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isoul\Desktop\client24.12\"/>
    </mc:Choice>
  </mc:AlternateContent>
  <xr:revisionPtr revIDLastSave="0" documentId="8_{FEFCC790-DF43-4674-881A-C7B2C8BC63DB}" xr6:coauthVersionLast="47" xr6:coauthVersionMax="47" xr10:uidLastSave="{00000000-0000-0000-0000-000000000000}"/>
  <bookViews>
    <workbookView xWindow="-120" yWindow="-120" windowWidth="29040" windowHeight="15720" tabRatio="843" firstSheet="4" activeTab="16" xr2:uid="{00000000-000D-0000-FFFF-FFFF00000000}"/>
  </bookViews>
  <sheets>
    <sheet name="БД" sheetId="1" r:id="rId1"/>
    <sheet name="Довідник" sheetId="2" r:id="rId2"/>
    <sheet name="Завд№5" sheetId="4" r:id="rId3"/>
    <sheet name="Завд№6" sheetId="5" r:id="rId4"/>
    <sheet name="Завд№7" sheetId="6" r:id="rId5"/>
    <sheet name="Завд№8.1" sheetId="8" r:id="rId6"/>
    <sheet name="Завд№8.2" sheetId="9" r:id="rId7"/>
    <sheet name="Завд№8.2(2)" sheetId="10" r:id="rId8"/>
    <sheet name="Завд№8.3" sheetId="11" r:id="rId9"/>
    <sheet name="Завд№8.4" sheetId="12" r:id="rId10"/>
    <sheet name="Завд№8.5" sheetId="13" r:id="rId11"/>
    <sheet name="Завд№9.1" sheetId="14" r:id="rId12"/>
    <sheet name="Завд№9.2" sheetId="16" r:id="rId13"/>
    <sheet name="Завд№9.3" sheetId="17" r:id="rId14"/>
    <sheet name="Завд№9.4" sheetId="18" r:id="rId15"/>
    <sheet name="Завд№10" sheetId="19" r:id="rId16"/>
    <sheet name="Завд№11" sheetId="21" r:id="rId17"/>
  </sheets>
  <definedNames>
    <definedName name="_xlnm._FilterDatabase" localSheetId="16" hidden="1">Завд№11!$A$3:$P$33</definedName>
    <definedName name="_xlnm._FilterDatabase" localSheetId="5" hidden="1">Завд№8.1!$A$3:$P$33</definedName>
    <definedName name="_xlnm._FilterDatabase" localSheetId="6" hidden="1">Завд№8.2!$A$3:$P$33</definedName>
    <definedName name="_xlnm._FilterDatabase" localSheetId="7" hidden="1">'Завд№8.2(2)'!$A$3:$P$33</definedName>
    <definedName name="_xlnm._FilterDatabase" localSheetId="8" hidden="1">Завд№8.3!$A$3:$P$33</definedName>
    <definedName name="_xlnm._FilterDatabase" localSheetId="9" hidden="1">Завд№8.4!$A$3:$P$33</definedName>
    <definedName name="_xlnm._FilterDatabase" localSheetId="10" hidden="1">Завд№8.5!$A$3:$P$33</definedName>
    <definedName name="_xlnm._FilterDatabase" localSheetId="11" hidden="1">Завд№9.1!$A$3:$P$33</definedName>
    <definedName name="_xlnm._FilterDatabase" localSheetId="12" hidden="1">Завд№9.2!$A$3:$P$33</definedName>
    <definedName name="_xlnm._FilterDatabase" localSheetId="13" hidden="1">Завд№9.3!$A$3:$P$33</definedName>
    <definedName name="_xlnm._FilterDatabase" localSheetId="14" hidden="1">Завд№9.4!$A$3:$P$33</definedName>
    <definedName name="_xlnm.Extract" localSheetId="10">Завд№8.5!$A$35:$P$35</definedName>
    <definedName name="_xlnm.Extract" localSheetId="11">Завд№9.1!$A$35:$P$35</definedName>
    <definedName name="_xlnm.Extract" localSheetId="12">Завд№9.2!$A$36:$P$36</definedName>
    <definedName name="_xlnm.Extract" localSheetId="13">Завд№9.3!$A$35:$O$35</definedName>
    <definedName name="_xlnm.Extract" localSheetId="14">Завд№9.4!$B$35:$M$35</definedName>
    <definedName name="_xlnm.Criteria" localSheetId="10">Завд№8.5!$S$3:$T$4</definedName>
    <definedName name="_xlnm.Criteria" localSheetId="11">Завд№9.1!$T$3:$W$5</definedName>
    <definedName name="_xlnm.Criteria" localSheetId="12">Завд№9.2!$T$3:$W$5</definedName>
    <definedName name="_xlnm.Criteria" localSheetId="13">Завд№9.3!$R$3:$Y$5</definedName>
    <definedName name="_xlnm.Criteria" localSheetId="14">Завд№9.4!$R$3:$R$4</definedName>
  </definedNames>
  <calcPr calcId="191029"/>
  <pivotCaches>
    <pivotCache cacheId="5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3" i="6" l="1"/>
  <c r="L40" i="6"/>
  <c r="L35" i="6"/>
  <c r="L29" i="6"/>
  <c r="L26" i="6"/>
  <c r="L22" i="6"/>
  <c r="L20" i="6"/>
  <c r="L18" i="6"/>
  <c r="L12" i="6"/>
  <c r="L10" i="6"/>
  <c r="L44" i="6" s="1"/>
  <c r="N33" i="21"/>
  <c r="N32" i="21"/>
  <c r="N30" i="21"/>
  <c r="N29" i="21"/>
  <c r="N26" i="21"/>
  <c r="N24" i="21"/>
  <c r="N23" i="21"/>
  <c r="N22" i="21"/>
  <c r="N19" i="21"/>
  <c r="N18" i="21"/>
  <c r="N14" i="21"/>
  <c r="N12" i="21"/>
  <c r="N10" i="21"/>
  <c r="N8" i="21"/>
  <c r="N6" i="21"/>
  <c r="N4" i="21"/>
  <c r="M10" i="21"/>
  <c r="K10" i="21"/>
  <c r="I10" i="21"/>
  <c r="H10" i="21"/>
  <c r="G10" i="21"/>
  <c r="F10" i="21"/>
  <c r="E10" i="21"/>
  <c r="M24" i="21"/>
  <c r="K24" i="21"/>
  <c r="I24" i="21"/>
  <c r="H24" i="21"/>
  <c r="G24" i="21"/>
  <c r="F24" i="21"/>
  <c r="E24" i="21"/>
  <c r="M31" i="21"/>
  <c r="N31" i="21" s="1"/>
  <c r="K31" i="21"/>
  <c r="I31" i="21"/>
  <c r="H31" i="21"/>
  <c r="G31" i="21"/>
  <c r="F31" i="21"/>
  <c r="E31" i="21"/>
  <c r="M22" i="21"/>
  <c r="K22" i="21"/>
  <c r="I22" i="21"/>
  <c r="H22" i="21"/>
  <c r="G22" i="21"/>
  <c r="F22" i="21"/>
  <c r="E22" i="21"/>
  <c r="M33" i="21"/>
  <c r="K33" i="21"/>
  <c r="I33" i="21"/>
  <c r="H33" i="21"/>
  <c r="G33" i="21"/>
  <c r="F33" i="21"/>
  <c r="E33" i="21"/>
  <c r="M28" i="21"/>
  <c r="N28" i="21" s="1"/>
  <c r="K28" i="21"/>
  <c r="I28" i="21"/>
  <c r="H28" i="21"/>
  <c r="G28" i="21"/>
  <c r="F28" i="21"/>
  <c r="E28" i="21"/>
  <c r="M27" i="21"/>
  <c r="N27" i="21" s="1"/>
  <c r="K27" i="21"/>
  <c r="I27" i="21"/>
  <c r="H27" i="21"/>
  <c r="G27" i="21"/>
  <c r="F27" i="21"/>
  <c r="E27" i="21"/>
  <c r="M8" i="21"/>
  <c r="K8" i="21"/>
  <c r="I8" i="21"/>
  <c r="H8" i="21"/>
  <c r="G8" i="21"/>
  <c r="F8" i="21"/>
  <c r="E8" i="21"/>
  <c r="M25" i="21"/>
  <c r="N25" i="21" s="1"/>
  <c r="K25" i="21"/>
  <c r="I25" i="21"/>
  <c r="H25" i="21"/>
  <c r="G25" i="21"/>
  <c r="F25" i="21"/>
  <c r="E25" i="21"/>
  <c r="M32" i="21"/>
  <c r="K32" i="21"/>
  <c r="I32" i="21"/>
  <c r="H32" i="21"/>
  <c r="G32" i="21"/>
  <c r="F32" i="21"/>
  <c r="E32" i="21"/>
  <c r="M30" i="21"/>
  <c r="K30" i="21"/>
  <c r="I30" i="21"/>
  <c r="H30" i="21"/>
  <c r="G30" i="21"/>
  <c r="F30" i="21"/>
  <c r="E30" i="21"/>
  <c r="M6" i="21"/>
  <c r="K6" i="21"/>
  <c r="I6" i="21"/>
  <c r="H6" i="21"/>
  <c r="G6" i="21"/>
  <c r="F6" i="21"/>
  <c r="E6" i="21"/>
  <c r="M21" i="21"/>
  <c r="N21" i="21" s="1"/>
  <c r="K21" i="21"/>
  <c r="I21" i="21"/>
  <c r="H21" i="21"/>
  <c r="G21" i="21"/>
  <c r="F21" i="21"/>
  <c r="E21" i="21"/>
  <c r="M20" i="21"/>
  <c r="N20" i="21" s="1"/>
  <c r="K20" i="21"/>
  <c r="I20" i="21"/>
  <c r="H20" i="21"/>
  <c r="G20" i="21"/>
  <c r="F20" i="21"/>
  <c r="E20" i="21"/>
  <c r="M26" i="21"/>
  <c r="K26" i="21"/>
  <c r="I26" i="21"/>
  <c r="H26" i="21"/>
  <c r="G26" i="21"/>
  <c r="F26" i="21"/>
  <c r="E26" i="21"/>
  <c r="M23" i="21"/>
  <c r="K23" i="21"/>
  <c r="I23" i="21"/>
  <c r="H23" i="21"/>
  <c r="G23" i="21"/>
  <c r="F23" i="21"/>
  <c r="E23" i="21"/>
  <c r="M17" i="21"/>
  <c r="N17" i="21" s="1"/>
  <c r="K17" i="21"/>
  <c r="I17" i="21"/>
  <c r="H17" i="21"/>
  <c r="G17" i="21"/>
  <c r="F17" i="21"/>
  <c r="E17" i="21"/>
  <c r="M16" i="21"/>
  <c r="N16" i="21" s="1"/>
  <c r="K16" i="21"/>
  <c r="I16" i="21"/>
  <c r="H16" i="21"/>
  <c r="G16" i="21"/>
  <c r="F16" i="21"/>
  <c r="E16" i="21"/>
  <c r="M15" i="21"/>
  <c r="N15" i="21" s="1"/>
  <c r="K15" i="21"/>
  <c r="I15" i="21"/>
  <c r="H15" i="21"/>
  <c r="G15" i="21"/>
  <c r="F15" i="21"/>
  <c r="E15" i="21"/>
  <c r="M18" i="21"/>
  <c r="K18" i="21"/>
  <c r="I18" i="21"/>
  <c r="H18" i="21"/>
  <c r="G18" i="21"/>
  <c r="F18" i="21"/>
  <c r="E18" i="21"/>
  <c r="M13" i="21"/>
  <c r="N13" i="21" s="1"/>
  <c r="K13" i="21"/>
  <c r="I13" i="21"/>
  <c r="H13" i="21"/>
  <c r="G13" i="21"/>
  <c r="F13" i="21"/>
  <c r="E13" i="21"/>
  <c r="M19" i="21"/>
  <c r="K19" i="21"/>
  <c r="I19" i="21"/>
  <c r="H19" i="21"/>
  <c r="G19" i="21"/>
  <c r="F19" i="21"/>
  <c r="E19" i="21"/>
  <c r="M11" i="21"/>
  <c r="N11" i="21" s="1"/>
  <c r="K11" i="21"/>
  <c r="I11" i="21"/>
  <c r="H11" i="21"/>
  <c r="G11" i="21"/>
  <c r="F11" i="21"/>
  <c r="E11" i="21"/>
  <c r="M4" i="21"/>
  <c r="K4" i="21"/>
  <c r="I4" i="21"/>
  <c r="H4" i="21"/>
  <c r="G4" i="21"/>
  <c r="F4" i="21"/>
  <c r="E4" i="21"/>
  <c r="M9" i="21"/>
  <c r="N9" i="21" s="1"/>
  <c r="K9" i="21"/>
  <c r="I9" i="21"/>
  <c r="H9" i="21"/>
  <c r="G9" i="21"/>
  <c r="F9" i="21"/>
  <c r="E9" i="21"/>
  <c r="M12" i="21"/>
  <c r="K12" i="21"/>
  <c r="I12" i="21"/>
  <c r="H12" i="21"/>
  <c r="G12" i="21"/>
  <c r="F12" i="21"/>
  <c r="E12" i="21"/>
  <c r="M7" i="21"/>
  <c r="N7" i="21" s="1"/>
  <c r="K7" i="21"/>
  <c r="I7" i="21"/>
  <c r="H7" i="21"/>
  <c r="G7" i="21"/>
  <c r="F7" i="21"/>
  <c r="E7" i="21"/>
  <c r="M29" i="21"/>
  <c r="K29" i="21"/>
  <c r="I29" i="21"/>
  <c r="H29" i="21"/>
  <c r="G29" i="21"/>
  <c r="F29" i="21"/>
  <c r="E29" i="21"/>
  <c r="M5" i="21"/>
  <c r="N5" i="21" s="1"/>
  <c r="K5" i="21"/>
  <c r="I5" i="21"/>
  <c r="H5" i="21"/>
  <c r="G5" i="21"/>
  <c r="F5" i="21"/>
  <c r="E5" i="21"/>
  <c r="M14" i="21"/>
  <c r="K14" i="21"/>
  <c r="I14" i="21"/>
  <c r="H14" i="21"/>
  <c r="G14" i="21"/>
  <c r="F14" i="21"/>
  <c r="E14" i="21"/>
  <c r="M33" i="19"/>
  <c r="N33" i="19" s="1"/>
  <c r="K33" i="19"/>
  <c r="I33" i="19"/>
  <c r="H33" i="19"/>
  <c r="G33" i="19"/>
  <c r="F33" i="19"/>
  <c r="E33" i="19"/>
  <c r="M32" i="19"/>
  <c r="N32" i="19" s="1"/>
  <c r="K32" i="19"/>
  <c r="I32" i="19"/>
  <c r="H32" i="19"/>
  <c r="G32" i="19"/>
  <c r="F32" i="19"/>
  <c r="E32" i="19"/>
  <c r="M31" i="19"/>
  <c r="N31" i="19" s="1"/>
  <c r="K31" i="19"/>
  <c r="I31" i="19"/>
  <c r="H31" i="19"/>
  <c r="G31" i="19"/>
  <c r="F31" i="19"/>
  <c r="E31" i="19"/>
  <c r="M30" i="19"/>
  <c r="N30" i="19" s="1"/>
  <c r="K30" i="19"/>
  <c r="I30" i="19"/>
  <c r="H30" i="19"/>
  <c r="G30" i="19"/>
  <c r="F30" i="19"/>
  <c r="E30" i="19"/>
  <c r="M29" i="19"/>
  <c r="N29" i="19" s="1"/>
  <c r="K29" i="19"/>
  <c r="I29" i="19"/>
  <c r="H29" i="19"/>
  <c r="G29" i="19"/>
  <c r="F29" i="19"/>
  <c r="E29" i="19"/>
  <c r="M28" i="19"/>
  <c r="N28" i="19" s="1"/>
  <c r="K28" i="19"/>
  <c r="I28" i="19"/>
  <c r="H28" i="19"/>
  <c r="G28" i="19"/>
  <c r="F28" i="19"/>
  <c r="E28" i="19"/>
  <c r="M27" i="19"/>
  <c r="N27" i="19" s="1"/>
  <c r="K27" i="19"/>
  <c r="I27" i="19"/>
  <c r="H27" i="19"/>
  <c r="G27" i="19"/>
  <c r="F27" i="19"/>
  <c r="E27" i="19"/>
  <c r="M26" i="19"/>
  <c r="N26" i="19" s="1"/>
  <c r="K26" i="19"/>
  <c r="I26" i="19"/>
  <c r="H26" i="19"/>
  <c r="G26" i="19"/>
  <c r="F26" i="19"/>
  <c r="E26" i="19"/>
  <c r="M25" i="19"/>
  <c r="N25" i="19" s="1"/>
  <c r="K25" i="19"/>
  <c r="I25" i="19"/>
  <c r="H25" i="19"/>
  <c r="G25" i="19"/>
  <c r="F25" i="19"/>
  <c r="E25" i="19"/>
  <c r="M24" i="19"/>
  <c r="N24" i="19" s="1"/>
  <c r="K24" i="19"/>
  <c r="I24" i="19"/>
  <c r="H24" i="19"/>
  <c r="G24" i="19"/>
  <c r="F24" i="19"/>
  <c r="E24" i="19"/>
  <c r="M23" i="19"/>
  <c r="N23" i="19" s="1"/>
  <c r="K23" i="19"/>
  <c r="I23" i="19"/>
  <c r="H23" i="19"/>
  <c r="G23" i="19"/>
  <c r="F23" i="19"/>
  <c r="E23" i="19"/>
  <c r="M22" i="19"/>
  <c r="N22" i="19" s="1"/>
  <c r="K22" i="19"/>
  <c r="I22" i="19"/>
  <c r="H22" i="19"/>
  <c r="G22" i="19"/>
  <c r="F22" i="19"/>
  <c r="E22" i="19"/>
  <c r="M21" i="19"/>
  <c r="N21" i="19" s="1"/>
  <c r="K21" i="19"/>
  <c r="I21" i="19"/>
  <c r="H21" i="19"/>
  <c r="G21" i="19"/>
  <c r="F21" i="19"/>
  <c r="E21" i="19"/>
  <c r="M20" i="19"/>
  <c r="N20" i="19" s="1"/>
  <c r="K20" i="19"/>
  <c r="I20" i="19"/>
  <c r="H20" i="19"/>
  <c r="G20" i="19"/>
  <c r="F20" i="19"/>
  <c r="E20" i="19"/>
  <c r="M19" i="19"/>
  <c r="N19" i="19" s="1"/>
  <c r="K19" i="19"/>
  <c r="I19" i="19"/>
  <c r="H19" i="19"/>
  <c r="G19" i="19"/>
  <c r="F19" i="19"/>
  <c r="E19" i="19"/>
  <c r="M18" i="19"/>
  <c r="N18" i="19" s="1"/>
  <c r="K18" i="19"/>
  <c r="I18" i="19"/>
  <c r="H18" i="19"/>
  <c r="G18" i="19"/>
  <c r="F18" i="19"/>
  <c r="E18" i="19"/>
  <c r="M17" i="19"/>
  <c r="N17" i="19" s="1"/>
  <c r="K17" i="19"/>
  <c r="I17" i="19"/>
  <c r="H17" i="19"/>
  <c r="G17" i="19"/>
  <c r="F17" i="19"/>
  <c r="E17" i="19"/>
  <c r="M16" i="19"/>
  <c r="N16" i="19" s="1"/>
  <c r="K16" i="19"/>
  <c r="I16" i="19"/>
  <c r="H16" i="19"/>
  <c r="G16" i="19"/>
  <c r="F16" i="19"/>
  <c r="E16" i="19"/>
  <c r="M15" i="19"/>
  <c r="N15" i="19" s="1"/>
  <c r="K15" i="19"/>
  <c r="I15" i="19"/>
  <c r="H15" i="19"/>
  <c r="G15" i="19"/>
  <c r="F15" i="19"/>
  <c r="E15" i="19"/>
  <c r="M14" i="19"/>
  <c r="N14" i="19" s="1"/>
  <c r="K14" i="19"/>
  <c r="I14" i="19"/>
  <c r="H14" i="19"/>
  <c r="G14" i="19"/>
  <c r="F14" i="19"/>
  <c r="E14" i="19"/>
  <c r="M13" i="19"/>
  <c r="N13" i="19" s="1"/>
  <c r="K13" i="19"/>
  <c r="I13" i="19"/>
  <c r="H13" i="19"/>
  <c r="G13" i="19"/>
  <c r="F13" i="19"/>
  <c r="E13" i="19"/>
  <c r="M12" i="19"/>
  <c r="N12" i="19" s="1"/>
  <c r="K12" i="19"/>
  <c r="I12" i="19"/>
  <c r="H12" i="19"/>
  <c r="G12" i="19"/>
  <c r="F12" i="19"/>
  <c r="E12" i="19"/>
  <c r="M11" i="19"/>
  <c r="N11" i="19" s="1"/>
  <c r="K11" i="19"/>
  <c r="I11" i="19"/>
  <c r="H11" i="19"/>
  <c r="G11" i="19"/>
  <c r="F11" i="19"/>
  <c r="E11" i="19"/>
  <c r="M10" i="19"/>
  <c r="N10" i="19" s="1"/>
  <c r="K10" i="19"/>
  <c r="I10" i="19"/>
  <c r="H10" i="19"/>
  <c r="G10" i="19"/>
  <c r="F10" i="19"/>
  <c r="E10" i="19"/>
  <c r="M9" i="19"/>
  <c r="N9" i="19" s="1"/>
  <c r="K9" i="19"/>
  <c r="I9" i="19"/>
  <c r="H9" i="19"/>
  <c r="G9" i="19"/>
  <c r="F9" i="19"/>
  <c r="E9" i="19"/>
  <c r="M8" i="19"/>
  <c r="N8" i="19" s="1"/>
  <c r="K8" i="19"/>
  <c r="I8" i="19"/>
  <c r="H8" i="19"/>
  <c r="G8" i="19"/>
  <c r="F8" i="19"/>
  <c r="E8" i="19"/>
  <c r="M7" i="19"/>
  <c r="N7" i="19" s="1"/>
  <c r="K7" i="19"/>
  <c r="I7" i="19"/>
  <c r="H7" i="19"/>
  <c r="G7" i="19"/>
  <c r="F7" i="19"/>
  <c r="E7" i="19"/>
  <c r="M6" i="19"/>
  <c r="N6" i="19" s="1"/>
  <c r="K6" i="19"/>
  <c r="I6" i="19"/>
  <c r="H6" i="19"/>
  <c r="G6" i="19"/>
  <c r="F6" i="19"/>
  <c r="E6" i="19"/>
  <c r="M5" i="19"/>
  <c r="N5" i="19" s="1"/>
  <c r="K5" i="19"/>
  <c r="I5" i="19"/>
  <c r="H5" i="19"/>
  <c r="G5" i="19"/>
  <c r="F5" i="19"/>
  <c r="E5" i="19"/>
  <c r="M4" i="19"/>
  <c r="N4" i="19" s="1"/>
  <c r="K4" i="19"/>
  <c r="I4" i="19"/>
  <c r="H4" i="19"/>
  <c r="G4" i="19"/>
  <c r="F4" i="19"/>
  <c r="E4" i="19"/>
  <c r="M33" i="18"/>
  <c r="N33" i="18" s="1"/>
  <c r="K33" i="18"/>
  <c r="I33" i="18"/>
  <c r="H33" i="18"/>
  <c r="G33" i="18"/>
  <c r="F33" i="18"/>
  <c r="E33" i="18"/>
  <c r="M32" i="18"/>
  <c r="N32" i="18" s="1"/>
  <c r="K32" i="18"/>
  <c r="I32" i="18"/>
  <c r="H32" i="18"/>
  <c r="G32" i="18"/>
  <c r="F32" i="18"/>
  <c r="E32" i="18"/>
  <c r="M31" i="18"/>
  <c r="N31" i="18" s="1"/>
  <c r="K31" i="18"/>
  <c r="I31" i="18"/>
  <c r="H31" i="18"/>
  <c r="G31" i="18"/>
  <c r="F31" i="18"/>
  <c r="E31" i="18"/>
  <c r="M30" i="18"/>
  <c r="N30" i="18" s="1"/>
  <c r="K30" i="18"/>
  <c r="I30" i="18"/>
  <c r="H30" i="18"/>
  <c r="G30" i="18"/>
  <c r="F30" i="18"/>
  <c r="E30" i="18"/>
  <c r="M29" i="18"/>
  <c r="N29" i="18" s="1"/>
  <c r="K29" i="18"/>
  <c r="I29" i="18"/>
  <c r="H29" i="18"/>
  <c r="G29" i="18"/>
  <c r="F29" i="18"/>
  <c r="E29" i="18"/>
  <c r="M28" i="18"/>
  <c r="N28" i="18" s="1"/>
  <c r="K28" i="18"/>
  <c r="I28" i="18"/>
  <c r="H28" i="18"/>
  <c r="G28" i="18"/>
  <c r="F28" i="18"/>
  <c r="E28" i="18"/>
  <c r="M27" i="18"/>
  <c r="N27" i="18" s="1"/>
  <c r="K27" i="18"/>
  <c r="I27" i="18"/>
  <c r="H27" i="18"/>
  <c r="G27" i="18"/>
  <c r="F27" i="18"/>
  <c r="E27" i="18"/>
  <c r="M26" i="18"/>
  <c r="N26" i="18" s="1"/>
  <c r="K26" i="18"/>
  <c r="I26" i="18"/>
  <c r="H26" i="18"/>
  <c r="G26" i="18"/>
  <c r="F26" i="18"/>
  <c r="E26" i="18"/>
  <c r="M25" i="18"/>
  <c r="N25" i="18" s="1"/>
  <c r="K25" i="18"/>
  <c r="I25" i="18"/>
  <c r="H25" i="18"/>
  <c r="G25" i="18"/>
  <c r="F25" i="18"/>
  <c r="E25" i="18"/>
  <c r="M24" i="18"/>
  <c r="N24" i="18" s="1"/>
  <c r="K24" i="18"/>
  <c r="I24" i="18"/>
  <c r="H24" i="18"/>
  <c r="G24" i="18"/>
  <c r="F24" i="18"/>
  <c r="E24" i="18"/>
  <c r="M23" i="18"/>
  <c r="N23" i="18" s="1"/>
  <c r="K23" i="18"/>
  <c r="I23" i="18"/>
  <c r="H23" i="18"/>
  <c r="G23" i="18"/>
  <c r="F23" i="18"/>
  <c r="E23" i="18"/>
  <c r="M22" i="18"/>
  <c r="N22" i="18" s="1"/>
  <c r="K22" i="18"/>
  <c r="I22" i="18"/>
  <c r="H22" i="18"/>
  <c r="G22" i="18"/>
  <c r="F22" i="18"/>
  <c r="E22" i="18"/>
  <c r="M21" i="18"/>
  <c r="N21" i="18" s="1"/>
  <c r="K21" i="18"/>
  <c r="I21" i="18"/>
  <c r="H21" i="18"/>
  <c r="G21" i="18"/>
  <c r="F21" i="18"/>
  <c r="E21" i="18"/>
  <c r="M20" i="18"/>
  <c r="N20" i="18" s="1"/>
  <c r="K20" i="18"/>
  <c r="I20" i="18"/>
  <c r="H20" i="18"/>
  <c r="G20" i="18"/>
  <c r="F20" i="18"/>
  <c r="E20" i="18"/>
  <c r="M19" i="18"/>
  <c r="N19" i="18" s="1"/>
  <c r="K19" i="18"/>
  <c r="I19" i="18"/>
  <c r="H19" i="18"/>
  <c r="G19" i="18"/>
  <c r="F19" i="18"/>
  <c r="E19" i="18"/>
  <c r="M18" i="18"/>
  <c r="N18" i="18" s="1"/>
  <c r="K18" i="18"/>
  <c r="I18" i="18"/>
  <c r="H18" i="18"/>
  <c r="G18" i="18"/>
  <c r="F18" i="18"/>
  <c r="E18" i="18"/>
  <c r="M17" i="18"/>
  <c r="N17" i="18" s="1"/>
  <c r="K17" i="18"/>
  <c r="I17" i="18"/>
  <c r="H17" i="18"/>
  <c r="G17" i="18"/>
  <c r="F17" i="18"/>
  <c r="E17" i="18"/>
  <c r="M16" i="18"/>
  <c r="N16" i="18" s="1"/>
  <c r="K16" i="18"/>
  <c r="I16" i="18"/>
  <c r="H16" i="18"/>
  <c r="G16" i="18"/>
  <c r="F16" i="18"/>
  <c r="E16" i="18"/>
  <c r="M15" i="18"/>
  <c r="N15" i="18" s="1"/>
  <c r="K15" i="18"/>
  <c r="I15" i="18"/>
  <c r="H15" i="18"/>
  <c r="G15" i="18"/>
  <c r="F15" i="18"/>
  <c r="E15" i="18"/>
  <c r="M14" i="18"/>
  <c r="N14" i="18" s="1"/>
  <c r="K14" i="18"/>
  <c r="I14" i="18"/>
  <c r="H14" i="18"/>
  <c r="G14" i="18"/>
  <c r="F14" i="18"/>
  <c r="E14" i="18"/>
  <c r="M13" i="18"/>
  <c r="N13" i="18" s="1"/>
  <c r="K13" i="18"/>
  <c r="I13" i="18"/>
  <c r="H13" i="18"/>
  <c r="G13" i="18"/>
  <c r="F13" i="18"/>
  <c r="E13" i="18"/>
  <c r="M12" i="18"/>
  <c r="N12" i="18" s="1"/>
  <c r="K12" i="18"/>
  <c r="I12" i="18"/>
  <c r="H12" i="18"/>
  <c r="G12" i="18"/>
  <c r="F12" i="18"/>
  <c r="E12" i="18"/>
  <c r="M11" i="18"/>
  <c r="N11" i="18" s="1"/>
  <c r="K11" i="18"/>
  <c r="I11" i="18"/>
  <c r="H11" i="18"/>
  <c r="G11" i="18"/>
  <c r="F11" i="18"/>
  <c r="E11" i="18"/>
  <c r="M10" i="18"/>
  <c r="N10" i="18" s="1"/>
  <c r="K10" i="18"/>
  <c r="I10" i="18"/>
  <c r="H10" i="18"/>
  <c r="G10" i="18"/>
  <c r="F10" i="18"/>
  <c r="E10" i="18"/>
  <c r="M9" i="18"/>
  <c r="N9" i="18" s="1"/>
  <c r="K9" i="18"/>
  <c r="I9" i="18"/>
  <c r="H9" i="18"/>
  <c r="G9" i="18"/>
  <c r="F9" i="18"/>
  <c r="E9" i="18"/>
  <c r="M8" i="18"/>
  <c r="N8" i="18" s="1"/>
  <c r="K8" i="18"/>
  <c r="I8" i="18"/>
  <c r="H8" i="18"/>
  <c r="G8" i="18"/>
  <c r="F8" i="18"/>
  <c r="E8" i="18"/>
  <c r="M7" i="18"/>
  <c r="N7" i="18" s="1"/>
  <c r="K7" i="18"/>
  <c r="I7" i="18"/>
  <c r="H7" i="18"/>
  <c r="G7" i="18"/>
  <c r="F7" i="18"/>
  <c r="E7" i="18"/>
  <c r="M6" i="18"/>
  <c r="N6" i="18" s="1"/>
  <c r="K6" i="18"/>
  <c r="I6" i="18"/>
  <c r="H6" i="18"/>
  <c r="G6" i="18"/>
  <c r="F6" i="18"/>
  <c r="E6" i="18"/>
  <c r="M5" i="18"/>
  <c r="N5" i="18" s="1"/>
  <c r="K5" i="18"/>
  <c r="I5" i="18"/>
  <c r="H5" i="18"/>
  <c r="G5" i="18"/>
  <c r="F5" i="18"/>
  <c r="E5" i="18"/>
  <c r="M4" i="18"/>
  <c r="N4" i="18" s="1"/>
  <c r="K4" i="18"/>
  <c r="I4" i="18"/>
  <c r="H4" i="18"/>
  <c r="G4" i="18"/>
  <c r="F4" i="18"/>
  <c r="E4" i="18"/>
  <c r="M33" i="17"/>
  <c r="N33" i="17" s="1"/>
  <c r="K33" i="17"/>
  <c r="I33" i="17"/>
  <c r="H33" i="17"/>
  <c r="G33" i="17"/>
  <c r="F33" i="17"/>
  <c r="E33" i="17"/>
  <c r="M32" i="17"/>
  <c r="N32" i="17" s="1"/>
  <c r="K32" i="17"/>
  <c r="I32" i="17"/>
  <c r="H32" i="17"/>
  <c r="G32" i="17"/>
  <c r="F32" i="17"/>
  <c r="E32" i="17"/>
  <c r="M31" i="17"/>
  <c r="N31" i="17" s="1"/>
  <c r="K31" i="17"/>
  <c r="I31" i="17"/>
  <c r="H31" i="17"/>
  <c r="G31" i="17"/>
  <c r="F31" i="17"/>
  <c r="E31" i="17"/>
  <c r="M30" i="17"/>
  <c r="N30" i="17" s="1"/>
  <c r="K30" i="17"/>
  <c r="I30" i="17"/>
  <c r="H30" i="17"/>
  <c r="G30" i="17"/>
  <c r="F30" i="17"/>
  <c r="E30" i="17"/>
  <c r="M29" i="17"/>
  <c r="N29" i="17" s="1"/>
  <c r="K29" i="17"/>
  <c r="I29" i="17"/>
  <c r="H29" i="17"/>
  <c r="G29" i="17"/>
  <c r="F29" i="17"/>
  <c r="E29" i="17"/>
  <c r="M28" i="17"/>
  <c r="N28" i="17" s="1"/>
  <c r="K28" i="17"/>
  <c r="I28" i="17"/>
  <c r="H28" i="17"/>
  <c r="G28" i="17"/>
  <c r="F28" i="17"/>
  <c r="E28" i="17"/>
  <c r="M27" i="17"/>
  <c r="N27" i="17" s="1"/>
  <c r="K27" i="17"/>
  <c r="I27" i="17"/>
  <c r="H27" i="17"/>
  <c r="G27" i="17"/>
  <c r="F27" i="17"/>
  <c r="E27" i="17"/>
  <c r="M26" i="17"/>
  <c r="N26" i="17" s="1"/>
  <c r="K26" i="17"/>
  <c r="I26" i="17"/>
  <c r="H26" i="17"/>
  <c r="G26" i="17"/>
  <c r="F26" i="17"/>
  <c r="E26" i="17"/>
  <c r="M25" i="17"/>
  <c r="N25" i="17" s="1"/>
  <c r="K25" i="17"/>
  <c r="I25" i="17"/>
  <c r="H25" i="17"/>
  <c r="G25" i="17"/>
  <c r="F25" i="17"/>
  <c r="E25" i="17"/>
  <c r="M24" i="17"/>
  <c r="N24" i="17" s="1"/>
  <c r="K24" i="17"/>
  <c r="I24" i="17"/>
  <c r="H24" i="17"/>
  <c r="G24" i="17"/>
  <c r="F24" i="17"/>
  <c r="E24" i="17"/>
  <c r="M23" i="17"/>
  <c r="N23" i="17" s="1"/>
  <c r="K23" i="17"/>
  <c r="I23" i="17"/>
  <c r="H23" i="17"/>
  <c r="G23" i="17"/>
  <c r="F23" i="17"/>
  <c r="E23" i="17"/>
  <c r="M22" i="17"/>
  <c r="N22" i="17" s="1"/>
  <c r="K22" i="17"/>
  <c r="I22" i="17"/>
  <c r="H22" i="17"/>
  <c r="G22" i="17"/>
  <c r="F22" i="17"/>
  <c r="E22" i="17"/>
  <c r="M21" i="17"/>
  <c r="N21" i="17" s="1"/>
  <c r="K21" i="17"/>
  <c r="I21" i="17"/>
  <c r="H21" i="17"/>
  <c r="G21" i="17"/>
  <c r="F21" i="17"/>
  <c r="E21" i="17"/>
  <c r="M20" i="17"/>
  <c r="N20" i="17" s="1"/>
  <c r="K20" i="17"/>
  <c r="I20" i="17"/>
  <c r="H20" i="17"/>
  <c r="G20" i="17"/>
  <c r="F20" i="17"/>
  <c r="E20" i="17"/>
  <c r="M19" i="17"/>
  <c r="N19" i="17" s="1"/>
  <c r="K19" i="17"/>
  <c r="I19" i="17"/>
  <c r="H19" i="17"/>
  <c r="G19" i="17"/>
  <c r="F19" i="17"/>
  <c r="E19" i="17"/>
  <c r="M18" i="17"/>
  <c r="N18" i="17" s="1"/>
  <c r="K18" i="17"/>
  <c r="I18" i="17"/>
  <c r="H18" i="17"/>
  <c r="G18" i="17"/>
  <c r="F18" i="17"/>
  <c r="E18" i="17"/>
  <c r="M17" i="17"/>
  <c r="N17" i="17" s="1"/>
  <c r="K17" i="17"/>
  <c r="I17" i="17"/>
  <c r="H17" i="17"/>
  <c r="G17" i="17"/>
  <c r="F17" i="17"/>
  <c r="E17" i="17"/>
  <c r="M16" i="17"/>
  <c r="N16" i="17" s="1"/>
  <c r="K16" i="17"/>
  <c r="I16" i="17"/>
  <c r="H16" i="17"/>
  <c r="G16" i="17"/>
  <c r="F16" i="17"/>
  <c r="E16" i="17"/>
  <c r="M15" i="17"/>
  <c r="N15" i="17" s="1"/>
  <c r="K15" i="17"/>
  <c r="I15" i="17"/>
  <c r="H15" i="17"/>
  <c r="G15" i="17"/>
  <c r="F15" i="17"/>
  <c r="E15" i="17"/>
  <c r="M14" i="17"/>
  <c r="N14" i="17" s="1"/>
  <c r="K14" i="17"/>
  <c r="I14" i="17"/>
  <c r="H14" i="17"/>
  <c r="G14" i="17"/>
  <c r="F14" i="17"/>
  <c r="E14" i="17"/>
  <c r="M13" i="17"/>
  <c r="N13" i="17" s="1"/>
  <c r="K13" i="17"/>
  <c r="I13" i="17"/>
  <c r="H13" i="17"/>
  <c r="G13" i="17"/>
  <c r="F13" i="17"/>
  <c r="E13" i="17"/>
  <c r="M12" i="17"/>
  <c r="N12" i="17" s="1"/>
  <c r="K12" i="17"/>
  <c r="I12" i="17"/>
  <c r="H12" i="17"/>
  <c r="G12" i="17"/>
  <c r="F12" i="17"/>
  <c r="E12" i="17"/>
  <c r="M11" i="17"/>
  <c r="N11" i="17" s="1"/>
  <c r="K11" i="17"/>
  <c r="I11" i="17"/>
  <c r="H11" i="17"/>
  <c r="G11" i="17"/>
  <c r="F11" i="17"/>
  <c r="E11" i="17"/>
  <c r="M10" i="17"/>
  <c r="N10" i="17" s="1"/>
  <c r="K10" i="17"/>
  <c r="I10" i="17"/>
  <c r="H10" i="17"/>
  <c r="G10" i="17"/>
  <c r="F10" i="17"/>
  <c r="E10" i="17"/>
  <c r="M9" i="17"/>
  <c r="N9" i="17" s="1"/>
  <c r="K9" i="17"/>
  <c r="I9" i="17"/>
  <c r="H9" i="17"/>
  <c r="G9" i="17"/>
  <c r="F9" i="17"/>
  <c r="E9" i="17"/>
  <c r="M8" i="17"/>
  <c r="N8" i="17" s="1"/>
  <c r="K8" i="17"/>
  <c r="I8" i="17"/>
  <c r="H8" i="17"/>
  <c r="G8" i="17"/>
  <c r="F8" i="17"/>
  <c r="E8" i="17"/>
  <c r="M7" i="17"/>
  <c r="N7" i="17" s="1"/>
  <c r="K7" i="17"/>
  <c r="I7" i="17"/>
  <c r="H7" i="17"/>
  <c r="G7" i="17"/>
  <c r="F7" i="17"/>
  <c r="E7" i="17"/>
  <c r="M6" i="17"/>
  <c r="N6" i="17" s="1"/>
  <c r="K6" i="17"/>
  <c r="I6" i="17"/>
  <c r="H6" i="17"/>
  <c r="G6" i="17"/>
  <c r="F6" i="17"/>
  <c r="E6" i="17"/>
  <c r="M5" i="17"/>
  <c r="N5" i="17" s="1"/>
  <c r="K5" i="17"/>
  <c r="I5" i="17"/>
  <c r="H5" i="17"/>
  <c r="G5" i="17"/>
  <c r="F5" i="17"/>
  <c r="E5" i="17"/>
  <c r="M4" i="17"/>
  <c r="N4" i="17" s="1"/>
  <c r="K4" i="17"/>
  <c r="I4" i="17"/>
  <c r="H4" i="17"/>
  <c r="G4" i="17"/>
  <c r="F4" i="17"/>
  <c r="E4" i="17"/>
  <c r="M33" i="16"/>
  <c r="N33" i="16" s="1"/>
  <c r="K33" i="16"/>
  <c r="I33" i="16"/>
  <c r="H33" i="16"/>
  <c r="G33" i="16"/>
  <c r="F33" i="16"/>
  <c r="E33" i="16"/>
  <c r="M32" i="16"/>
  <c r="N32" i="16" s="1"/>
  <c r="K32" i="16"/>
  <c r="I32" i="16"/>
  <c r="H32" i="16"/>
  <c r="G32" i="16"/>
  <c r="F32" i="16"/>
  <c r="E32" i="16"/>
  <c r="M31" i="16"/>
  <c r="N31" i="16" s="1"/>
  <c r="K31" i="16"/>
  <c r="I31" i="16"/>
  <c r="H31" i="16"/>
  <c r="G31" i="16"/>
  <c r="F31" i="16"/>
  <c r="E31" i="16"/>
  <c r="M30" i="16"/>
  <c r="N30" i="16" s="1"/>
  <c r="K30" i="16"/>
  <c r="I30" i="16"/>
  <c r="H30" i="16"/>
  <c r="G30" i="16"/>
  <c r="F30" i="16"/>
  <c r="E30" i="16"/>
  <c r="M29" i="16"/>
  <c r="N29" i="16" s="1"/>
  <c r="K29" i="16"/>
  <c r="I29" i="16"/>
  <c r="H29" i="16"/>
  <c r="G29" i="16"/>
  <c r="F29" i="16"/>
  <c r="E29" i="16"/>
  <c r="M28" i="16"/>
  <c r="N28" i="16" s="1"/>
  <c r="K28" i="16"/>
  <c r="I28" i="16"/>
  <c r="H28" i="16"/>
  <c r="G28" i="16"/>
  <c r="F28" i="16"/>
  <c r="E28" i="16"/>
  <c r="M27" i="16"/>
  <c r="N27" i="16" s="1"/>
  <c r="K27" i="16"/>
  <c r="I27" i="16"/>
  <c r="H27" i="16"/>
  <c r="G27" i="16"/>
  <c r="F27" i="16"/>
  <c r="E27" i="16"/>
  <c r="M26" i="16"/>
  <c r="N26" i="16" s="1"/>
  <c r="K26" i="16"/>
  <c r="I26" i="16"/>
  <c r="H26" i="16"/>
  <c r="G26" i="16"/>
  <c r="F26" i="16"/>
  <c r="E26" i="16"/>
  <c r="M25" i="16"/>
  <c r="N25" i="16" s="1"/>
  <c r="K25" i="16"/>
  <c r="I25" i="16"/>
  <c r="H25" i="16"/>
  <c r="G25" i="16"/>
  <c r="F25" i="16"/>
  <c r="E25" i="16"/>
  <c r="M24" i="16"/>
  <c r="N24" i="16" s="1"/>
  <c r="K24" i="16"/>
  <c r="I24" i="16"/>
  <c r="H24" i="16"/>
  <c r="G24" i="16"/>
  <c r="F24" i="16"/>
  <c r="E24" i="16"/>
  <c r="M23" i="16"/>
  <c r="N23" i="16" s="1"/>
  <c r="K23" i="16"/>
  <c r="I23" i="16"/>
  <c r="H23" i="16"/>
  <c r="G23" i="16"/>
  <c r="F23" i="16"/>
  <c r="E23" i="16"/>
  <c r="M22" i="16"/>
  <c r="N22" i="16" s="1"/>
  <c r="K22" i="16"/>
  <c r="I22" i="16"/>
  <c r="H22" i="16"/>
  <c r="G22" i="16"/>
  <c r="F22" i="16"/>
  <c r="E22" i="16"/>
  <c r="M21" i="16"/>
  <c r="N21" i="16" s="1"/>
  <c r="K21" i="16"/>
  <c r="I21" i="16"/>
  <c r="H21" i="16"/>
  <c r="G21" i="16"/>
  <c r="F21" i="16"/>
  <c r="E21" i="16"/>
  <c r="M20" i="16"/>
  <c r="N20" i="16" s="1"/>
  <c r="K20" i="16"/>
  <c r="I20" i="16"/>
  <c r="H20" i="16"/>
  <c r="G20" i="16"/>
  <c r="F20" i="16"/>
  <c r="E20" i="16"/>
  <c r="M19" i="16"/>
  <c r="N19" i="16" s="1"/>
  <c r="K19" i="16"/>
  <c r="I19" i="16"/>
  <c r="H19" i="16"/>
  <c r="G19" i="16"/>
  <c r="F19" i="16"/>
  <c r="E19" i="16"/>
  <c r="M18" i="16"/>
  <c r="N18" i="16" s="1"/>
  <c r="K18" i="16"/>
  <c r="I18" i="16"/>
  <c r="H18" i="16"/>
  <c r="G18" i="16"/>
  <c r="F18" i="16"/>
  <c r="E18" i="16"/>
  <c r="M17" i="16"/>
  <c r="N17" i="16" s="1"/>
  <c r="K17" i="16"/>
  <c r="I17" i="16"/>
  <c r="H17" i="16"/>
  <c r="G17" i="16"/>
  <c r="F17" i="16"/>
  <c r="E17" i="16"/>
  <c r="M16" i="16"/>
  <c r="N16" i="16" s="1"/>
  <c r="K16" i="16"/>
  <c r="I16" i="16"/>
  <c r="H16" i="16"/>
  <c r="G16" i="16"/>
  <c r="F16" i="16"/>
  <c r="E16" i="16"/>
  <c r="M15" i="16"/>
  <c r="N15" i="16" s="1"/>
  <c r="K15" i="16"/>
  <c r="I15" i="16"/>
  <c r="H15" i="16"/>
  <c r="G15" i="16"/>
  <c r="F15" i="16"/>
  <c r="E15" i="16"/>
  <c r="M14" i="16"/>
  <c r="N14" i="16" s="1"/>
  <c r="K14" i="16"/>
  <c r="I14" i="16"/>
  <c r="H14" i="16"/>
  <c r="G14" i="16"/>
  <c r="F14" i="16"/>
  <c r="E14" i="16"/>
  <c r="M13" i="16"/>
  <c r="N13" i="16" s="1"/>
  <c r="K13" i="16"/>
  <c r="I13" i="16"/>
  <c r="H13" i="16"/>
  <c r="G13" i="16"/>
  <c r="F13" i="16"/>
  <c r="E13" i="16"/>
  <c r="M12" i="16"/>
  <c r="N12" i="16" s="1"/>
  <c r="K12" i="16"/>
  <c r="I12" i="16"/>
  <c r="H12" i="16"/>
  <c r="G12" i="16"/>
  <c r="F12" i="16"/>
  <c r="E12" i="16"/>
  <c r="M11" i="16"/>
  <c r="N11" i="16" s="1"/>
  <c r="K11" i="16"/>
  <c r="I11" i="16"/>
  <c r="H11" i="16"/>
  <c r="G11" i="16"/>
  <c r="F11" i="16"/>
  <c r="E11" i="16"/>
  <c r="M10" i="16"/>
  <c r="N10" i="16" s="1"/>
  <c r="K10" i="16"/>
  <c r="I10" i="16"/>
  <c r="H10" i="16"/>
  <c r="G10" i="16"/>
  <c r="F10" i="16"/>
  <c r="E10" i="16"/>
  <c r="M9" i="16"/>
  <c r="N9" i="16" s="1"/>
  <c r="K9" i="16"/>
  <c r="I9" i="16"/>
  <c r="H9" i="16"/>
  <c r="G9" i="16"/>
  <c r="F9" i="16"/>
  <c r="E9" i="16"/>
  <c r="M8" i="16"/>
  <c r="N8" i="16" s="1"/>
  <c r="K8" i="16"/>
  <c r="I8" i="16"/>
  <c r="H8" i="16"/>
  <c r="G8" i="16"/>
  <c r="F8" i="16"/>
  <c r="E8" i="16"/>
  <c r="M7" i="16"/>
  <c r="N7" i="16" s="1"/>
  <c r="K7" i="16"/>
  <c r="I7" i="16"/>
  <c r="H7" i="16"/>
  <c r="G7" i="16"/>
  <c r="F7" i="16"/>
  <c r="E7" i="16"/>
  <c r="M6" i="16"/>
  <c r="N6" i="16" s="1"/>
  <c r="K6" i="16"/>
  <c r="I6" i="16"/>
  <c r="H6" i="16"/>
  <c r="G6" i="16"/>
  <c r="F6" i="16"/>
  <c r="E6" i="16"/>
  <c r="M5" i="16"/>
  <c r="N5" i="16" s="1"/>
  <c r="K5" i="16"/>
  <c r="I5" i="16"/>
  <c r="H5" i="16"/>
  <c r="G5" i="16"/>
  <c r="F5" i="16"/>
  <c r="E5" i="16"/>
  <c r="M4" i="16"/>
  <c r="N4" i="16" s="1"/>
  <c r="K4" i="16"/>
  <c r="I4" i="16"/>
  <c r="H4" i="16"/>
  <c r="G4" i="16"/>
  <c r="F4" i="16"/>
  <c r="E4" i="16"/>
  <c r="M33" i="14"/>
  <c r="N33" i="14" s="1"/>
  <c r="K33" i="14"/>
  <c r="I33" i="14"/>
  <c r="H33" i="14"/>
  <c r="G33" i="14"/>
  <c r="F33" i="14"/>
  <c r="E33" i="14"/>
  <c r="M32" i="14"/>
  <c r="N32" i="14" s="1"/>
  <c r="K32" i="14"/>
  <c r="I32" i="14"/>
  <c r="H32" i="14"/>
  <c r="G32" i="14"/>
  <c r="F32" i="14"/>
  <c r="E32" i="14"/>
  <c r="M31" i="14"/>
  <c r="N31" i="14" s="1"/>
  <c r="K31" i="14"/>
  <c r="I31" i="14"/>
  <c r="H31" i="14"/>
  <c r="G31" i="14"/>
  <c r="F31" i="14"/>
  <c r="E31" i="14"/>
  <c r="M30" i="14"/>
  <c r="N30" i="14" s="1"/>
  <c r="K30" i="14"/>
  <c r="I30" i="14"/>
  <c r="H30" i="14"/>
  <c r="G30" i="14"/>
  <c r="F30" i="14"/>
  <c r="E30" i="14"/>
  <c r="M29" i="14"/>
  <c r="N29" i="14" s="1"/>
  <c r="K29" i="14"/>
  <c r="I29" i="14"/>
  <c r="H29" i="14"/>
  <c r="G29" i="14"/>
  <c r="F29" i="14"/>
  <c r="E29" i="14"/>
  <c r="M28" i="14"/>
  <c r="N28" i="14" s="1"/>
  <c r="K28" i="14"/>
  <c r="I28" i="14"/>
  <c r="H28" i="14"/>
  <c r="G28" i="14"/>
  <c r="F28" i="14"/>
  <c r="E28" i="14"/>
  <c r="M27" i="14"/>
  <c r="N27" i="14" s="1"/>
  <c r="K27" i="14"/>
  <c r="I27" i="14"/>
  <c r="H27" i="14"/>
  <c r="G27" i="14"/>
  <c r="F27" i="14"/>
  <c r="E27" i="14"/>
  <c r="M26" i="14"/>
  <c r="N26" i="14" s="1"/>
  <c r="K26" i="14"/>
  <c r="I26" i="14"/>
  <c r="H26" i="14"/>
  <c r="G26" i="14"/>
  <c r="F26" i="14"/>
  <c r="E26" i="14"/>
  <c r="M25" i="14"/>
  <c r="N25" i="14" s="1"/>
  <c r="K25" i="14"/>
  <c r="I25" i="14"/>
  <c r="H25" i="14"/>
  <c r="G25" i="14"/>
  <c r="F25" i="14"/>
  <c r="E25" i="14"/>
  <c r="M24" i="14"/>
  <c r="N24" i="14" s="1"/>
  <c r="K24" i="14"/>
  <c r="I24" i="14"/>
  <c r="H24" i="14"/>
  <c r="G24" i="14"/>
  <c r="F24" i="14"/>
  <c r="E24" i="14"/>
  <c r="M23" i="14"/>
  <c r="N23" i="14" s="1"/>
  <c r="K23" i="14"/>
  <c r="I23" i="14"/>
  <c r="H23" i="14"/>
  <c r="G23" i="14"/>
  <c r="F23" i="14"/>
  <c r="E23" i="14"/>
  <c r="M22" i="14"/>
  <c r="N22" i="14" s="1"/>
  <c r="K22" i="14"/>
  <c r="I22" i="14"/>
  <c r="H22" i="14"/>
  <c r="G22" i="14"/>
  <c r="F22" i="14"/>
  <c r="E22" i="14"/>
  <c r="M21" i="14"/>
  <c r="N21" i="14" s="1"/>
  <c r="K21" i="14"/>
  <c r="I21" i="14"/>
  <c r="H21" i="14"/>
  <c r="G21" i="14"/>
  <c r="F21" i="14"/>
  <c r="E21" i="14"/>
  <c r="M20" i="14"/>
  <c r="N20" i="14" s="1"/>
  <c r="K20" i="14"/>
  <c r="I20" i="14"/>
  <c r="H20" i="14"/>
  <c r="G20" i="14"/>
  <c r="F20" i="14"/>
  <c r="E20" i="14"/>
  <c r="M19" i="14"/>
  <c r="N19" i="14" s="1"/>
  <c r="K19" i="14"/>
  <c r="I19" i="14"/>
  <c r="H19" i="14"/>
  <c r="G19" i="14"/>
  <c r="F19" i="14"/>
  <c r="E19" i="14"/>
  <c r="M18" i="14"/>
  <c r="N18" i="14" s="1"/>
  <c r="K18" i="14"/>
  <c r="I18" i="14"/>
  <c r="H18" i="14"/>
  <c r="G18" i="14"/>
  <c r="F18" i="14"/>
  <c r="E18" i="14"/>
  <c r="M17" i="14"/>
  <c r="N17" i="14" s="1"/>
  <c r="K17" i="14"/>
  <c r="I17" i="14"/>
  <c r="H17" i="14"/>
  <c r="G17" i="14"/>
  <c r="F17" i="14"/>
  <c r="E17" i="14"/>
  <c r="M16" i="14"/>
  <c r="N16" i="14" s="1"/>
  <c r="K16" i="14"/>
  <c r="I16" i="14"/>
  <c r="H16" i="14"/>
  <c r="G16" i="14"/>
  <c r="F16" i="14"/>
  <c r="E16" i="14"/>
  <c r="M15" i="14"/>
  <c r="N15" i="14" s="1"/>
  <c r="K15" i="14"/>
  <c r="I15" i="14"/>
  <c r="H15" i="14"/>
  <c r="G15" i="14"/>
  <c r="F15" i="14"/>
  <c r="E15" i="14"/>
  <c r="M14" i="14"/>
  <c r="N14" i="14" s="1"/>
  <c r="K14" i="14"/>
  <c r="I14" i="14"/>
  <c r="H14" i="14"/>
  <c r="G14" i="14"/>
  <c r="F14" i="14"/>
  <c r="E14" i="14"/>
  <c r="M13" i="14"/>
  <c r="N13" i="14" s="1"/>
  <c r="K13" i="14"/>
  <c r="I13" i="14"/>
  <c r="H13" i="14"/>
  <c r="G13" i="14"/>
  <c r="F13" i="14"/>
  <c r="E13" i="14"/>
  <c r="M12" i="14"/>
  <c r="N12" i="14" s="1"/>
  <c r="K12" i="14"/>
  <c r="I12" i="14"/>
  <c r="H12" i="14"/>
  <c r="G12" i="14"/>
  <c r="F12" i="14"/>
  <c r="E12" i="14"/>
  <c r="M11" i="14"/>
  <c r="N11" i="14" s="1"/>
  <c r="K11" i="14"/>
  <c r="I11" i="14"/>
  <c r="H11" i="14"/>
  <c r="G11" i="14"/>
  <c r="F11" i="14"/>
  <c r="E11" i="14"/>
  <c r="M10" i="14"/>
  <c r="N10" i="14" s="1"/>
  <c r="K10" i="14"/>
  <c r="I10" i="14"/>
  <c r="H10" i="14"/>
  <c r="G10" i="14"/>
  <c r="F10" i="14"/>
  <c r="E10" i="14"/>
  <c r="M9" i="14"/>
  <c r="N9" i="14" s="1"/>
  <c r="K9" i="14"/>
  <c r="I9" i="14"/>
  <c r="H9" i="14"/>
  <c r="G9" i="14"/>
  <c r="F9" i="14"/>
  <c r="E9" i="14"/>
  <c r="M8" i="14"/>
  <c r="N8" i="14" s="1"/>
  <c r="K8" i="14"/>
  <c r="I8" i="14"/>
  <c r="H8" i="14"/>
  <c r="G8" i="14"/>
  <c r="F8" i="14"/>
  <c r="E8" i="14"/>
  <c r="M7" i="14"/>
  <c r="N7" i="14" s="1"/>
  <c r="K7" i="14"/>
  <c r="I7" i="14"/>
  <c r="H7" i="14"/>
  <c r="G7" i="14"/>
  <c r="F7" i="14"/>
  <c r="E7" i="14"/>
  <c r="M6" i="14"/>
  <c r="N6" i="14" s="1"/>
  <c r="K6" i="14"/>
  <c r="I6" i="14"/>
  <c r="H6" i="14"/>
  <c r="G6" i="14"/>
  <c r="F6" i="14"/>
  <c r="E6" i="14"/>
  <c r="M5" i="14"/>
  <c r="N5" i="14" s="1"/>
  <c r="K5" i="14"/>
  <c r="I5" i="14"/>
  <c r="H5" i="14"/>
  <c r="G5" i="14"/>
  <c r="F5" i="14"/>
  <c r="E5" i="14"/>
  <c r="M4" i="14"/>
  <c r="N4" i="14" s="1"/>
  <c r="K4" i="14"/>
  <c r="I4" i="14"/>
  <c r="H4" i="14"/>
  <c r="G4" i="14"/>
  <c r="F4" i="14"/>
  <c r="E4" i="14"/>
  <c r="M33" i="13"/>
  <c r="N33" i="13" s="1"/>
  <c r="K33" i="13"/>
  <c r="I33" i="13"/>
  <c r="H33" i="13"/>
  <c r="G33" i="13"/>
  <c r="F33" i="13"/>
  <c r="E33" i="13"/>
  <c r="M32" i="13"/>
  <c r="N32" i="13" s="1"/>
  <c r="K32" i="13"/>
  <c r="I32" i="13"/>
  <c r="H32" i="13"/>
  <c r="G32" i="13"/>
  <c r="F32" i="13"/>
  <c r="E32" i="13"/>
  <c r="M31" i="13"/>
  <c r="N31" i="13" s="1"/>
  <c r="K31" i="13"/>
  <c r="I31" i="13"/>
  <c r="H31" i="13"/>
  <c r="G31" i="13"/>
  <c r="F31" i="13"/>
  <c r="E31" i="13"/>
  <c r="M30" i="13"/>
  <c r="N30" i="13" s="1"/>
  <c r="K30" i="13"/>
  <c r="I30" i="13"/>
  <c r="H30" i="13"/>
  <c r="G30" i="13"/>
  <c r="F30" i="13"/>
  <c r="E30" i="13"/>
  <c r="M29" i="13"/>
  <c r="N29" i="13" s="1"/>
  <c r="K29" i="13"/>
  <c r="I29" i="13"/>
  <c r="H29" i="13"/>
  <c r="G29" i="13"/>
  <c r="F29" i="13"/>
  <c r="E29" i="13"/>
  <c r="M28" i="13"/>
  <c r="N28" i="13" s="1"/>
  <c r="K28" i="13"/>
  <c r="I28" i="13"/>
  <c r="H28" i="13"/>
  <c r="G28" i="13"/>
  <c r="F28" i="13"/>
  <c r="E28" i="13"/>
  <c r="M27" i="13"/>
  <c r="N27" i="13" s="1"/>
  <c r="K27" i="13"/>
  <c r="I27" i="13"/>
  <c r="H27" i="13"/>
  <c r="G27" i="13"/>
  <c r="F27" i="13"/>
  <c r="E27" i="13"/>
  <c r="M26" i="13"/>
  <c r="N26" i="13" s="1"/>
  <c r="K26" i="13"/>
  <c r="I26" i="13"/>
  <c r="H26" i="13"/>
  <c r="G26" i="13"/>
  <c r="F26" i="13"/>
  <c r="E26" i="13"/>
  <c r="M25" i="13"/>
  <c r="N25" i="13" s="1"/>
  <c r="K25" i="13"/>
  <c r="I25" i="13"/>
  <c r="H25" i="13"/>
  <c r="G25" i="13"/>
  <c r="F25" i="13"/>
  <c r="E25" i="13"/>
  <c r="M24" i="13"/>
  <c r="N24" i="13" s="1"/>
  <c r="K24" i="13"/>
  <c r="I24" i="13"/>
  <c r="H24" i="13"/>
  <c r="G24" i="13"/>
  <c r="F24" i="13"/>
  <c r="E24" i="13"/>
  <c r="M23" i="13"/>
  <c r="N23" i="13" s="1"/>
  <c r="K23" i="13"/>
  <c r="I23" i="13"/>
  <c r="H23" i="13"/>
  <c r="G23" i="13"/>
  <c r="F23" i="13"/>
  <c r="E23" i="13"/>
  <c r="M22" i="13"/>
  <c r="N22" i="13" s="1"/>
  <c r="K22" i="13"/>
  <c r="I22" i="13"/>
  <c r="H22" i="13"/>
  <c r="G22" i="13"/>
  <c r="F22" i="13"/>
  <c r="E22" i="13"/>
  <c r="M21" i="13"/>
  <c r="N21" i="13" s="1"/>
  <c r="K21" i="13"/>
  <c r="I21" i="13"/>
  <c r="H21" i="13"/>
  <c r="G21" i="13"/>
  <c r="F21" i="13"/>
  <c r="E21" i="13"/>
  <c r="M20" i="13"/>
  <c r="N20" i="13" s="1"/>
  <c r="K20" i="13"/>
  <c r="I20" i="13"/>
  <c r="H20" i="13"/>
  <c r="G20" i="13"/>
  <c r="F20" i="13"/>
  <c r="E20" i="13"/>
  <c r="M19" i="13"/>
  <c r="N19" i="13" s="1"/>
  <c r="K19" i="13"/>
  <c r="I19" i="13"/>
  <c r="H19" i="13"/>
  <c r="G19" i="13"/>
  <c r="F19" i="13"/>
  <c r="E19" i="13"/>
  <c r="M18" i="13"/>
  <c r="N18" i="13" s="1"/>
  <c r="K18" i="13"/>
  <c r="I18" i="13"/>
  <c r="H18" i="13"/>
  <c r="G18" i="13"/>
  <c r="F18" i="13"/>
  <c r="E18" i="13"/>
  <c r="M17" i="13"/>
  <c r="N17" i="13" s="1"/>
  <c r="K17" i="13"/>
  <c r="I17" i="13"/>
  <c r="H17" i="13"/>
  <c r="G17" i="13"/>
  <c r="F17" i="13"/>
  <c r="E17" i="13"/>
  <c r="M16" i="13"/>
  <c r="N16" i="13" s="1"/>
  <c r="K16" i="13"/>
  <c r="I16" i="13"/>
  <c r="H16" i="13"/>
  <c r="G16" i="13"/>
  <c r="F16" i="13"/>
  <c r="E16" i="13"/>
  <c r="M15" i="13"/>
  <c r="N15" i="13" s="1"/>
  <c r="K15" i="13"/>
  <c r="I15" i="13"/>
  <c r="H15" i="13"/>
  <c r="G15" i="13"/>
  <c r="F15" i="13"/>
  <c r="E15" i="13"/>
  <c r="M14" i="13"/>
  <c r="N14" i="13" s="1"/>
  <c r="K14" i="13"/>
  <c r="I14" i="13"/>
  <c r="H14" i="13"/>
  <c r="G14" i="13"/>
  <c r="F14" i="13"/>
  <c r="E14" i="13"/>
  <c r="M13" i="13"/>
  <c r="N13" i="13" s="1"/>
  <c r="K13" i="13"/>
  <c r="I13" i="13"/>
  <c r="H13" i="13"/>
  <c r="G13" i="13"/>
  <c r="F13" i="13"/>
  <c r="E13" i="13"/>
  <c r="M12" i="13"/>
  <c r="N12" i="13" s="1"/>
  <c r="K12" i="13"/>
  <c r="I12" i="13"/>
  <c r="H12" i="13"/>
  <c r="G12" i="13"/>
  <c r="F12" i="13"/>
  <c r="E12" i="13"/>
  <c r="M11" i="13"/>
  <c r="N11" i="13" s="1"/>
  <c r="K11" i="13"/>
  <c r="I11" i="13"/>
  <c r="H11" i="13"/>
  <c r="G11" i="13"/>
  <c r="F11" i="13"/>
  <c r="E11" i="13"/>
  <c r="M10" i="13"/>
  <c r="N10" i="13" s="1"/>
  <c r="K10" i="13"/>
  <c r="I10" i="13"/>
  <c r="H10" i="13"/>
  <c r="G10" i="13"/>
  <c r="F10" i="13"/>
  <c r="E10" i="13"/>
  <c r="M9" i="13"/>
  <c r="N9" i="13" s="1"/>
  <c r="K9" i="13"/>
  <c r="I9" i="13"/>
  <c r="H9" i="13"/>
  <c r="G9" i="13"/>
  <c r="F9" i="13"/>
  <c r="E9" i="13"/>
  <c r="M8" i="13"/>
  <c r="N8" i="13" s="1"/>
  <c r="K8" i="13"/>
  <c r="I8" i="13"/>
  <c r="H8" i="13"/>
  <c r="G8" i="13"/>
  <c r="F8" i="13"/>
  <c r="E8" i="13"/>
  <c r="M7" i="13"/>
  <c r="N7" i="13" s="1"/>
  <c r="K7" i="13"/>
  <c r="I7" i="13"/>
  <c r="H7" i="13"/>
  <c r="G7" i="13"/>
  <c r="F7" i="13"/>
  <c r="E7" i="13"/>
  <c r="M6" i="13"/>
  <c r="N6" i="13" s="1"/>
  <c r="K6" i="13"/>
  <c r="I6" i="13"/>
  <c r="H6" i="13"/>
  <c r="G6" i="13"/>
  <c r="F6" i="13"/>
  <c r="E6" i="13"/>
  <c r="M5" i="13"/>
  <c r="N5" i="13" s="1"/>
  <c r="K5" i="13"/>
  <c r="I5" i="13"/>
  <c r="H5" i="13"/>
  <c r="G5" i="13"/>
  <c r="F5" i="13"/>
  <c r="E5" i="13"/>
  <c r="M4" i="13"/>
  <c r="N4" i="13" s="1"/>
  <c r="K4" i="13"/>
  <c r="I4" i="13"/>
  <c r="H4" i="13"/>
  <c r="G4" i="13"/>
  <c r="F4" i="13"/>
  <c r="E4" i="13"/>
  <c r="M33" i="12"/>
  <c r="N33" i="12" s="1"/>
  <c r="K33" i="12"/>
  <c r="I33" i="12"/>
  <c r="H33" i="12"/>
  <c r="G33" i="12"/>
  <c r="F33" i="12"/>
  <c r="E33" i="12"/>
  <c r="M32" i="12"/>
  <c r="N32" i="12" s="1"/>
  <c r="K32" i="12"/>
  <c r="I32" i="12"/>
  <c r="H32" i="12"/>
  <c r="G32" i="12"/>
  <c r="F32" i="12"/>
  <c r="E32" i="12"/>
  <c r="M31" i="12"/>
  <c r="N31" i="12" s="1"/>
  <c r="K31" i="12"/>
  <c r="I31" i="12"/>
  <c r="H31" i="12"/>
  <c r="G31" i="12"/>
  <c r="F31" i="12"/>
  <c r="E31" i="12"/>
  <c r="M30" i="12"/>
  <c r="N30" i="12" s="1"/>
  <c r="K30" i="12"/>
  <c r="I30" i="12"/>
  <c r="H30" i="12"/>
  <c r="G30" i="12"/>
  <c r="F30" i="12"/>
  <c r="E30" i="12"/>
  <c r="M29" i="12"/>
  <c r="N29" i="12" s="1"/>
  <c r="K29" i="12"/>
  <c r="I29" i="12"/>
  <c r="H29" i="12"/>
  <c r="G29" i="12"/>
  <c r="F29" i="12"/>
  <c r="E29" i="12"/>
  <c r="M28" i="12"/>
  <c r="N28" i="12" s="1"/>
  <c r="K28" i="12"/>
  <c r="I28" i="12"/>
  <c r="H28" i="12"/>
  <c r="G28" i="12"/>
  <c r="F28" i="12"/>
  <c r="E28" i="12"/>
  <c r="M27" i="12"/>
  <c r="N27" i="12" s="1"/>
  <c r="K27" i="12"/>
  <c r="I27" i="12"/>
  <c r="H27" i="12"/>
  <c r="G27" i="12"/>
  <c r="F27" i="12"/>
  <c r="E27" i="12"/>
  <c r="M26" i="12"/>
  <c r="N26" i="12" s="1"/>
  <c r="K26" i="12"/>
  <c r="I26" i="12"/>
  <c r="H26" i="12"/>
  <c r="G26" i="12"/>
  <c r="F26" i="12"/>
  <c r="E26" i="12"/>
  <c r="M25" i="12"/>
  <c r="N25" i="12" s="1"/>
  <c r="K25" i="12"/>
  <c r="I25" i="12"/>
  <c r="H25" i="12"/>
  <c r="G25" i="12"/>
  <c r="F25" i="12"/>
  <c r="E25" i="12"/>
  <c r="M24" i="12"/>
  <c r="N24" i="12" s="1"/>
  <c r="K24" i="12"/>
  <c r="I24" i="12"/>
  <c r="H24" i="12"/>
  <c r="G24" i="12"/>
  <c r="F24" i="12"/>
  <c r="E24" i="12"/>
  <c r="M23" i="12"/>
  <c r="N23" i="12" s="1"/>
  <c r="K23" i="12"/>
  <c r="I23" i="12"/>
  <c r="H23" i="12"/>
  <c r="G23" i="12"/>
  <c r="F23" i="12"/>
  <c r="E23" i="12"/>
  <c r="M22" i="12"/>
  <c r="N22" i="12" s="1"/>
  <c r="K22" i="12"/>
  <c r="I22" i="12"/>
  <c r="H22" i="12"/>
  <c r="G22" i="12"/>
  <c r="F22" i="12"/>
  <c r="E22" i="12"/>
  <c r="M21" i="12"/>
  <c r="N21" i="12" s="1"/>
  <c r="K21" i="12"/>
  <c r="I21" i="12"/>
  <c r="H21" i="12"/>
  <c r="G21" i="12"/>
  <c r="F21" i="12"/>
  <c r="E21" i="12"/>
  <c r="M20" i="12"/>
  <c r="N20" i="12" s="1"/>
  <c r="K20" i="12"/>
  <c r="I20" i="12"/>
  <c r="H20" i="12"/>
  <c r="G20" i="12"/>
  <c r="F20" i="12"/>
  <c r="E20" i="12"/>
  <c r="M19" i="12"/>
  <c r="N19" i="12" s="1"/>
  <c r="K19" i="12"/>
  <c r="I19" i="12"/>
  <c r="H19" i="12"/>
  <c r="G19" i="12"/>
  <c r="F19" i="12"/>
  <c r="E19" i="12"/>
  <c r="M18" i="12"/>
  <c r="N18" i="12" s="1"/>
  <c r="K18" i="12"/>
  <c r="I18" i="12"/>
  <c r="H18" i="12"/>
  <c r="G18" i="12"/>
  <c r="F18" i="12"/>
  <c r="E18" i="12"/>
  <c r="M17" i="12"/>
  <c r="N17" i="12" s="1"/>
  <c r="K17" i="12"/>
  <c r="I17" i="12"/>
  <c r="H17" i="12"/>
  <c r="G17" i="12"/>
  <c r="F17" i="12"/>
  <c r="E17" i="12"/>
  <c r="M16" i="12"/>
  <c r="N16" i="12" s="1"/>
  <c r="K16" i="12"/>
  <c r="I16" i="12"/>
  <c r="H16" i="12"/>
  <c r="G16" i="12"/>
  <c r="F16" i="12"/>
  <c r="E16" i="12"/>
  <c r="M15" i="12"/>
  <c r="N15" i="12" s="1"/>
  <c r="K15" i="12"/>
  <c r="I15" i="12"/>
  <c r="H15" i="12"/>
  <c r="G15" i="12"/>
  <c r="F15" i="12"/>
  <c r="E15" i="12"/>
  <c r="M14" i="12"/>
  <c r="N14" i="12" s="1"/>
  <c r="K14" i="12"/>
  <c r="I14" i="12"/>
  <c r="H14" i="12"/>
  <c r="G14" i="12"/>
  <c r="F14" i="12"/>
  <c r="E14" i="12"/>
  <c r="M13" i="12"/>
  <c r="N13" i="12" s="1"/>
  <c r="K13" i="12"/>
  <c r="I13" i="12"/>
  <c r="H13" i="12"/>
  <c r="G13" i="12"/>
  <c r="F13" i="12"/>
  <c r="E13" i="12"/>
  <c r="M12" i="12"/>
  <c r="N12" i="12" s="1"/>
  <c r="K12" i="12"/>
  <c r="I12" i="12"/>
  <c r="H12" i="12"/>
  <c r="G12" i="12"/>
  <c r="F12" i="12"/>
  <c r="E12" i="12"/>
  <c r="M11" i="12"/>
  <c r="N11" i="12" s="1"/>
  <c r="K11" i="12"/>
  <c r="I11" i="12"/>
  <c r="H11" i="12"/>
  <c r="G11" i="12"/>
  <c r="F11" i="12"/>
  <c r="E11" i="12"/>
  <c r="M10" i="12"/>
  <c r="N10" i="12" s="1"/>
  <c r="K10" i="12"/>
  <c r="I10" i="12"/>
  <c r="H10" i="12"/>
  <c r="G10" i="12"/>
  <c r="F10" i="12"/>
  <c r="E10" i="12"/>
  <c r="M9" i="12"/>
  <c r="N9" i="12" s="1"/>
  <c r="K9" i="12"/>
  <c r="I9" i="12"/>
  <c r="H9" i="12"/>
  <c r="G9" i="12"/>
  <c r="F9" i="12"/>
  <c r="E9" i="12"/>
  <c r="M8" i="12"/>
  <c r="N8" i="12" s="1"/>
  <c r="K8" i="12"/>
  <c r="I8" i="12"/>
  <c r="H8" i="12"/>
  <c r="G8" i="12"/>
  <c r="F8" i="12"/>
  <c r="E8" i="12"/>
  <c r="M7" i="12"/>
  <c r="N7" i="12" s="1"/>
  <c r="K7" i="12"/>
  <c r="I7" i="12"/>
  <c r="H7" i="12"/>
  <c r="G7" i="12"/>
  <c r="F7" i="12"/>
  <c r="E7" i="12"/>
  <c r="M6" i="12"/>
  <c r="N6" i="12" s="1"/>
  <c r="K6" i="12"/>
  <c r="I6" i="12"/>
  <c r="H6" i="12"/>
  <c r="G6" i="12"/>
  <c r="F6" i="12"/>
  <c r="E6" i="12"/>
  <c r="M5" i="12"/>
  <c r="N5" i="12" s="1"/>
  <c r="K5" i="12"/>
  <c r="I5" i="12"/>
  <c r="H5" i="12"/>
  <c r="G5" i="12"/>
  <c r="F5" i="12"/>
  <c r="E5" i="12"/>
  <c r="M4" i="12"/>
  <c r="N4" i="12" s="1"/>
  <c r="K4" i="12"/>
  <c r="I4" i="12"/>
  <c r="H4" i="12"/>
  <c r="G4" i="12"/>
  <c r="F4" i="12"/>
  <c r="E4" i="12"/>
  <c r="M33" i="11"/>
  <c r="N33" i="11" s="1"/>
  <c r="K33" i="11"/>
  <c r="I33" i="11"/>
  <c r="H33" i="11"/>
  <c r="G33" i="11"/>
  <c r="F33" i="11"/>
  <c r="E33" i="11"/>
  <c r="M32" i="11"/>
  <c r="N32" i="11" s="1"/>
  <c r="K32" i="11"/>
  <c r="I32" i="11"/>
  <c r="H32" i="11"/>
  <c r="G32" i="11"/>
  <c r="F32" i="11"/>
  <c r="E32" i="11"/>
  <c r="M31" i="11"/>
  <c r="N31" i="11" s="1"/>
  <c r="K31" i="11"/>
  <c r="I31" i="11"/>
  <c r="H31" i="11"/>
  <c r="G31" i="11"/>
  <c r="F31" i="11"/>
  <c r="E31" i="11"/>
  <c r="M30" i="11"/>
  <c r="N30" i="11" s="1"/>
  <c r="K30" i="11"/>
  <c r="I30" i="11"/>
  <c r="H30" i="11"/>
  <c r="G30" i="11"/>
  <c r="F30" i="11"/>
  <c r="E30" i="11"/>
  <c r="M29" i="11"/>
  <c r="N29" i="11" s="1"/>
  <c r="K29" i="11"/>
  <c r="I29" i="11"/>
  <c r="H29" i="11"/>
  <c r="G29" i="11"/>
  <c r="F29" i="11"/>
  <c r="E29" i="11"/>
  <c r="M28" i="11"/>
  <c r="N28" i="11" s="1"/>
  <c r="K28" i="11"/>
  <c r="I28" i="11"/>
  <c r="H28" i="11"/>
  <c r="G28" i="11"/>
  <c r="F28" i="11"/>
  <c r="E28" i="11"/>
  <c r="M27" i="11"/>
  <c r="N27" i="11" s="1"/>
  <c r="K27" i="11"/>
  <c r="I27" i="11"/>
  <c r="H27" i="11"/>
  <c r="G27" i="11"/>
  <c r="F27" i="11"/>
  <c r="E27" i="11"/>
  <c r="M26" i="11"/>
  <c r="N26" i="11" s="1"/>
  <c r="K26" i="11"/>
  <c r="I26" i="11"/>
  <c r="H26" i="11"/>
  <c r="G26" i="11"/>
  <c r="F26" i="11"/>
  <c r="E26" i="11"/>
  <c r="M25" i="11"/>
  <c r="N25" i="11" s="1"/>
  <c r="K25" i="11"/>
  <c r="I25" i="11"/>
  <c r="H25" i="11"/>
  <c r="G25" i="11"/>
  <c r="F25" i="11"/>
  <c r="E25" i="11"/>
  <c r="M24" i="11"/>
  <c r="N24" i="11" s="1"/>
  <c r="K24" i="11"/>
  <c r="I24" i="11"/>
  <c r="H24" i="11"/>
  <c r="G24" i="11"/>
  <c r="F24" i="11"/>
  <c r="E24" i="11"/>
  <c r="M23" i="11"/>
  <c r="N23" i="11" s="1"/>
  <c r="K23" i="11"/>
  <c r="I23" i="11"/>
  <c r="H23" i="11"/>
  <c r="G23" i="11"/>
  <c r="F23" i="11"/>
  <c r="E23" i="11"/>
  <c r="M22" i="11"/>
  <c r="N22" i="11" s="1"/>
  <c r="K22" i="11"/>
  <c r="I22" i="11"/>
  <c r="H22" i="11"/>
  <c r="G22" i="11"/>
  <c r="F22" i="11"/>
  <c r="E22" i="11"/>
  <c r="M21" i="11"/>
  <c r="N21" i="11" s="1"/>
  <c r="K21" i="11"/>
  <c r="I21" i="11"/>
  <c r="H21" i="11"/>
  <c r="G21" i="11"/>
  <c r="F21" i="11"/>
  <c r="E21" i="11"/>
  <c r="M20" i="11"/>
  <c r="N20" i="11" s="1"/>
  <c r="K20" i="11"/>
  <c r="I20" i="11"/>
  <c r="H20" i="11"/>
  <c r="G20" i="11"/>
  <c r="F20" i="11"/>
  <c r="E20" i="11"/>
  <c r="M19" i="11"/>
  <c r="N19" i="11" s="1"/>
  <c r="K19" i="11"/>
  <c r="I19" i="11"/>
  <c r="H19" i="11"/>
  <c r="G19" i="11"/>
  <c r="F19" i="11"/>
  <c r="E19" i="11"/>
  <c r="M18" i="11"/>
  <c r="N18" i="11" s="1"/>
  <c r="K18" i="11"/>
  <c r="I18" i="11"/>
  <c r="H18" i="11"/>
  <c r="G18" i="11"/>
  <c r="F18" i="11"/>
  <c r="E18" i="11"/>
  <c r="M17" i="11"/>
  <c r="N17" i="11" s="1"/>
  <c r="K17" i="11"/>
  <c r="I17" i="11"/>
  <c r="H17" i="11"/>
  <c r="G17" i="11"/>
  <c r="F17" i="11"/>
  <c r="E17" i="11"/>
  <c r="M16" i="11"/>
  <c r="N16" i="11" s="1"/>
  <c r="K16" i="11"/>
  <c r="I16" i="11"/>
  <c r="H16" i="11"/>
  <c r="G16" i="11"/>
  <c r="F16" i="11"/>
  <c r="E16" i="11"/>
  <c r="M15" i="11"/>
  <c r="N15" i="11" s="1"/>
  <c r="K15" i="11"/>
  <c r="I15" i="11"/>
  <c r="H15" i="11"/>
  <c r="G15" i="11"/>
  <c r="F15" i="11"/>
  <c r="E15" i="11"/>
  <c r="M14" i="11"/>
  <c r="N14" i="11" s="1"/>
  <c r="K14" i="11"/>
  <c r="I14" i="11"/>
  <c r="H14" i="11"/>
  <c r="G14" i="11"/>
  <c r="F14" i="11"/>
  <c r="E14" i="11"/>
  <c r="M13" i="11"/>
  <c r="N13" i="11" s="1"/>
  <c r="K13" i="11"/>
  <c r="I13" i="11"/>
  <c r="H13" i="11"/>
  <c r="G13" i="11"/>
  <c r="F13" i="11"/>
  <c r="E13" i="11"/>
  <c r="M12" i="11"/>
  <c r="N12" i="11" s="1"/>
  <c r="K12" i="11"/>
  <c r="I12" i="11"/>
  <c r="H12" i="11"/>
  <c r="G12" i="11"/>
  <c r="F12" i="11"/>
  <c r="E12" i="11"/>
  <c r="M11" i="11"/>
  <c r="N11" i="11" s="1"/>
  <c r="K11" i="11"/>
  <c r="I11" i="11"/>
  <c r="H11" i="11"/>
  <c r="G11" i="11"/>
  <c r="F11" i="11"/>
  <c r="E11" i="11"/>
  <c r="M10" i="11"/>
  <c r="N10" i="11" s="1"/>
  <c r="K10" i="11"/>
  <c r="I10" i="11"/>
  <c r="H10" i="11"/>
  <c r="G10" i="11"/>
  <c r="F10" i="11"/>
  <c r="E10" i="11"/>
  <c r="M9" i="11"/>
  <c r="N9" i="11" s="1"/>
  <c r="K9" i="11"/>
  <c r="I9" i="11"/>
  <c r="H9" i="11"/>
  <c r="G9" i="11"/>
  <c r="F9" i="11"/>
  <c r="E9" i="11"/>
  <c r="M8" i="11"/>
  <c r="N8" i="11" s="1"/>
  <c r="K8" i="11"/>
  <c r="I8" i="11"/>
  <c r="H8" i="11"/>
  <c r="G8" i="11"/>
  <c r="F8" i="11"/>
  <c r="E8" i="11"/>
  <c r="M7" i="11"/>
  <c r="N7" i="11" s="1"/>
  <c r="K7" i="11"/>
  <c r="I7" i="11"/>
  <c r="H7" i="11"/>
  <c r="G7" i="11"/>
  <c r="F7" i="11"/>
  <c r="E7" i="11"/>
  <c r="M6" i="11"/>
  <c r="N6" i="11" s="1"/>
  <c r="K6" i="11"/>
  <c r="I6" i="11"/>
  <c r="H6" i="11"/>
  <c r="G6" i="11"/>
  <c r="F6" i="11"/>
  <c r="E6" i="11"/>
  <c r="M5" i="11"/>
  <c r="N5" i="11" s="1"/>
  <c r="K5" i="11"/>
  <c r="I5" i="11"/>
  <c r="H5" i="11"/>
  <c r="G5" i="11"/>
  <c r="F5" i="11"/>
  <c r="E5" i="11"/>
  <c r="M4" i="11"/>
  <c r="N4" i="11" s="1"/>
  <c r="K4" i="11"/>
  <c r="I4" i="11"/>
  <c r="H4" i="11"/>
  <c r="G4" i="11"/>
  <c r="F4" i="11"/>
  <c r="E4" i="11"/>
  <c r="M33" i="10"/>
  <c r="N33" i="10" s="1"/>
  <c r="K33" i="10"/>
  <c r="I33" i="10"/>
  <c r="H33" i="10"/>
  <c r="G33" i="10"/>
  <c r="F33" i="10"/>
  <c r="E33" i="10"/>
  <c r="M32" i="10"/>
  <c r="N32" i="10" s="1"/>
  <c r="K32" i="10"/>
  <c r="I32" i="10"/>
  <c r="H32" i="10"/>
  <c r="G32" i="10"/>
  <c r="F32" i="10"/>
  <c r="E32" i="10"/>
  <c r="M31" i="10"/>
  <c r="N31" i="10" s="1"/>
  <c r="K31" i="10"/>
  <c r="I31" i="10"/>
  <c r="H31" i="10"/>
  <c r="G31" i="10"/>
  <c r="F31" i="10"/>
  <c r="E31" i="10"/>
  <c r="M30" i="10"/>
  <c r="N30" i="10" s="1"/>
  <c r="K30" i="10"/>
  <c r="I30" i="10"/>
  <c r="H30" i="10"/>
  <c r="G30" i="10"/>
  <c r="F30" i="10"/>
  <c r="E30" i="10"/>
  <c r="M29" i="10"/>
  <c r="N29" i="10" s="1"/>
  <c r="K29" i="10"/>
  <c r="I29" i="10"/>
  <c r="H29" i="10"/>
  <c r="G29" i="10"/>
  <c r="F29" i="10"/>
  <c r="E29" i="10"/>
  <c r="M28" i="10"/>
  <c r="N28" i="10" s="1"/>
  <c r="K28" i="10"/>
  <c r="I28" i="10"/>
  <c r="H28" i="10"/>
  <c r="G28" i="10"/>
  <c r="F28" i="10"/>
  <c r="E28" i="10"/>
  <c r="M27" i="10"/>
  <c r="N27" i="10" s="1"/>
  <c r="K27" i="10"/>
  <c r="I27" i="10"/>
  <c r="H27" i="10"/>
  <c r="G27" i="10"/>
  <c r="F27" i="10"/>
  <c r="E27" i="10"/>
  <c r="M26" i="10"/>
  <c r="N26" i="10" s="1"/>
  <c r="K26" i="10"/>
  <c r="I26" i="10"/>
  <c r="H26" i="10"/>
  <c r="G26" i="10"/>
  <c r="F26" i="10"/>
  <c r="E26" i="10"/>
  <c r="M25" i="10"/>
  <c r="N25" i="10" s="1"/>
  <c r="K25" i="10"/>
  <c r="I25" i="10"/>
  <c r="H25" i="10"/>
  <c r="G25" i="10"/>
  <c r="F25" i="10"/>
  <c r="E25" i="10"/>
  <c r="M24" i="10"/>
  <c r="N24" i="10" s="1"/>
  <c r="K24" i="10"/>
  <c r="I24" i="10"/>
  <c r="H24" i="10"/>
  <c r="G24" i="10"/>
  <c r="F24" i="10"/>
  <c r="E24" i="10"/>
  <c r="M23" i="10"/>
  <c r="N23" i="10" s="1"/>
  <c r="K23" i="10"/>
  <c r="I23" i="10"/>
  <c r="H23" i="10"/>
  <c r="G23" i="10"/>
  <c r="F23" i="10"/>
  <c r="E23" i="10"/>
  <c r="M22" i="10"/>
  <c r="N22" i="10" s="1"/>
  <c r="K22" i="10"/>
  <c r="I22" i="10"/>
  <c r="H22" i="10"/>
  <c r="G22" i="10"/>
  <c r="F22" i="10"/>
  <c r="E22" i="10"/>
  <c r="M21" i="10"/>
  <c r="N21" i="10" s="1"/>
  <c r="K21" i="10"/>
  <c r="I21" i="10"/>
  <c r="H21" i="10"/>
  <c r="G21" i="10"/>
  <c r="F21" i="10"/>
  <c r="E21" i="10"/>
  <c r="M20" i="10"/>
  <c r="N20" i="10" s="1"/>
  <c r="K20" i="10"/>
  <c r="I20" i="10"/>
  <c r="H20" i="10"/>
  <c r="G20" i="10"/>
  <c r="F20" i="10"/>
  <c r="E20" i="10"/>
  <c r="M19" i="10"/>
  <c r="N19" i="10" s="1"/>
  <c r="K19" i="10"/>
  <c r="I19" i="10"/>
  <c r="H19" i="10"/>
  <c r="G19" i="10"/>
  <c r="F19" i="10"/>
  <c r="E19" i="10"/>
  <c r="M18" i="10"/>
  <c r="N18" i="10" s="1"/>
  <c r="K18" i="10"/>
  <c r="I18" i="10"/>
  <c r="H18" i="10"/>
  <c r="G18" i="10"/>
  <c r="F18" i="10"/>
  <c r="E18" i="10"/>
  <c r="M17" i="10"/>
  <c r="N17" i="10" s="1"/>
  <c r="K17" i="10"/>
  <c r="I17" i="10"/>
  <c r="H17" i="10"/>
  <c r="G17" i="10"/>
  <c r="F17" i="10"/>
  <c r="E17" i="10"/>
  <c r="M16" i="10"/>
  <c r="N16" i="10" s="1"/>
  <c r="K16" i="10"/>
  <c r="I16" i="10"/>
  <c r="H16" i="10"/>
  <c r="G16" i="10"/>
  <c r="F16" i="10"/>
  <c r="E16" i="10"/>
  <c r="M15" i="10"/>
  <c r="N15" i="10" s="1"/>
  <c r="K15" i="10"/>
  <c r="I15" i="10"/>
  <c r="H15" i="10"/>
  <c r="G15" i="10"/>
  <c r="F15" i="10"/>
  <c r="E15" i="10"/>
  <c r="M14" i="10"/>
  <c r="N14" i="10" s="1"/>
  <c r="K14" i="10"/>
  <c r="I14" i="10"/>
  <c r="H14" i="10"/>
  <c r="G14" i="10"/>
  <c r="F14" i="10"/>
  <c r="E14" i="10"/>
  <c r="M13" i="10"/>
  <c r="N13" i="10" s="1"/>
  <c r="K13" i="10"/>
  <c r="I13" i="10"/>
  <c r="H13" i="10"/>
  <c r="G13" i="10"/>
  <c r="F13" i="10"/>
  <c r="E13" i="10"/>
  <c r="M12" i="10"/>
  <c r="N12" i="10" s="1"/>
  <c r="K12" i="10"/>
  <c r="I12" i="10"/>
  <c r="H12" i="10"/>
  <c r="G12" i="10"/>
  <c r="F12" i="10"/>
  <c r="E12" i="10"/>
  <c r="M11" i="10"/>
  <c r="N11" i="10" s="1"/>
  <c r="K11" i="10"/>
  <c r="I11" i="10"/>
  <c r="H11" i="10"/>
  <c r="G11" i="10"/>
  <c r="F11" i="10"/>
  <c r="E11" i="10"/>
  <c r="M10" i="10"/>
  <c r="N10" i="10" s="1"/>
  <c r="K10" i="10"/>
  <c r="I10" i="10"/>
  <c r="H10" i="10"/>
  <c r="G10" i="10"/>
  <c r="F10" i="10"/>
  <c r="E10" i="10"/>
  <c r="M9" i="10"/>
  <c r="N9" i="10" s="1"/>
  <c r="K9" i="10"/>
  <c r="I9" i="10"/>
  <c r="H9" i="10"/>
  <c r="G9" i="10"/>
  <c r="F9" i="10"/>
  <c r="E9" i="10"/>
  <c r="M8" i="10"/>
  <c r="N8" i="10" s="1"/>
  <c r="K8" i="10"/>
  <c r="I8" i="10"/>
  <c r="H8" i="10"/>
  <c r="G8" i="10"/>
  <c r="F8" i="10"/>
  <c r="E8" i="10"/>
  <c r="M7" i="10"/>
  <c r="N7" i="10" s="1"/>
  <c r="K7" i="10"/>
  <c r="I7" i="10"/>
  <c r="H7" i="10"/>
  <c r="G7" i="10"/>
  <c r="F7" i="10"/>
  <c r="E7" i="10"/>
  <c r="M6" i="10"/>
  <c r="N6" i="10" s="1"/>
  <c r="K6" i="10"/>
  <c r="I6" i="10"/>
  <c r="H6" i="10"/>
  <c r="G6" i="10"/>
  <c r="F6" i="10"/>
  <c r="E6" i="10"/>
  <c r="M5" i="10"/>
  <c r="N5" i="10" s="1"/>
  <c r="K5" i="10"/>
  <c r="I5" i="10"/>
  <c r="H5" i="10"/>
  <c r="G5" i="10"/>
  <c r="F5" i="10"/>
  <c r="E5" i="10"/>
  <c r="M4" i="10"/>
  <c r="N4" i="10" s="1"/>
  <c r="K4" i="10"/>
  <c r="I4" i="10"/>
  <c r="H4" i="10"/>
  <c r="G4" i="10"/>
  <c r="F4" i="10"/>
  <c r="E4" i="10"/>
  <c r="M33" i="9"/>
  <c r="N33" i="9" s="1"/>
  <c r="K33" i="9"/>
  <c r="I33" i="9"/>
  <c r="H33" i="9"/>
  <c r="G33" i="9"/>
  <c r="F33" i="9"/>
  <c r="E33" i="9"/>
  <c r="M32" i="9"/>
  <c r="N32" i="9" s="1"/>
  <c r="K32" i="9"/>
  <c r="I32" i="9"/>
  <c r="H32" i="9"/>
  <c r="G32" i="9"/>
  <c r="F32" i="9"/>
  <c r="E32" i="9"/>
  <c r="M31" i="9"/>
  <c r="N31" i="9" s="1"/>
  <c r="K31" i="9"/>
  <c r="I31" i="9"/>
  <c r="H31" i="9"/>
  <c r="G31" i="9"/>
  <c r="F31" i="9"/>
  <c r="E31" i="9"/>
  <c r="M30" i="9"/>
  <c r="N30" i="9" s="1"/>
  <c r="K30" i="9"/>
  <c r="I30" i="9"/>
  <c r="H30" i="9"/>
  <c r="G30" i="9"/>
  <c r="F30" i="9"/>
  <c r="E30" i="9"/>
  <c r="M29" i="9"/>
  <c r="N29" i="9" s="1"/>
  <c r="K29" i="9"/>
  <c r="I29" i="9"/>
  <c r="H29" i="9"/>
  <c r="G29" i="9"/>
  <c r="F29" i="9"/>
  <c r="E29" i="9"/>
  <c r="M28" i="9"/>
  <c r="N28" i="9" s="1"/>
  <c r="K28" i="9"/>
  <c r="I28" i="9"/>
  <c r="H28" i="9"/>
  <c r="G28" i="9"/>
  <c r="F28" i="9"/>
  <c r="E28" i="9"/>
  <c r="M27" i="9"/>
  <c r="N27" i="9" s="1"/>
  <c r="K27" i="9"/>
  <c r="I27" i="9"/>
  <c r="H27" i="9"/>
  <c r="G27" i="9"/>
  <c r="F27" i="9"/>
  <c r="E27" i="9"/>
  <c r="M26" i="9"/>
  <c r="N26" i="9" s="1"/>
  <c r="K26" i="9"/>
  <c r="I26" i="9"/>
  <c r="H26" i="9"/>
  <c r="G26" i="9"/>
  <c r="F26" i="9"/>
  <c r="E26" i="9"/>
  <c r="M25" i="9"/>
  <c r="N25" i="9" s="1"/>
  <c r="K25" i="9"/>
  <c r="I25" i="9"/>
  <c r="H25" i="9"/>
  <c r="G25" i="9"/>
  <c r="F25" i="9"/>
  <c r="E25" i="9"/>
  <c r="M24" i="9"/>
  <c r="N24" i="9" s="1"/>
  <c r="K24" i="9"/>
  <c r="I24" i="9"/>
  <c r="H24" i="9"/>
  <c r="G24" i="9"/>
  <c r="F24" i="9"/>
  <c r="E24" i="9"/>
  <c r="M23" i="9"/>
  <c r="N23" i="9" s="1"/>
  <c r="K23" i="9"/>
  <c r="I23" i="9"/>
  <c r="H23" i="9"/>
  <c r="G23" i="9"/>
  <c r="F23" i="9"/>
  <c r="E23" i="9"/>
  <c r="M22" i="9"/>
  <c r="N22" i="9" s="1"/>
  <c r="K22" i="9"/>
  <c r="I22" i="9"/>
  <c r="H22" i="9"/>
  <c r="G22" i="9"/>
  <c r="F22" i="9"/>
  <c r="E22" i="9"/>
  <c r="M21" i="9"/>
  <c r="N21" i="9" s="1"/>
  <c r="K21" i="9"/>
  <c r="I21" i="9"/>
  <c r="H21" i="9"/>
  <c r="G21" i="9"/>
  <c r="F21" i="9"/>
  <c r="E21" i="9"/>
  <c r="M20" i="9"/>
  <c r="N20" i="9" s="1"/>
  <c r="K20" i="9"/>
  <c r="I20" i="9"/>
  <c r="H20" i="9"/>
  <c r="G20" i="9"/>
  <c r="F20" i="9"/>
  <c r="E20" i="9"/>
  <c r="M19" i="9"/>
  <c r="N19" i="9" s="1"/>
  <c r="K19" i="9"/>
  <c r="I19" i="9"/>
  <c r="H19" i="9"/>
  <c r="G19" i="9"/>
  <c r="F19" i="9"/>
  <c r="E19" i="9"/>
  <c r="M18" i="9"/>
  <c r="N18" i="9" s="1"/>
  <c r="K18" i="9"/>
  <c r="I18" i="9"/>
  <c r="H18" i="9"/>
  <c r="G18" i="9"/>
  <c r="F18" i="9"/>
  <c r="E18" i="9"/>
  <c r="M17" i="9"/>
  <c r="N17" i="9" s="1"/>
  <c r="K17" i="9"/>
  <c r="I17" i="9"/>
  <c r="H17" i="9"/>
  <c r="G17" i="9"/>
  <c r="F17" i="9"/>
  <c r="E17" i="9"/>
  <c r="M16" i="9"/>
  <c r="N16" i="9" s="1"/>
  <c r="K16" i="9"/>
  <c r="I16" i="9"/>
  <c r="H16" i="9"/>
  <c r="G16" i="9"/>
  <c r="F16" i="9"/>
  <c r="E16" i="9"/>
  <c r="M15" i="9"/>
  <c r="N15" i="9" s="1"/>
  <c r="K15" i="9"/>
  <c r="I15" i="9"/>
  <c r="H15" i="9"/>
  <c r="G15" i="9"/>
  <c r="F15" i="9"/>
  <c r="E15" i="9"/>
  <c r="M14" i="9"/>
  <c r="N14" i="9" s="1"/>
  <c r="K14" i="9"/>
  <c r="I14" i="9"/>
  <c r="H14" i="9"/>
  <c r="G14" i="9"/>
  <c r="F14" i="9"/>
  <c r="E14" i="9"/>
  <c r="M13" i="9"/>
  <c r="N13" i="9" s="1"/>
  <c r="K13" i="9"/>
  <c r="I13" i="9"/>
  <c r="H13" i="9"/>
  <c r="G13" i="9"/>
  <c r="F13" i="9"/>
  <c r="E13" i="9"/>
  <c r="M12" i="9"/>
  <c r="N12" i="9" s="1"/>
  <c r="K12" i="9"/>
  <c r="I12" i="9"/>
  <c r="H12" i="9"/>
  <c r="G12" i="9"/>
  <c r="F12" i="9"/>
  <c r="E12" i="9"/>
  <c r="M11" i="9"/>
  <c r="N11" i="9" s="1"/>
  <c r="K11" i="9"/>
  <c r="I11" i="9"/>
  <c r="H11" i="9"/>
  <c r="G11" i="9"/>
  <c r="F11" i="9"/>
  <c r="E11" i="9"/>
  <c r="M10" i="9"/>
  <c r="N10" i="9" s="1"/>
  <c r="K10" i="9"/>
  <c r="I10" i="9"/>
  <c r="H10" i="9"/>
  <c r="G10" i="9"/>
  <c r="F10" i="9"/>
  <c r="E10" i="9"/>
  <c r="M9" i="9"/>
  <c r="N9" i="9" s="1"/>
  <c r="K9" i="9"/>
  <c r="I9" i="9"/>
  <c r="H9" i="9"/>
  <c r="G9" i="9"/>
  <c r="F9" i="9"/>
  <c r="E9" i="9"/>
  <c r="M8" i="9"/>
  <c r="N8" i="9" s="1"/>
  <c r="K8" i="9"/>
  <c r="I8" i="9"/>
  <c r="H8" i="9"/>
  <c r="G8" i="9"/>
  <c r="F8" i="9"/>
  <c r="E8" i="9"/>
  <c r="M7" i="9"/>
  <c r="N7" i="9" s="1"/>
  <c r="K7" i="9"/>
  <c r="I7" i="9"/>
  <c r="H7" i="9"/>
  <c r="G7" i="9"/>
  <c r="F7" i="9"/>
  <c r="E7" i="9"/>
  <c r="M6" i="9"/>
  <c r="N6" i="9" s="1"/>
  <c r="K6" i="9"/>
  <c r="I6" i="9"/>
  <c r="H6" i="9"/>
  <c r="G6" i="9"/>
  <c r="F6" i="9"/>
  <c r="E6" i="9"/>
  <c r="M5" i="9"/>
  <c r="N5" i="9" s="1"/>
  <c r="K5" i="9"/>
  <c r="I5" i="9"/>
  <c r="H5" i="9"/>
  <c r="G5" i="9"/>
  <c r="F5" i="9"/>
  <c r="E5" i="9"/>
  <c r="M4" i="9"/>
  <c r="N4" i="9" s="1"/>
  <c r="K4" i="9"/>
  <c r="I4" i="9"/>
  <c r="H4" i="9"/>
  <c r="G4" i="9"/>
  <c r="F4" i="9"/>
  <c r="E4" i="9"/>
  <c r="M33" i="8"/>
  <c r="N33" i="8" s="1"/>
  <c r="K33" i="8"/>
  <c r="I33" i="8"/>
  <c r="H33" i="8"/>
  <c r="G33" i="8"/>
  <c r="F33" i="8"/>
  <c r="E33" i="8"/>
  <c r="M32" i="8"/>
  <c r="N32" i="8" s="1"/>
  <c r="K32" i="8"/>
  <c r="I32" i="8"/>
  <c r="H32" i="8"/>
  <c r="G32" i="8"/>
  <c r="F32" i="8"/>
  <c r="E32" i="8"/>
  <c r="M31" i="8"/>
  <c r="N31" i="8" s="1"/>
  <c r="K31" i="8"/>
  <c r="I31" i="8"/>
  <c r="H31" i="8"/>
  <c r="G31" i="8"/>
  <c r="F31" i="8"/>
  <c r="E31" i="8"/>
  <c r="M30" i="8"/>
  <c r="N30" i="8" s="1"/>
  <c r="K30" i="8"/>
  <c r="I30" i="8"/>
  <c r="H30" i="8"/>
  <c r="G30" i="8"/>
  <c r="F30" i="8"/>
  <c r="E30" i="8"/>
  <c r="M29" i="8"/>
  <c r="N29" i="8" s="1"/>
  <c r="K29" i="8"/>
  <c r="I29" i="8"/>
  <c r="H29" i="8"/>
  <c r="G29" i="8"/>
  <c r="F29" i="8"/>
  <c r="E29" i="8"/>
  <c r="M28" i="8"/>
  <c r="N28" i="8" s="1"/>
  <c r="K28" i="8"/>
  <c r="I28" i="8"/>
  <c r="H28" i="8"/>
  <c r="G28" i="8"/>
  <c r="F28" i="8"/>
  <c r="E28" i="8"/>
  <c r="M27" i="8"/>
  <c r="N27" i="8" s="1"/>
  <c r="K27" i="8"/>
  <c r="I27" i="8"/>
  <c r="H27" i="8"/>
  <c r="G27" i="8"/>
  <c r="F27" i="8"/>
  <c r="E27" i="8"/>
  <c r="M26" i="8"/>
  <c r="N26" i="8" s="1"/>
  <c r="K26" i="8"/>
  <c r="I26" i="8"/>
  <c r="H26" i="8"/>
  <c r="G26" i="8"/>
  <c r="F26" i="8"/>
  <c r="E26" i="8"/>
  <c r="M25" i="8"/>
  <c r="N25" i="8" s="1"/>
  <c r="K25" i="8"/>
  <c r="I25" i="8"/>
  <c r="H25" i="8"/>
  <c r="G25" i="8"/>
  <c r="F25" i="8"/>
  <c r="E25" i="8"/>
  <c r="M24" i="8"/>
  <c r="N24" i="8" s="1"/>
  <c r="K24" i="8"/>
  <c r="I24" i="8"/>
  <c r="H24" i="8"/>
  <c r="G24" i="8"/>
  <c r="F24" i="8"/>
  <c r="E24" i="8"/>
  <c r="M23" i="8"/>
  <c r="N23" i="8" s="1"/>
  <c r="K23" i="8"/>
  <c r="I23" i="8"/>
  <c r="H23" i="8"/>
  <c r="G23" i="8"/>
  <c r="F23" i="8"/>
  <c r="E23" i="8"/>
  <c r="M22" i="8"/>
  <c r="N22" i="8" s="1"/>
  <c r="K22" i="8"/>
  <c r="I22" i="8"/>
  <c r="H22" i="8"/>
  <c r="G22" i="8"/>
  <c r="F22" i="8"/>
  <c r="E22" i="8"/>
  <c r="M21" i="8"/>
  <c r="N21" i="8" s="1"/>
  <c r="K21" i="8"/>
  <c r="I21" i="8"/>
  <c r="H21" i="8"/>
  <c r="G21" i="8"/>
  <c r="F21" i="8"/>
  <c r="E21" i="8"/>
  <c r="M20" i="8"/>
  <c r="N20" i="8" s="1"/>
  <c r="K20" i="8"/>
  <c r="I20" i="8"/>
  <c r="H20" i="8"/>
  <c r="G20" i="8"/>
  <c r="F20" i="8"/>
  <c r="E20" i="8"/>
  <c r="M19" i="8"/>
  <c r="N19" i="8" s="1"/>
  <c r="K19" i="8"/>
  <c r="I19" i="8"/>
  <c r="H19" i="8"/>
  <c r="G19" i="8"/>
  <c r="F19" i="8"/>
  <c r="E19" i="8"/>
  <c r="M18" i="8"/>
  <c r="N18" i="8" s="1"/>
  <c r="K18" i="8"/>
  <c r="I18" i="8"/>
  <c r="H18" i="8"/>
  <c r="G18" i="8"/>
  <c r="F18" i="8"/>
  <c r="E18" i="8"/>
  <c r="M17" i="8"/>
  <c r="N17" i="8" s="1"/>
  <c r="K17" i="8"/>
  <c r="I17" i="8"/>
  <c r="H17" i="8"/>
  <c r="G17" i="8"/>
  <c r="F17" i="8"/>
  <c r="E17" i="8"/>
  <c r="M16" i="8"/>
  <c r="N16" i="8" s="1"/>
  <c r="K16" i="8"/>
  <c r="I16" i="8"/>
  <c r="H16" i="8"/>
  <c r="G16" i="8"/>
  <c r="F16" i="8"/>
  <c r="E16" i="8"/>
  <c r="M15" i="8"/>
  <c r="N15" i="8" s="1"/>
  <c r="K15" i="8"/>
  <c r="I15" i="8"/>
  <c r="H15" i="8"/>
  <c r="G15" i="8"/>
  <c r="F15" i="8"/>
  <c r="E15" i="8"/>
  <c r="M14" i="8"/>
  <c r="N14" i="8" s="1"/>
  <c r="K14" i="8"/>
  <c r="I14" i="8"/>
  <c r="H14" i="8"/>
  <c r="G14" i="8"/>
  <c r="F14" i="8"/>
  <c r="E14" i="8"/>
  <c r="M13" i="8"/>
  <c r="N13" i="8" s="1"/>
  <c r="K13" i="8"/>
  <c r="I13" i="8"/>
  <c r="H13" i="8"/>
  <c r="G13" i="8"/>
  <c r="F13" i="8"/>
  <c r="E13" i="8"/>
  <c r="M12" i="8"/>
  <c r="N12" i="8" s="1"/>
  <c r="K12" i="8"/>
  <c r="I12" i="8"/>
  <c r="H12" i="8"/>
  <c r="G12" i="8"/>
  <c r="F12" i="8"/>
  <c r="E12" i="8"/>
  <c r="M11" i="8"/>
  <c r="N11" i="8" s="1"/>
  <c r="K11" i="8"/>
  <c r="I11" i="8"/>
  <c r="H11" i="8"/>
  <c r="G11" i="8"/>
  <c r="F11" i="8"/>
  <c r="E11" i="8"/>
  <c r="M10" i="8"/>
  <c r="N10" i="8" s="1"/>
  <c r="K10" i="8"/>
  <c r="I10" i="8"/>
  <c r="H10" i="8"/>
  <c r="G10" i="8"/>
  <c r="F10" i="8"/>
  <c r="E10" i="8"/>
  <c r="M9" i="8"/>
  <c r="N9" i="8" s="1"/>
  <c r="K9" i="8"/>
  <c r="I9" i="8"/>
  <c r="H9" i="8"/>
  <c r="G9" i="8"/>
  <c r="F9" i="8"/>
  <c r="E9" i="8"/>
  <c r="M8" i="8"/>
  <c r="N8" i="8" s="1"/>
  <c r="K8" i="8"/>
  <c r="I8" i="8"/>
  <c r="H8" i="8"/>
  <c r="G8" i="8"/>
  <c r="F8" i="8"/>
  <c r="E8" i="8"/>
  <c r="M7" i="8"/>
  <c r="N7" i="8" s="1"/>
  <c r="K7" i="8"/>
  <c r="I7" i="8"/>
  <c r="H7" i="8"/>
  <c r="G7" i="8"/>
  <c r="F7" i="8"/>
  <c r="E7" i="8"/>
  <c r="M6" i="8"/>
  <c r="N6" i="8" s="1"/>
  <c r="K6" i="8"/>
  <c r="I6" i="8"/>
  <c r="H6" i="8"/>
  <c r="G6" i="8"/>
  <c r="F6" i="8"/>
  <c r="E6" i="8"/>
  <c r="M5" i="8"/>
  <c r="N5" i="8" s="1"/>
  <c r="K5" i="8"/>
  <c r="I5" i="8"/>
  <c r="H5" i="8"/>
  <c r="G5" i="8"/>
  <c r="F5" i="8"/>
  <c r="E5" i="8"/>
  <c r="M4" i="8"/>
  <c r="N4" i="8" s="1"/>
  <c r="K4" i="8"/>
  <c r="I4" i="8"/>
  <c r="H4" i="8"/>
  <c r="G4" i="8"/>
  <c r="F4" i="8"/>
  <c r="E4" i="8"/>
  <c r="M34" i="6"/>
  <c r="N34" i="6" s="1"/>
  <c r="K34" i="6"/>
  <c r="I34" i="6"/>
  <c r="H34" i="6"/>
  <c r="G34" i="6"/>
  <c r="F34" i="6"/>
  <c r="E34" i="6"/>
  <c r="M17" i="6"/>
  <c r="N17" i="6" s="1"/>
  <c r="K17" i="6"/>
  <c r="I17" i="6"/>
  <c r="H17" i="6"/>
  <c r="G17" i="6"/>
  <c r="F17" i="6"/>
  <c r="E17" i="6"/>
  <c r="M9" i="6"/>
  <c r="N9" i="6" s="1"/>
  <c r="K9" i="6"/>
  <c r="I9" i="6"/>
  <c r="H9" i="6"/>
  <c r="G9" i="6"/>
  <c r="F9" i="6"/>
  <c r="E9" i="6"/>
  <c r="M16" i="6"/>
  <c r="N16" i="6" s="1"/>
  <c r="K16" i="6"/>
  <c r="I16" i="6"/>
  <c r="H16" i="6"/>
  <c r="G16" i="6"/>
  <c r="F16" i="6"/>
  <c r="E16" i="6"/>
  <c r="M25" i="6"/>
  <c r="N25" i="6" s="1"/>
  <c r="K25" i="6"/>
  <c r="I25" i="6"/>
  <c r="H25" i="6"/>
  <c r="G25" i="6"/>
  <c r="F25" i="6"/>
  <c r="E25" i="6"/>
  <c r="M8" i="6"/>
  <c r="N8" i="6" s="1"/>
  <c r="K8" i="6"/>
  <c r="I8" i="6"/>
  <c r="H8" i="6"/>
  <c r="G8" i="6"/>
  <c r="F8" i="6"/>
  <c r="E8" i="6"/>
  <c r="M39" i="6"/>
  <c r="N39" i="6" s="1"/>
  <c r="K39" i="6"/>
  <c r="I39" i="6"/>
  <c r="H39" i="6"/>
  <c r="G39" i="6"/>
  <c r="F39" i="6"/>
  <c r="E39" i="6"/>
  <c r="M24" i="6"/>
  <c r="N24" i="6" s="1"/>
  <c r="K24" i="6"/>
  <c r="I24" i="6"/>
  <c r="H24" i="6"/>
  <c r="G24" i="6"/>
  <c r="F24" i="6"/>
  <c r="E24" i="6"/>
  <c r="M7" i="6"/>
  <c r="N7" i="6" s="1"/>
  <c r="K7" i="6"/>
  <c r="I7" i="6"/>
  <c r="H7" i="6"/>
  <c r="G7" i="6"/>
  <c r="F7" i="6"/>
  <c r="E7" i="6"/>
  <c r="M15" i="6"/>
  <c r="N15" i="6" s="1"/>
  <c r="K15" i="6"/>
  <c r="I15" i="6"/>
  <c r="H15" i="6"/>
  <c r="G15" i="6"/>
  <c r="F15" i="6"/>
  <c r="E15" i="6"/>
  <c r="M33" i="6"/>
  <c r="N33" i="6" s="1"/>
  <c r="K33" i="6"/>
  <c r="I33" i="6"/>
  <c r="H33" i="6"/>
  <c r="G33" i="6"/>
  <c r="F33" i="6"/>
  <c r="E33" i="6"/>
  <c r="M32" i="6"/>
  <c r="N32" i="6" s="1"/>
  <c r="K32" i="6"/>
  <c r="I32" i="6"/>
  <c r="H32" i="6"/>
  <c r="G32" i="6"/>
  <c r="F32" i="6"/>
  <c r="E32" i="6"/>
  <c r="M42" i="6"/>
  <c r="N42" i="6" s="1"/>
  <c r="K42" i="6"/>
  <c r="I42" i="6"/>
  <c r="H42" i="6"/>
  <c r="G42" i="6"/>
  <c r="F42" i="6"/>
  <c r="E42" i="6"/>
  <c r="M6" i="6"/>
  <c r="N6" i="6" s="1"/>
  <c r="K6" i="6"/>
  <c r="I6" i="6"/>
  <c r="H6" i="6"/>
  <c r="G6" i="6"/>
  <c r="F6" i="6"/>
  <c r="E6" i="6"/>
  <c r="M31" i="6"/>
  <c r="N31" i="6" s="1"/>
  <c r="K31" i="6"/>
  <c r="I31" i="6"/>
  <c r="H31" i="6"/>
  <c r="G31" i="6"/>
  <c r="F31" i="6"/>
  <c r="E31" i="6"/>
  <c r="M28" i="6"/>
  <c r="N28" i="6" s="1"/>
  <c r="K28" i="6"/>
  <c r="I28" i="6"/>
  <c r="H28" i="6"/>
  <c r="G28" i="6"/>
  <c r="F28" i="6"/>
  <c r="E28" i="6"/>
  <c r="M38" i="6"/>
  <c r="N38" i="6" s="1"/>
  <c r="K38" i="6"/>
  <c r="I38" i="6"/>
  <c r="H38" i="6"/>
  <c r="G38" i="6"/>
  <c r="F38" i="6"/>
  <c r="E38" i="6"/>
  <c r="M5" i="6"/>
  <c r="N5" i="6" s="1"/>
  <c r="K5" i="6"/>
  <c r="I5" i="6"/>
  <c r="H5" i="6"/>
  <c r="G5" i="6"/>
  <c r="F5" i="6"/>
  <c r="E5" i="6"/>
  <c r="M37" i="6"/>
  <c r="N37" i="6" s="1"/>
  <c r="K37" i="6"/>
  <c r="I37" i="6"/>
  <c r="H37" i="6"/>
  <c r="G37" i="6"/>
  <c r="F37" i="6"/>
  <c r="E37" i="6"/>
  <c r="M14" i="6"/>
  <c r="N14" i="6" s="1"/>
  <c r="K14" i="6"/>
  <c r="I14" i="6"/>
  <c r="H14" i="6"/>
  <c r="G14" i="6"/>
  <c r="F14" i="6"/>
  <c r="E14" i="6"/>
  <c r="M21" i="6"/>
  <c r="N21" i="6" s="1"/>
  <c r="K21" i="6"/>
  <c r="I21" i="6"/>
  <c r="H21" i="6"/>
  <c r="G21" i="6"/>
  <c r="F21" i="6"/>
  <c r="E21" i="6"/>
  <c r="M27" i="6"/>
  <c r="N27" i="6" s="1"/>
  <c r="K27" i="6"/>
  <c r="I27" i="6"/>
  <c r="H27" i="6"/>
  <c r="G27" i="6"/>
  <c r="F27" i="6"/>
  <c r="E27" i="6"/>
  <c r="M11" i="6"/>
  <c r="N11" i="6" s="1"/>
  <c r="K11" i="6"/>
  <c r="I11" i="6"/>
  <c r="H11" i="6"/>
  <c r="G11" i="6"/>
  <c r="F11" i="6"/>
  <c r="E11" i="6"/>
  <c r="M30" i="6"/>
  <c r="N30" i="6" s="1"/>
  <c r="K30" i="6"/>
  <c r="I30" i="6"/>
  <c r="H30" i="6"/>
  <c r="G30" i="6"/>
  <c r="F30" i="6"/>
  <c r="E30" i="6"/>
  <c r="M4" i="6"/>
  <c r="N4" i="6" s="1"/>
  <c r="K4" i="6"/>
  <c r="I4" i="6"/>
  <c r="H4" i="6"/>
  <c r="G4" i="6"/>
  <c r="F4" i="6"/>
  <c r="E4" i="6"/>
  <c r="M19" i="6"/>
  <c r="N19" i="6" s="1"/>
  <c r="K19" i="6"/>
  <c r="I19" i="6"/>
  <c r="H19" i="6"/>
  <c r="G19" i="6"/>
  <c r="F19" i="6"/>
  <c r="E19" i="6"/>
  <c r="M36" i="6"/>
  <c r="N36" i="6" s="1"/>
  <c r="K36" i="6"/>
  <c r="I36" i="6"/>
  <c r="H36" i="6"/>
  <c r="G36" i="6"/>
  <c r="F36" i="6"/>
  <c r="E36" i="6"/>
  <c r="M13" i="6"/>
  <c r="N13" i="6" s="1"/>
  <c r="K13" i="6"/>
  <c r="I13" i="6"/>
  <c r="H13" i="6"/>
  <c r="G13" i="6"/>
  <c r="F13" i="6"/>
  <c r="E13" i="6"/>
  <c r="M41" i="6"/>
  <c r="N41" i="6" s="1"/>
  <c r="K41" i="6"/>
  <c r="I41" i="6"/>
  <c r="H41" i="6"/>
  <c r="G41" i="6"/>
  <c r="F41" i="6"/>
  <c r="E41" i="6"/>
  <c r="M23" i="6"/>
  <c r="N23" i="6" s="1"/>
  <c r="K23" i="6"/>
  <c r="I23" i="6"/>
  <c r="H23" i="6"/>
  <c r="G23" i="6"/>
  <c r="F23" i="6"/>
  <c r="E23" i="6"/>
  <c r="M19" i="5"/>
  <c r="N19" i="5" s="1"/>
  <c r="K19" i="5"/>
  <c r="I19" i="5"/>
  <c r="H19" i="5"/>
  <c r="G19" i="5"/>
  <c r="F19" i="5"/>
  <c r="E19" i="5"/>
  <c r="M5" i="5"/>
  <c r="N5" i="5" s="1"/>
  <c r="K5" i="5"/>
  <c r="I5" i="5"/>
  <c r="H5" i="5"/>
  <c r="G5" i="5"/>
  <c r="F5" i="5"/>
  <c r="E5" i="5"/>
  <c r="M24" i="5"/>
  <c r="N24" i="5" s="1"/>
  <c r="K24" i="5"/>
  <c r="I24" i="5"/>
  <c r="H24" i="5"/>
  <c r="G24" i="5"/>
  <c r="F24" i="5"/>
  <c r="E24" i="5"/>
  <c r="M14" i="5"/>
  <c r="N14" i="5" s="1"/>
  <c r="K14" i="5"/>
  <c r="I14" i="5"/>
  <c r="H14" i="5"/>
  <c r="G14" i="5"/>
  <c r="F14" i="5"/>
  <c r="E14" i="5"/>
  <c r="M23" i="5"/>
  <c r="N23" i="5" s="1"/>
  <c r="K23" i="5"/>
  <c r="I23" i="5"/>
  <c r="H23" i="5"/>
  <c r="G23" i="5"/>
  <c r="F23" i="5"/>
  <c r="E23" i="5"/>
  <c r="M13" i="5"/>
  <c r="N13" i="5" s="1"/>
  <c r="K13" i="5"/>
  <c r="I13" i="5"/>
  <c r="H13" i="5"/>
  <c r="G13" i="5"/>
  <c r="F13" i="5"/>
  <c r="E13" i="5"/>
  <c r="M21" i="5"/>
  <c r="N21" i="5" s="1"/>
  <c r="K21" i="5"/>
  <c r="I21" i="5"/>
  <c r="H21" i="5"/>
  <c r="G21" i="5"/>
  <c r="F21" i="5"/>
  <c r="E21" i="5"/>
  <c r="M16" i="5"/>
  <c r="N16" i="5" s="1"/>
  <c r="K16" i="5"/>
  <c r="I16" i="5"/>
  <c r="H16" i="5"/>
  <c r="G16" i="5"/>
  <c r="F16" i="5"/>
  <c r="E16" i="5"/>
  <c r="M22" i="5"/>
  <c r="N22" i="5" s="1"/>
  <c r="K22" i="5"/>
  <c r="I22" i="5"/>
  <c r="H22" i="5"/>
  <c r="G22" i="5"/>
  <c r="F22" i="5"/>
  <c r="E22" i="5"/>
  <c r="M20" i="5"/>
  <c r="N20" i="5" s="1"/>
  <c r="K20" i="5"/>
  <c r="I20" i="5"/>
  <c r="H20" i="5"/>
  <c r="G20" i="5"/>
  <c r="F20" i="5"/>
  <c r="E20" i="5"/>
  <c r="M26" i="5"/>
  <c r="N26" i="5" s="1"/>
  <c r="K26" i="5"/>
  <c r="I26" i="5"/>
  <c r="H26" i="5"/>
  <c r="G26" i="5"/>
  <c r="F26" i="5"/>
  <c r="E26" i="5"/>
  <c r="M18" i="5"/>
  <c r="N18" i="5" s="1"/>
  <c r="K18" i="5"/>
  <c r="I18" i="5"/>
  <c r="H18" i="5"/>
  <c r="G18" i="5"/>
  <c r="F18" i="5"/>
  <c r="E18" i="5"/>
  <c r="M25" i="5"/>
  <c r="N25" i="5" s="1"/>
  <c r="K25" i="5"/>
  <c r="I25" i="5"/>
  <c r="H25" i="5"/>
  <c r="G25" i="5"/>
  <c r="F25" i="5"/>
  <c r="E25" i="5"/>
  <c r="M8" i="5"/>
  <c r="N8" i="5" s="1"/>
  <c r="K8" i="5"/>
  <c r="I8" i="5"/>
  <c r="H8" i="5"/>
  <c r="G8" i="5"/>
  <c r="F8" i="5"/>
  <c r="E8" i="5"/>
  <c r="M12" i="5"/>
  <c r="N12" i="5" s="1"/>
  <c r="K12" i="5"/>
  <c r="I12" i="5"/>
  <c r="H12" i="5"/>
  <c r="G12" i="5"/>
  <c r="F12" i="5"/>
  <c r="E12" i="5"/>
  <c r="M6" i="5"/>
  <c r="N6" i="5" s="1"/>
  <c r="K6" i="5"/>
  <c r="I6" i="5"/>
  <c r="H6" i="5"/>
  <c r="G6" i="5"/>
  <c r="F6" i="5"/>
  <c r="E6" i="5"/>
  <c r="M30" i="5"/>
  <c r="N30" i="5" s="1"/>
  <c r="K30" i="5"/>
  <c r="I30" i="5"/>
  <c r="H30" i="5"/>
  <c r="G30" i="5"/>
  <c r="F30" i="5"/>
  <c r="E30" i="5"/>
  <c r="M10" i="5"/>
  <c r="N10" i="5" s="1"/>
  <c r="K10" i="5"/>
  <c r="I10" i="5"/>
  <c r="H10" i="5"/>
  <c r="G10" i="5"/>
  <c r="F10" i="5"/>
  <c r="E10" i="5"/>
  <c r="M31" i="5"/>
  <c r="N31" i="5" s="1"/>
  <c r="K31" i="5"/>
  <c r="I31" i="5"/>
  <c r="H31" i="5"/>
  <c r="G31" i="5"/>
  <c r="F31" i="5"/>
  <c r="E31" i="5"/>
  <c r="M29" i="5"/>
  <c r="N29" i="5" s="1"/>
  <c r="K29" i="5"/>
  <c r="I29" i="5"/>
  <c r="H29" i="5"/>
  <c r="G29" i="5"/>
  <c r="F29" i="5"/>
  <c r="E29" i="5"/>
  <c r="M27" i="5"/>
  <c r="N27" i="5" s="1"/>
  <c r="K27" i="5"/>
  <c r="I27" i="5"/>
  <c r="H27" i="5"/>
  <c r="G27" i="5"/>
  <c r="F27" i="5"/>
  <c r="E27" i="5"/>
  <c r="M15" i="5"/>
  <c r="N15" i="5" s="1"/>
  <c r="K15" i="5"/>
  <c r="I15" i="5"/>
  <c r="H15" i="5"/>
  <c r="G15" i="5"/>
  <c r="F15" i="5"/>
  <c r="E15" i="5"/>
  <c r="M11" i="5"/>
  <c r="N11" i="5" s="1"/>
  <c r="K11" i="5"/>
  <c r="I11" i="5"/>
  <c r="H11" i="5"/>
  <c r="G11" i="5"/>
  <c r="F11" i="5"/>
  <c r="E11" i="5"/>
  <c r="M17" i="5"/>
  <c r="N17" i="5" s="1"/>
  <c r="K17" i="5"/>
  <c r="I17" i="5"/>
  <c r="H17" i="5"/>
  <c r="G17" i="5"/>
  <c r="F17" i="5"/>
  <c r="E17" i="5"/>
  <c r="M9" i="5"/>
  <c r="N9" i="5" s="1"/>
  <c r="K9" i="5"/>
  <c r="I9" i="5"/>
  <c r="H9" i="5"/>
  <c r="G9" i="5"/>
  <c r="F9" i="5"/>
  <c r="E9" i="5"/>
  <c r="M7" i="5"/>
  <c r="N7" i="5" s="1"/>
  <c r="K7" i="5"/>
  <c r="I7" i="5"/>
  <c r="H7" i="5"/>
  <c r="G7" i="5"/>
  <c r="F7" i="5"/>
  <c r="E7" i="5"/>
  <c r="M4" i="5"/>
  <c r="N4" i="5" s="1"/>
  <c r="K4" i="5"/>
  <c r="I4" i="5"/>
  <c r="H4" i="5"/>
  <c r="G4" i="5"/>
  <c r="F4" i="5"/>
  <c r="E4" i="5"/>
  <c r="M28" i="5"/>
  <c r="N28" i="5" s="1"/>
  <c r="K28" i="5"/>
  <c r="I28" i="5"/>
  <c r="H28" i="5"/>
  <c r="G28" i="5"/>
  <c r="F28" i="5"/>
  <c r="E28" i="5"/>
  <c r="M32" i="5"/>
  <c r="N32" i="5" s="1"/>
  <c r="K32" i="5"/>
  <c r="I32" i="5"/>
  <c r="H32" i="5"/>
  <c r="G32" i="5"/>
  <c r="F32" i="5"/>
  <c r="E32" i="5"/>
  <c r="M33" i="5"/>
  <c r="N33" i="5" s="1"/>
  <c r="K33" i="5"/>
  <c r="I33" i="5"/>
  <c r="H33" i="5"/>
  <c r="G33" i="5"/>
  <c r="F33" i="5"/>
  <c r="E33" i="5"/>
  <c r="M16" i="4"/>
  <c r="N16" i="4" s="1"/>
  <c r="K16" i="4"/>
  <c r="I16" i="4"/>
  <c r="H16" i="4"/>
  <c r="G16" i="4"/>
  <c r="F16" i="4"/>
  <c r="E16" i="4"/>
  <c r="M21" i="4"/>
  <c r="N21" i="4" s="1"/>
  <c r="K21" i="4"/>
  <c r="I21" i="4"/>
  <c r="H21" i="4"/>
  <c r="G21" i="4"/>
  <c r="F21" i="4"/>
  <c r="E21" i="4"/>
  <c r="M27" i="4"/>
  <c r="N27" i="4" s="1"/>
  <c r="K27" i="4"/>
  <c r="I27" i="4"/>
  <c r="H27" i="4"/>
  <c r="G27" i="4"/>
  <c r="F27" i="4"/>
  <c r="E27" i="4"/>
  <c r="M25" i="4"/>
  <c r="N25" i="4" s="1"/>
  <c r="K25" i="4"/>
  <c r="I25" i="4"/>
  <c r="H25" i="4"/>
  <c r="G25" i="4"/>
  <c r="F25" i="4"/>
  <c r="E25" i="4"/>
  <c r="M28" i="4"/>
  <c r="N28" i="4" s="1"/>
  <c r="K28" i="4"/>
  <c r="I28" i="4"/>
  <c r="H28" i="4"/>
  <c r="G28" i="4"/>
  <c r="F28" i="4"/>
  <c r="E28" i="4"/>
  <c r="M30" i="4"/>
  <c r="N30" i="4" s="1"/>
  <c r="K30" i="4"/>
  <c r="I30" i="4"/>
  <c r="H30" i="4"/>
  <c r="G30" i="4"/>
  <c r="F30" i="4"/>
  <c r="E30" i="4"/>
  <c r="M29" i="4"/>
  <c r="N29" i="4" s="1"/>
  <c r="K29" i="4"/>
  <c r="I29" i="4"/>
  <c r="H29" i="4"/>
  <c r="G29" i="4"/>
  <c r="F29" i="4"/>
  <c r="E29" i="4"/>
  <c r="M32" i="4"/>
  <c r="N32" i="4" s="1"/>
  <c r="K32" i="4"/>
  <c r="I32" i="4"/>
  <c r="H32" i="4"/>
  <c r="G32" i="4"/>
  <c r="F32" i="4"/>
  <c r="E32" i="4"/>
  <c r="M31" i="4"/>
  <c r="N31" i="4" s="1"/>
  <c r="K31" i="4"/>
  <c r="I31" i="4"/>
  <c r="H31" i="4"/>
  <c r="G31" i="4"/>
  <c r="F31" i="4"/>
  <c r="E31" i="4"/>
  <c r="M33" i="4"/>
  <c r="N33" i="4" s="1"/>
  <c r="K33" i="4"/>
  <c r="I33" i="4"/>
  <c r="H33" i="4"/>
  <c r="G33" i="4"/>
  <c r="F33" i="4"/>
  <c r="E33" i="4"/>
  <c r="M20" i="4"/>
  <c r="N20" i="4" s="1"/>
  <c r="K20" i="4"/>
  <c r="I20" i="4"/>
  <c r="H20" i="4"/>
  <c r="G20" i="4"/>
  <c r="F20" i="4"/>
  <c r="E20" i="4"/>
  <c r="M23" i="4"/>
  <c r="N23" i="4" s="1"/>
  <c r="K23" i="4"/>
  <c r="I23" i="4"/>
  <c r="H23" i="4"/>
  <c r="G23" i="4"/>
  <c r="F23" i="4"/>
  <c r="E23" i="4"/>
  <c r="M11" i="4"/>
  <c r="N11" i="4" s="1"/>
  <c r="K11" i="4"/>
  <c r="I11" i="4"/>
  <c r="H11" i="4"/>
  <c r="G11" i="4"/>
  <c r="F11" i="4"/>
  <c r="E11" i="4"/>
  <c r="M24" i="4"/>
  <c r="N24" i="4" s="1"/>
  <c r="K24" i="4"/>
  <c r="I24" i="4"/>
  <c r="H24" i="4"/>
  <c r="G24" i="4"/>
  <c r="F24" i="4"/>
  <c r="E24" i="4"/>
  <c r="M18" i="4"/>
  <c r="N18" i="4" s="1"/>
  <c r="K18" i="4"/>
  <c r="I18" i="4"/>
  <c r="H18" i="4"/>
  <c r="G18" i="4"/>
  <c r="F18" i="4"/>
  <c r="E18" i="4"/>
  <c r="M6" i="4"/>
  <c r="N6" i="4" s="1"/>
  <c r="K6" i="4"/>
  <c r="I6" i="4"/>
  <c r="H6" i="4"/>
  <c r="G6" i="4"/>
  <c r="F6" i="4"/>
  <c r="E6" i="4"/>
  <c r="M13" i="4"/>
  <c r="N13" i="4" s="1"/>
  <c r="K13" i="4"/>
  <c r="I13" i="4"/>
  <c r="H13" i="4"/>
  <c r="G13" i="4"/>
  <c r="F13" i="4"/>
  <c r="E13" i="4"/>
  <c r="M15" i="4"/>
  <c r="N15" i="4" s="1"/>
  <c r="K15" i="4"/>
  <c r="I15" i="4"/>
  <c r="H15" i="4"/>
  <c r="G15" i="4"/>
  <c r="F15" i="4"/>
  <c r="E15" i="4"/>
  <c r="M12" i="4"/>
  <c r="N12" i="4" s="1"/>
  <c r="K12" i="4"/>
  <c r="I12" i="4"/>
  <c r="H12" i="4"/>
  <c r="G12" i="4"/>
  <c r="F12" i="4"/>
  <c r="E12" i="4"/>
  <c r="M17" i="4"/>
  <c r="N17" i="4" s="1"/>
  <c r="K17" i="4"/>
  <c r="I17" i="4"/>
  <c r="H17" i="4"/>
  <c r="G17" i="4"/>
  <c r="F17" i="4"/>
  <c r="E17" i="4"/>
  <c r="M4" i="4"/>
  <c r="N4" i="4" s="1"/>
  <c r="K4" i="4"/>
  <c r="I4" i="4"/>
  <c r="H4" i="4"/>
  <c r="G4" i="4"/>
  <c r="F4" i="4"/>
  <c r="E4" i="4"/>
  <c r="M5" i="4"/>
  <c r="N5" i="4" s="1"/>
  <c r="K5" i="4"/>
  <c r="I5" i="4"/>
  <c r="H5" i="4"/>
  <c r="G5" i="4"/>
  <c r="F5" i="4"/>
  <c r="E5" i="4"/>
  <c r="M9" i="4"/>
  <c r="N9" i="4" s="1"/>
  <c r="K9" i="4"/>
  <c r="I9" i="4"/>
  <c r="H9" i="4"/>
  <c r="G9" i="4"/>
  <c r="F9" i="4"/>
  <c r="E9" i="4"/>
  <c r="M26" i="4"/>
  <c r="N26" i="4" s="1"/>
  <c r="K26" i="4"/>
  <c r="I26" i="4"/>
  <c r="H26" i="4"/>
  <c r="G26" i="4"/>
  <c r="F26" i="4"/>
  <c r="E26" i="4"/>
  <c r="M22" i="4"/>
  <c r="N22" i="4" s="1"/>
  <c r="K22" i="4"/>
  <c r="I22" i="4"/>
  <c r="H22" i="4"/>
  <c r="G22" i="4"/>
  <c r="F22" i="4"/>
  <c r="E22" i="4"/>
  <c r="M14" i="4"/>
  <c r="N14" i="4" s="1"/>
  <c r="K14" i="4"/>
  <c r="I14" i="4"/>
  <c r="H14" i="4"/>
  <c r="G14" i="4"/>
  <c r="F14" i="4"/>
  <c r="E14" i="4"/>
  <c r="M19" i="4"/>
  <c r="N19" i="4" s="1"/>
  <c r="K19" i="4"/>
  <c r="I19" i="4"/>
  <c r="H19" i="4"/>
  <c r="G19" i="4"/>
  <c r="F19" i="4"/>
  <c r="E19" i="4"/>
  <c r="M10" i="4"/>
  <c r="N10" i="4" s="1"/>
  <c r="K10" i="4"/>
  <c r="I10" i="4"/>
  <c r="H10" i="4"/>
  <c r="G10" i="4"/>
  <c r="F10" i="4"/>
  <c r="E10" i="4"/>
  <c r="M8" i="4"/>
  <c r="N8" i="4" s="1"/>
  <c r="K8" i="4"/>
  <c r="I8" i="4"/>
  <c r="H8" i="4"/>
  <c r="G8" i="4"/>
  <c r="F8" i="4"/>
  <c r="E8" i="4"/>
  <c r="M7" i="4"/>
  <c r="N7" i="4" s="1"/>
  <c r="K7" i="4"/>
  <c r="I7" i="4"/>
  <c r="H7" i="4"/>
  <c r="G7" i="4"/>
  <c r="F7" i="4"/>
  <c r="E7" i="4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4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5" i="1"/>
  <c r="M6" i="1"/>
  <c r="M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4" i="1"/>
</calcChain>
</file>

<file path=xl/sharedStrings.xml><?xml version="1.0" encoding="utf-8"?>
<sst xmlns="http://schemas.openxmlformats.org/spreadsheetml/2006/main" count="2191" uniqueCount="131">
  <si>
    <t>Дата поставки</t>
  </si>
  <si>
    <t>Мюнхен</t>
  </si>
  <si>
    <t>Сарагоса</t>
  </si>
  <si>
    <t>Продукція</t>
  </si>
  <si>
    <t>Код продукції</t>
  </si>
  <si>
    <t>Вид продукції</t>
  </si>
  <si>
    <t>Ціна, тис. грн.</t>
  </si>
  <si>
    <t>ЮО</t>
  </si>
  <si>
    <t>ФО</t>
  </si>
  <si>
    <t>Велика Британія</t>
  </si>
  <si>
    <t>Іспанія</t>
  </si>
  <si>
    <t>Манчестер</t>
  </si>
  <si>
    <t>Відомість «Восторг Експро»</t>
  </si>
  <si>
    <t>№ з/п</t>
  </si>
  <si>
    <t>№ замовлення</t>
  </si>
  <si>
    <t>Дата замовлення</t>
  </si>
  <si>
    <t>Розрахунковий рахунок</t>
  </si>
  <si>
    <t>Найменування підприємства</t>
  </si>
  <si>
    <t>Вид клієнта</t>
  </si>
  <si>
    <t>Країна</t>
  </si>
  <si>
    <t>Місто</t>
  </si>
  <si>
    <t>Дата укладення договору</t>
  </si>
  <si>
    <t>Продукція поставлена</t>
  </si>
  <si>
    <t>Підприємства</t>
  </si>
  <si>
    <t>Комп'ютерна мишка</t>
  </si>
  <si>
    <t>Процесор</t>
  </si>
  <si>
    <t>Відеокарта</t>
  </si>
  <si>
    <t>Оперативна пам'ять</t>
  </si>
  <si>
    <t>Жортский диск</t>
  </si>
  <si>
    <t>SSD-диск</t>
  </si>
  <si>
    <t>Монітор</t>
  </si>
  <si>
    <t>Блок живлення</t>
  </si>
  <si>
    <t>Мат. Плата</t>
  </si>
  <si>
    <t>ПК-140</t>
  </si>
  <si>
    <t>ПК-141</t>
  </si>
  <si>
    <t>ПК-142</t>
  </si>
  <si>
    <t>ПК-143</t>
  </si>
  <si>
    <t>ПК-144</t>
  </si>
  <si>
    <t>ПК-145</t>
  </si>
  <si>
    <t>ПК-146</t>
  </si>
  <si>
    <t>ПК-147</t>
  </si>
  <si>
    <t>ПК-148</t>
  </si>
  <si>
    <t>Клавіатура</t>
  </si>
  <si>
    <t>ПК-149</t>
  </si>
  <si>
    <t>Soft Well</t>
  </si>
  <si>
    <t>Comp Gen</t>
  </si>
  <si>
    <t>Snap Drag</t>
  </si>
  <si>
    <t>Argentum</t>
  </si>
  <si>
    <t>Deere</t>
  </si>
  <si>
    <t>Evil Genious</t>
  </si>
  <si>
    <t>Rocket PC</t>
  </si>
  <si>
    <t>Hard Equip</t>
  </si>
  <si>
    <t>Nost West</t>
  </si>
  <si>
    <t>Аргентина</t>
  </si>
  <si>
    <t>Нідерланди</t>
  </si>
  <si>
    <t>Чехія</t>
  </si>
  <si>
    <t>Польща</t>
  </si>
  <si>
    <t>Молдова</t>
  </si>
  <si>
    <t>Лондон</t>
  </si>
  <si>
    <t>Ліверпуль</t>
  </si>
  <si>
    <t>Янтар</t>
  </si>
  <si>
    <t>Варшава</t>
  </si>
  <si>
    <t>Монастир</t>
  </si>
  <si>
    <t>№1</t>
  </si>
  <si>
    <t>№2</t>
  </si>
  <si>
    <t>№3</t>
  </si>
  <si>
    <t>№4</t>
  </si>
  <si>
    <t>№5</t>
  </si>
  <si>
    <t>№6</t>
  </si>
  <si>
    <t>№7</t>
  </si>
  <si>
    <t>№8</t>
  </si>
  <si>
    <t>№9</t>
  </si>
  <si>
    <t>№10</t>
  </si>
  <si>
    <t>№11</t>
  </si>
  <si>
    <t>№12</t>
  </si>
  <si>
    <t>№13</t>
  </si>
  <si>
    <t>№14</t>
  </si>
  <si>
    <t>№15</t>
  </si>
  <si>
    <t>№16</t>
  </si>
  <si>
    <t>№17</t>
  </si>
  <si>
    <t>№18</t>
  </si>
  <si>
    <t>№19</t>
  </si>
  <si>
    <t>№20</t>
  </si>
  <si>
    <t>№21</t>
  </si>
  <si>
    <t>№22</t>
  </si>
  <si>
    <t>№23</t>
  </si>
  <si>
    <t>№24</t>
  </si>
  <si>
    <t>№25</t>
  </si>
  <si>
    <t>№26</t>
  </si>
  <si>
    <t>№27</t>
  </si>
  <si>
    <t>№28</t>
  </si>
  <si>
    <t>№29</t>
  </si>
  <si>
    <t>№30</t>
  </si>
  <si>
    <t>Плзень</t>
  </si>
  <si>
    <t>Кількість, шт</t>
  </si>
  <si>
    <t>Вартість замовлення</t>
  </si>
  <si>
    <t>Так</t>
  </si>
  <si>
    <t>Ні</t>
  </si>
  <si>
    <t>&lt;30000</t>
  </si>
  <si>
    <t>=ПК-140</t>
  </si>
  <si>
    <t>&gt;=01.08.2024</t>
  </si>
  <si>
    <t>&lt;=31.08.2024</t>
  </si>
  <si>
    <t>&gt;130000</t>
  </si>
  <si>
    <t>=Ні</t>
  </si>
  <si>
    <t>*і*</t>
  </si>
  <si>
    <t>*я*</t>
  </si>
  <si>
    <t>=Так</t>
  </si>
  <si>
    <t>&gt;200</t>
  </si>
  <si>
    <t>=ФО</t>
  </si>
  <si>
    <t>&lt;140000</t>
  </si>
  <si>
    <t>=ЮО</t>
  </si>
  <si>
    <t>&gt;350</t>
  </si>
  <si>
    <t>Названия строк</t>
  </si>
  <si>
    <t>Общий итог</t>
  </si>
  <si>
    <t>Сер</t>
  </si>
  <si>
    <t>Вер</t>
  </si>
  <si>
    <t>Жов</t>
  </si>
  <si>
    <t>Сумма по полю Кількість, шт</t>
  </si>
  <si>
    <t>Среднее по полю Вартість замовлення</t>
  </si>
  <si>
    <t>Вартість замовлення, тис.грн.</t>
  </si>
  <si>
    <t>Общее среднее</t>
  </si>
  <si>
    <t>Процесор Среднее</t>
  </si>
  <si>
    <t>Оперативна пам'ять Среднее</t>
  </si>
  <si>
    <t>Монітор Среднее</t>
  </si>
  <si>
    <t>Мат. Плата Среднее</t>
  </si>
  <si>
    <t>Комп'ютерна мишка Среднее</t>
  </si>
  <si>
    <t>Клавіатура Среднее</t>
  </si>
  <si>
    <t>Жортский диск Среднее</t>
  </si>
  <si>
    <t>Відеокарта Среднее</t>
  </si>
  <si>
    <t>Блок живлення Среднее</t>
  </si>
  <si>
    <t>SSD-диск 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</si>
</sst>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₴&quot;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0" fontId="0" fillId="0" borderId="0" xfId="0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quotePrefix="1" applyAlignment="1"/>
    <xf numFmtId="164" fontId="0" fillId="0" borderId="0" xfId="0" applyNumberFormat="1" applyAlignment="1"/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0" fillId="0" borderId="0" xfId="0" quotePrefix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" fillId="3" borderId="2" xfId="1" applyBorder="1" applyAlignment="1">
      <alignment horizontal="center"/>
    </xf>
    <xf numFmtId="0" fontId="3" fillId="3" borderId="0" xfId="1"/>
    <xf numFmtId="0" fontId="3" fillId="3" borderId="1" xfId="1" applyBorder="1" applyAlignment="1">
      <alignment horizontal="center" vertical="center" wrapText="1"/>
    </xf>
    <xf numFmtId="1" fontId="3" fillId="3" borderId="1" xfId="1" applyNumberFormat="1" applyBorder="1" applyAlignment="1">
      <alignment horizontal="center" vertical="center"/>
    </xf>
    <xf numFmtId="0" fontId="3" fillId="3" borderId="1" xfId="1" applyBorder="1" applyAlignment="1">
      <alignment horizontal="center" vertical="center"/>
    </xf>
    <xf numFmtId="14" fontId="3" fillId="3" borderId="1" xfId="1" applyNumberFormat="1" applyBorder="1" applyAlignment="1">
      <alignment horizontal="center" vertical="center"/>
    </xf>
  </cellXfs>
  <cellStyles count="2">
    <cellStyle name="20% — акцент1" xfId="1" builtinId="30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[ЛР3_Вар№2_Біліченко.xlsx]Завд№10!Сводная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Завд№10!$B$35</c:f>
              <c:strCache>
                <c:ptCount val="1"/>
                <c:pt idx="0">
                  <c:v>Сумма по полю Кількість, шт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Завд№10!$A$36:$A$96</c:f>
              <c:multiLvlStrCache>
                <c:ptCount val="30"/>
                <c:lvl>
                  <c:pt idx="0">
                    <c:v>Сер</c:v>
                  </c:pt>
                  <c:pt idx="1">
                    <c:v>Сер</c:v>
                  </c:pt>
                  <c:pt idx="2">
                    <c:v>Сер</c:v>
                  </c:pt>
                  <c:pt idx="3">
                    <c:v>Вер</c:v>
                  </c:pt>
                  <c:pt idx="4">
                    <c:v>Вер</c:v>
                  </c:pt>
                  <c:pt idx="5">
                    <c:v>Вер</c:v>
                  </c:pt>
                  <c:pt idx="6">
                    <c:v>Вер</c:v>
                  </c:pt>
                  <c:pt idx="7">
                    <c:v>Вер</c:v>
                  </c:pt>
                  <c:pt idx="8">
                    <c:v>Вер</c:v>
                  </c:pt>
                  <c:pt idx="9">
                    <c:v>Вер</c:v>
                  </c:pt>
                  <c:pt idx="10">
                    <c:v>Вер</c:v>
                  </c:pt>
                  <c:pt idx="11">
                    <c:v>Сер</c:v>
                  </c:pt>
                  <c:pt idx="12">
                    <c:v>Вер</c:v>
                  </c:pt>
                  <c:pt idx="13">
                    <c:v>Вер</c:v>
                  </c:pt>
                  <c:pt idx="14">
                    <c:v>Вер</c:v>
                  </c:pt>
                  <c:pt idx="15">
                    <c:v>Вер</c:v>
                  </c:pt>
                  <c:pt idx="16">
                    <c:v>Жов</c:v>
                  </c:pt>
                  <c:pt idx="17">
                    <c:v>Жов</c:v>
                  </c:pt>
                  <c:pt idx="18">
                    <c:v>Жов</c:v>
                  </c:pt>
                  <c:pt idx="19">
                    <c:v>Жов</c:v>
                  </c:pt>
                  <c:pt idx="20">
                    <c:v>Жов</c:v>
                  </c:pt>
                  <c:pt idx="21">
                    <c:v>Жов</c:v>
                  </c:pt>
                  <c:pt idx="22">
                    <c:v>Сер</c:v>
                  </c:pt>
                  <c:pt idx="23">
                    <c:v>Жов</c:v>
                  </c:pt>
                  <c:pt idx="24">
                    <c:v>Сер</c:v>
                  </c:pt>
                  <c:pt idx="25">
                    <c:v>Сер</c:v>
                  </c:pt>
                  <c:pt idx="26">
                    <c:v>Сер</c:v>
                  </c:pt>
                  <c:pt idx="27">
                    <c:v>Сер</c:v>
                  </c:pt>
                  <c:pt idx="28">
                    <c:v>Сер</c:v>
                  </c:pt>
                  <c:pt idx="29">
                    <c:v>Сер</c:v>
                  </c:pt>
                </c:lvl>
                <c:lvl>
                  <c:pt idx="0">
                    <c:v>№1</c:v>
                  </c:pt>
                  <c:pt idx="1">
                    <c:v>№10</c:v>
                  </c:pt>
                  <c:pt idx="2">
                    <c:v>№11</c:v>
                  </c:pt>
                  <c:pt idx="3">
                    <c:v>№12</c:v>
                  </c:pt>
                  <c:pt idx="4">
                    <c:v>№13</c:v>
                  </c:pt>
                  <c:pt idx="5">
                    <c:v>№14</c:v>
                  </c:pt>
                  <c:pt idx="6">
                    <c:v>№15</c:v>
                  </c:pt>
                  <c:pt idx="7">
                    <c:v>№16</c:v>
                  </c:pt>
                  <c:pt idx="8">
                    <c:v>№17</c:v>
                  </c:pt>
                  <c:pt idx="9">
                    <c:v>№18</c:v>
                  </c:pt>
                  <c:pt idx="10">
                    <c:v>№19</c:v>
                  </c:pt>
                  <c:pt idx="11">
                    <c:v>№2</c:v>
                  </c:pt>
                  <c:pt idx="12">
                    <c:v>№20</c:v>
                  </c:pt>
                  <c:pt idx="13">
                    <c:v>№21</c:v>
                  </c:pt>
                  <c:pt idx="14">
                    <c:v>№22</c:v>
                  </c:pt>
                  <c:pt idx="15">
                    <c:v>№23</c:v>
                  </c:pt>
                  <c:pt idx="16">
                    <c:v>№24</c:v>
                  </c:pt>
                  <c:pt idx="17">
                    <c:v>№25</c:v>
                  </c:pt>
                  <c:pt idx="18">
                    <c:v>№26</c:v>
                  </c:pt>
                  <c:pt idx="19">
                    <c:v>№27</c:v>
                  </c:pt>
                  <c:pt idx="20">
                    <c:v>№28</c:v>
                  </c:pt>
                  <c:pt idx="21">
                    <c:v>№29</c:v>
                  </c:pt>
                  <c:pt idx="22">
                    <c:v>№3</c:v>
                  </c:pt>
                  <c:pt idx="23">
                    <c:v>№30</c:v>
                  </c:pt>
                  <c:pt idx="24">
                    <c:v>№4</c:v>
                  </c:pt>
                  <c:pt idx="25">
                    <c:v>№5</c:v>
                  </c:pt>
                  <c:pt idx="26">
                    <c:v>№6</c:v>
                  </c:pt>
                  <c:pt idx="27">
                    <c:v>№7</c:v>
                  </c:pt>
                  <c:pt idx="28">
                    <c:v>№8</c:v>
                  </c:pt>
                  <c:pt idx="29">
                    <c:v>№9</c:v>
                  </c:pt>
                </c:lvl>
              </c:multiLvlStrCache>
            </c:multiLvlStrRef>
          </c:cat>
          <c:val>
            <c:numRef>
              <c:f>Завд№10!$B$36:$B$96</c:f>
              <c:numCache>
                <c:formatCode>General</c:formatCode>
                <c:ptCount val="30"/>
                <c:pt idx="0">
                  <c:v>500</c:v>
                </c:pt>
                <c:pt idx="1">
                  <c:v>222</c:v>
                </c:pt>
                <c:pt idx="2">
                  <c:v>132</c:v>
                </c:pt>
                <c:pt idx="3">
                  <c:v>157</c:v>
                </c:pt>
                <c:pt idx="4">
                  <c:v>189</c:v>
                </c:pt>
                <c:pt idx="5">
                  <c:v>145</c:v>
                </c:pt>
                <c:pt idx="6">
                  <c:v>205</c:v>
                </c:pt>
                <c:pt idx="7">
                  <c:v>201</c:v>
                </c:pt>
                <c:pt idx="8">
                  <c:v>123</c:v>
                </c:pt>
                <c:pt idx="9">
                  <c:v>142</c:v>
                </c:pt>
                <c:pt idx="10">
                  <c:v>156</c:v>
                </c:pt>
                <c:pt idx="11">
                  <c:v>200</c:v>
                </c:pt>
                <c:pt idx="12">
                  <c:v>178</c:v>
                </c:pt>
                <c:pt idx="13">
                  <c:v>19</c:v>
                </c:pt>
                <c:pt idx="14">
                  <c:v>56</c:v>
                </c:pt>
                <c:pt idx="15">
                  <c:v>34</c:v>
                </c:pt>
                <c:pt idx="16">
                  <c:v>45</c:v>
                </c:pt>
                <c:pt idx="17">
                  <c:v>67</c:v>
                </c:pt>
                <c:pt idx="18">
                  <c:v>78</c:v>
                </c:pt>
                <c:pt idx="19">
                  <c:v>89</c:v>
                </c:pt>
                <c:pt idx="20">
                  <c:v>100</c:v>
                </c:pt>
                <c:pt idx="21">
                  <c:v>105</c:v>
                </c:pt>
                <c:pt idx="22">
                  <c:v>300</c:v>
                </c:pt>
                <c:pt idx="23">
                  <c:v>229</c:v>
                </c:pt>
                <c:pt idx="24">
                  <c:v>100</c:v>
                </c:pt>
                <c:pt idx="25">
                  <c:v>120</c:v>
                </c:pt>
                <c:pt idx="26">
                  <c:v>130</c:v>
                </c:pt>
                <c:pt idx="27">
                  <c:v>140</c:v>
                </c:pt>
                <c:pt idx="28">
                  <c:v>200</c:v>
                </c:pt>
                <c:pt idx="29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21-4017-86B3-A7D56A584A8B}"/>
            </c:ext>
          </c:extLst>
        </c:ser>
        <c:ser>
          <c:idx val="1"/>
          <c:order val="1"/>
          <c:tx>
            <c:strRef>
              <c:f>Завд№10!$C$35</c:f>
              <c:strCache>
                <c:ptCount val="1"/>
                <c:pt idx="0">
                  <c:v>Среднее по полю Вартість замовлення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Завд№10!$A$36:$A$96</c:f>
              <c:multiLvlStrCache>
                <c:ptCount val="30"/>
                <c:lvl>
                  <c:pt idx="0">
                    <c:v>Сер</c:v>
                  </c:pt>
                  <c:pt idx="1">
                    <c:v>Сер</c:v>
                  </c:pt>
                  <c:pt idx="2">
                    <c:v>Сер</c:v>
                  </c:pt>
                  <c:pt idx="3">
                    <c:v>Вер</c:v>
                  </c:pt>
                  <c:pt idx="4">
                    <c:v>Вер</c:v>
                  </c:pt>
                  <c:pt idx="5">
                    <c:v>Вер</c:v>
                  </c:pt>
                  <c:pt idx="6">
                    <c:v>Вер</c:v>
                  </c:pt>
                  <c:pt idx="7">
                    <c:v>Вер</c:v>
                  </c:pt>
                  <c:pt idx="8">
                    <c:v>Вер</c:v>
                  </c:pt>
                  <c:pt idx="9">
                    <c:v>Вер</c:v>
                  </c:pt>
                  <c:pt idx="10">
                    <c:v>Вер</c:v>
                  </c:pt>
                  <c:pt idx="11">
                    <c:v>Сер</c:v>
                  </c:pt>
                  <c:pt idx="12">
                    <c:v>Вер</c:v>
                  </c:pt>
                  <c:pt idx="13">
                    <c:v>Вер</c:v>
                  </c:pt>
                  <c:pt idx="14">
                    <c:v>Вер</c:v>
                  </c:pt>
                  <c:pt idx="15">
                    <c:v>Вер</c:v>
                  </c:pt>
                  <c:pt idx="16">
                    <c:v>Жов</c:v>
                  </c:pt>
                  <c:pt idx="17">
                    <c:v>Жов</c:v>
                  </c:pt>
                  <c:pt idx="18">
                    <c:v>Жов</c:v>
                  </c:pt>
                  <c:pt idx="19">
                    <c:v>Жов</c:v>
                  </c:pt>
                  <c:pt idx="20">
                    <c:v>Жов</c:v>
                  </c:pt>
                  <c:pt idx="21">
                    <c:v>Жов</c:v>
                  </c:pt>
                  <c:pt idx="22">
                    <c:v>Сер</c:v>
                  </c:pt>
                  <c:pt idx="23">
                    <c:v>Жов</c:v>
                  </c:pt>
                  <c:pt idx="24">
                    <c:v>Сер</c:v>
                  </c:pt>
                  <c:pt idx="25">
                    <c:v>Сер</c:v>
                  </c:pt>
                  <c:pt idx="26">
                    <c:v>Сер</c:v>
                  </c:pt>
                  <c:pt idx="27">
                    <c:v>Сер</c:v>
                  </c:pt>
                  <c:pt idx="28">
                    <c:v>Сер</c:v>
                  </c:pt>
                  <c:pt idx="29">
                    <c:v>Сер</c:v>
                  </c:pt>
                </c:lvl>
                <c:lvl>
                  <c:pt idx="0">
                    <c:v>№1</c:v>
                  </c:pt>
                  <c:pt idx="1">
                    <c:v>№10</c:v>
                  </c:pt>
                  <c:pt idx="2">
                    <c:v>№11</c:v>
                  </c:pt>
                  <c:pt idx="3">
                    <c:v>№12</c:v>
                  </c:pt>
                  <c:pt idx="4">
                    <c:v>№13</c:v>
                  </c:pt>
                  <c:pt idx="5">
                    <c:v>№14</c:v>
                  </c:pt>
                  <c:pt idx="6">
                    <c:v>№15</c:v>
                  </c:pt>
                  <c:pt idx="7">
                    <c:v>№16</c:v>
                  </c:pt>
                  <c:pt idx="8">
                    <c:v>№17</c:v>
                  </c:pt>
                  <c:pt idx="9">
                    <c:v>№18</c:v>
                  </c:pt>
                  <c:pt idx="10">
                    <c:v>№19</c:v>
                  </c:pt>
                  <c:pt idx="11">
                    <c:v>№2</c:v>
                  </c:pt>
                  <c:pt idx="12">
                    <c:v>№20</c:v>
                  </c:pt>
                  <c:pt idx="13">
                    <c:v>№21</c:v>
                  </c:pt>
                  <c:pt idx="14">
                    <c:v>№22</c:v>
                  </c:pt>
                  <c:pt idx="15">
                    <c:v>№23</c:v>
                  </c:pt>
                  <c:pt idx="16">
                    <c:v>№24</c:v>
                  </c:pt>
                  <c:pt idx="17">
                    <c:v>№25</c:v>
                  </c:pt>
                  <c:pt idx="18">
                    <c:v>№26</c:v>
                  </c:pt>
                  <c:pt idx="19">
                    <c:v>№27</c:v>
                  </c:pt>
                  <c:pt idx="20">
                    <c:v>№28</c:v>
                  </c:pt>
                  <c:pt idx="21">
                    <c:v>№29</c:v>
                  </c:pt>
                  <c:pt idx="22">
                    <c:v>№3</c:v>
                  </c:pt>
                  <c:pt idx="23">
                    <c:v>№30</c:v>
                  </c:pt>
                  <c:pt idx="24">
                    <c:v>№4</c:v>
                  </c:pt>
                  <c:pt idx="25">
                    <c:v>№5</c:v>
                  </c:pt>
                  <c:pt idx="26">
                    <c:v>№6</c:v>
                  </c:pt>
                  <c:pt idx="27">
                    <c:v>№7</c:v>
                  </c:pt>
                  <c:pt idx="28">
                    <c:v>№8</c:v>
                  </c:pt>
                  <c:pt idx="29">
                    <c:v>№9</c:v>
                  </c:pt>
                </c:lvl>
              </c:multiLvlStrCache>
            </c:multiLvlStrRef>
          </c:cat>
          <c:val>
            <c:numRef>
              <c:f>Завд№10!$C$36:$C$96</c:f>
              <c:numCache>
                <c:formatCode>General</c:formatCode>
                <c:ptCount val="30"/>
                <c:pt idx="0">
                  <c:v>175000</c:v>
                </c:pt>
                <c:pt idx="1">
                  <c:v>444000</c:v>
                </c:pt>
                <c:pt idx="2">
                  <c:v>59400</c:v>
                </c:pt>
                <c:pt idx="3">
                  <c:v>78500</c:v>
                </c:pt>
                <c:pt idx="4">
                  <c:v>62370</c:v>
                </c:pt>
                <c:pt idx="5">
                  <c:v>72500</c:v>
                </c:pt>
                <c:pt idx="6">
                  <c:v>205000</c:v>
                </c:pt>
                <c:pt idx="7">
                  <c:v>54270</c:v>
                </c:pt>
                <c:pt idx="8">
                  <c:v>40590</c:v>
                </c:pt>
                <c:pt idx="9">
                  <c:v>113600</c:v>
                </c:pt>
                <c:pt idx="10">
                  <c:v>42120</c:v>
                </c:pt>
                <c:pt idx="11">
                  <c:v>160000</c:v>
                </c:pt>
                <c:pt idx="12">
                  <c:v>48060</c:v>
                </c:pt>
                <c:pt idx="13">
                  <c:v>8550</c:v>
                </c:pt>
                <c:pt idx="14">
                  <c:v>18480</c:v>
                </c:pt>
                <c:pt idx="15">
                  <c:v>11900</c:v>
                </c:pt>
                <c:pt idx="16">
                  <c:v>22500</c:v>
                </c:pt>
                <c:pt idx="17">
                  <c:v>22110</c:v>
                </c:pt>
                <c:pt idx="18">
                  <c:v>27300</c:v>
                </c:pt>
                <c:pt idx="19">
                  <c:v>40050</c:v>
                </c:pt>
                <c:pt idx="20">
                  <c:v>33000</c:v>
                </c:pt>
                <c:pt idx="21">
                  <c:v>47250</c:v>
                </c:pt>
                <c:pt idx="22">
                  <c:v>135000</c:v>
                </c:pt>
                <c:pt idx="23">
                  <c:v>61830</c:v>
                </c:pt>
                <c:pt idx="24">
                  <c:v>50000</c:v>
                </c:pt>
                <c:pt idx="25">
                  <c:v>72000</c:v>
                </c:pt>
                <c:pt idx="26">
                  <c:v>42900</c:v>
                </c:pt>
                <c:pt idx="27">
                  <c:v>37800</c:v>
                </c:pt>
                <c:pt idx="28">
                  <c:v>160000</c:v>
                </c:pt>
                <c:pt idx="29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21-4017-86B3-A7D56A584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534752"/>
        <c:axId val="1968535584"/>
      </c:barChart>
      <c:catAx>
        <c:axId val="196853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8535584"/>
        <c:crosses val="autoZero"/>
        <c:auto val="1"/>
        <c:lblAlgn val="ctr"/>
        <c:lblOffset val="100"/>
        <c:noMultiLvlLbl val="0"/>
      </c:catAx>
      <c:valAx>
        <c:axId val="19685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853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Завд№11!$L$3</c:f>
              <c:strCache>
                <c:ptCount val="1"/>
                <c:pt idx="0">
                  <c:v>Кількість, шт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cat>
            <c:strRef>
              <c:f>Завд№11!$K$4:$K$33</c:f>
              <c:strCache>
                <c:ptCount val="16"/>
                <c:pt idx="0">
                  <c:v>Монітор</c:v>
                </c:pt>
                <c:pt idx="1">
                  <c:v>Монітор</c:v>
                </c:pt>
                <c:pt idx="2">
                  <c:v>Комп'ютерна мишка</c:v>
                </c:pt>
                <c:pt idx="3">
                  <c:v>Монітор</c:v>
                </c:pt>
                <c:pt idx="4">
                  <c:v>Жортский диск</c:v>
                </c:pt>
                <c:pt idx="5">
                  <c:v>Комп'ютерна мишка</c:v>
                </c:pt>
                <c:pt idx="6">
                  <c:v>Відеокарта</c:v>
                </c:pt>
                <c:pt idx="7">
                  <c:v>Мат. Плата</c:v>
                </c:pt>
                <c:pt idx="8">
                  <c:v>Відеокарта</c:v>
                </c:pt>
                <c:pt idx="9">
                  <c:v>Мат. Плата</c:v>
                </c:pt>
                <c:pt idx="10">
                  <c:v>Відеокарта</c:v>
                </c:pt>
                <c:pt idx="11">
                  <c:v>Монітор</c:v>
                </c:pt>
                <c:pt idx="12">
                  <c:v>Відеокарта</c:v>
                </c:pt>
                <c:pt idx="13">
                  <c:v>Монітор</c:v>
                </c:pt>
                <c:pt idx="14">
                  <c:v>Відеокарта</c:v>
                </c:pt>
                <c:pt idx="15">
                  <c:v>Комп'ютерна мишка</c:v>
                </c:pt>
              </c:strCache>
            </c:strRef>
          </c:cat>
          <c:val>
            <c:numRef>
              <c:f>Завд№11!$L$4:$L$33</c:f>
              <c:numCache>
                <c:formatCode>General</c:formatCode>
                <c:ptCount val="16"/>
                <c:pt idx="0">
                  <c:v>140</c:v>
                </c:pt>
                <c:pt idx="1">
                  <c:v>156</c:v>
                </c:pt>
                <c:pt idx="2">
                  <c:v>34</c:v>
                </c:pt>
                <c:pt idx="3">
                  <c:v>229</c:v>
                </c:pt>
                <c:pt idx="4">
                  <c:v>120</c:v>
                </c:pt>
                <c:pt idx="5">
                  <c:v>500</c:v>
                </c:pt>
                <c:pt idx="6">
                  <c:v>132</c:v>
                </c:pt>
                <c:pt idx="7">
                  <c:v>250</c:v>
                </c:pt>
                <c:pt idx="8">
                  <c:v>89</c:v>
                </c:pt>
                <c:pt idx="9">
                  <c:v>205</c:v>
                </c:pt>
                <c:pt idx="10">
                  <c:v>105</c:v>
                </c:pt>
                <c:pt idx="11">
                  <c:v>201</c:v>
                </c:pt>
                <c:pt idx="12">
                  <c:v>300</c:v>
                </c:pt>
                <c:pt idx="13">
                  <c:v>178</c:v>
                </c:pt>
                <c:pt idx="14">
                  <c:v>19</c:v>
                </c:pt>
                <c:pt idx="1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4-4F2A-94C1-96AC09F71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</a:t>
            </a:r>
            <a:r>
              <a:rPr lang="uk-UA"/>
              <a:t>істрограма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Завд№11!$L$3</c:f>
              <c:strCache>
                <c:ptCount val="1"/>
                <c:pt idx="0">
                  <c:v>Кількість, шт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Завд№11!$B$4:$B$33</c:f>
              <c:strCache>
                <c:ptCount val="16"/>
                <c:pt idx="0">
                  <c:v>№7</c:v>
                </c:pt>
                <c:pt idx="1">
                  <c:v>№19</c:v>
                </c:pt>
                <c:pt idx="2">
                  <c:v>№23</c:v>
                </c:pt>
                <c:pt idx="3">
                  <c:v>№30</c:v>
                </c:pt>
                <c:pt idx="4">
                  <c:v>№5</c:v>
                </c:pt>
                <c:pt idx="5">
                  <c:v>№1</c:v>
                </c:pt>
                <c:pt idx="6">
                  <c:v>№11</c:v>
                </c:pt>
                <c:pt idx="7">
                  <c:v>№9</c:v>
                </c:pt>
                <c:pt idx="8">
                  <c:v>№27</c:v>
                </c:pt>
                <c:pt idx="9">
                  <c:v>№15</c:v>
                </c:pt>
                <c:pt idx="10">
                  <c:v>№29</c:v>
                </c:pt>
                <c:pt idx="11">
                  <c:v>№16</c:v>
                </c:pt>
                <c:pt idx="12">
                  <c:v>№3</c:v>
                </c:pt>
                <c:pt idx="13">
                  <c:v>№20</c:v>
                </c:pt>
                <c:pt idx="14">
                  <c:v>№21</c:v>
                </c:pt>
                <c:pt idx="15">
                  <c:v>№26</c:v>
                </c:pt>
              </c:strCache>
            </c:strRef>
          </c:cat>
          <c:val>
            <c:numRef>
              <c:f>Завд№11!$L$4:$L$33</c:f>
              <c:numCache>
                <c:formatCode>General</c:formatCode>
                <c:ptCount val="16"/>
                <c:pt idx="0">
                  <c:v>140</c:v>
                </c:pt>
                <c:pt idx="1">
                  <c:v>156</c:v>
                </c:pt>
                <c:pt idx="2">
                  <c:v>34</c:v>
                </c:pt>
                <c:pt idx="3">
                  <c:v>229</c:v>
                </c:pt>
                <c:pt idx="4">
                  <c:v>120</c:v>
                </c:pt>
                <c:pt idx="5">
                  <c:v>500</c:v>
                </c:pt>
                <c:pt idx="6">
                  <c:v>132</c:v>
                </c:pt>
                <c:pt idx="7">
                  <c:v>250</c:v>
                </c:pt>
                <c:pt idx="8">
                  <c:v>89</c:v>
                </c:pt>
                <c:pt idx="9">
                  <c:v>205</c:v>
                </c:pt>
                <c:pt idx="10">
                  <c:v>105</c:v>
                </c:pt>
                <c:pt idx="11">
                  <c:v>201</c:v>
                </c:pt>
                <c:pt idx="12">
                  <c:v>300</c:v>
                </c:pt>
                <c:pt idx="13">
                  <c:v>178</c:v>
                </c:pt>
                <c:pt idx="14">
                  <c:v>19</c:v>
                </c:pt>
                <c:pt idx="1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2-4FF6-B29F-FBA48EBE4B9A}"/>
            </c:ext>
          </c:extLst>
        </c:ser>
        <c:ser>
          <c:idx val="1"/>
          <c:order val="1"/>
          <c:tx>
            <c:strRef>
              <c:f>Завд№11!$M$3</c:f>
              <c:strCache>
                <c:ptCount val="1"/>
                <c:pt idx="0">
                  <c:v>Ціна, тис. грн.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Завд№11!$B$4:$B$33</c:f>
              <c:strCache>
                <c:ptCount val="16"/>
                <c:pt idx="0">
                  <c:v>№7</c:v>
                </c:pt>
                <c:pt idx="1">
                  <c:v>№19</c:v>
                </c:pt>
                <c:pt idx="2">
                  <c:v>№23</c:v>
                </c:pt>
                <c:pt idx="3">
                  <c:v>№30</c:v>
                </c:pt>
                <c:pt idx="4">
                  <c:v>№5</c:v>
                </c:pt>
                <c:pt idx="5">
                  <c:v>№1</c:v>
                </c:pt>
                <c:pt idx="6">
                  <c:v>№11</c:v>
                </c:pt>
                <c:pt idx="7">
                  <c:v>№9</c:v>
                </c:pt>
                <c:pt idx="8">
                  <c:v>№27</c:v>
                </c:pt>
                <c:pt idx="9">
                  <c:v>№15</c:v>
                </c:pt>
                <c:pt idx="10">
                  <c:v>№29</c:v>
                </c:pt>
                <c:pt idx="11">
                  <c:v>№16</c:v>
                </c:pt>
                <c:pt idx="12">
                  <c:v>№3</c:v>
                </c:pt>
                <c:pt idx="13">
                  <c:v>№20</c:v>
                </c:pt>
                <c:pt idx="14">
                  <c:v>№21</c:v>
                </c:pt>
                <c:pt idx="15">
                  <c:v>№26</c:v>
                </c:pt>
              </c:strCache>
            </c:strRef>
          </c:cat>
          <c:val>
            <c:numRef>
              <c:f>Завд№11!$M$4:$M$33</c:f>
              <c:numCache>
                <c:formatCode>General</c:formatCode>
                <c:ptCount val="16"/>
                <c:pt idx="0">
                  <c:v>270</c:v>
                </c:pt>
                <c:pt idx="1">
                  <c:v>270</c:v>
                </c:pt>
                <c:pt idx="2">
                  <c:v>350</c:v>
                </c:pt>
                <c:pt idx="3">
                  <c:v>270</c:v>
                </c:pt>
                <c:pt idx="4">
                  <c:v>600</c:v>
                </c:pt>
                <c:pt idx="5">
                  <c:v>350</c:v>
                </c:pt>
                <c:pt idx="6">
                  <c:v>450</c:v>
                </c:pt>
                <c:pt idx="7">
                  <c:v>1000</c:v>
                </c:pt>
                <c:pt idx="8">
                  <c:v>450</c:v>
                </c:pt>
                <c:pt idx="9">
                  <c:v>1000</c:v>
                </c:pt>
                <c:pt idx="10">
                  <c:v>450</c:v>
                </c:pt>
                <c:pt idx="11">
                  <c:v>270</c:v>
                </c:pt>
                <c:pt idx="12">
                  <c:v>450</c:v>
                </c:pt>
                <c:pt idx="13">
                  <c:v>270</c:v>
                </c:pt>
                <c:pt idx="14">
                  <c:v>450</c:v>
                </c:pt>
                <c:pt idx="15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2-4FF6-B29F-FBA48EBE4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150928"/>
        <c:axId val="2062150512"/>
      </c:barChart>
      <c:lineChart>
        <c:grouping val="standard"/>
        <c:varyColors val="0"/>
        <c:ser>
          <c:idx val="2"/>
          <c:order val="2"/>
          <c:tx>
            <c:strRef>
              <c:f>Завд№11!$N$3</c:f>
              <c:strCache>
                <c:ptCount val="1"/>
                <c:pt idx="0">
                  <c:v>Вартість замовлення, тис.грн.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Завд№11!$B$4:$B$33</c:f>
              <c:strCache>
                <c:ptCount val="16"/>
                <c:pt idx="0">
                  <c:v>№7</c:v>
                </c:pt>
                <c:pt idx="1">
                  <c:v>№19</c:v>
                </c:pt>
                <c:pt idx="2">
                  <c:v>№23</c:v>
                </c:pt>
                <c:pt idx="3">
                  <c:v>№30</c:v>
                </c:pt>
                <c:pt idx="4">
                  <c:v>№5</c:v>
                </c:pt>
                <c:pt idx="5">
                  <c:v>№1</c:v>
                </c:pt>
                <c:pt idx="6">
                  <c:v>№11</c:v>
                </c:pt>
                <c:pt idx="7">
                  <c:v>№9</c:v>
                </c:pt>
                <c:pt idx="8">
                  <c:v>№27</c:v>
                </c:pt>
                <c:pt idx="9">
                  <c:v>№15</c:v>
                </c:pt>
                <c:pt idx="10">
                  <c:v>№29</c:v>
                </c:pt>
                <c:pt idx="11">
                  <c:v>№16</c:v>
                </c:pt>
                <c:pt idx="12">
                  <c:v>№3</c:v>
                </c:pt>
                <c:pt idx="13">
                  <c:v>№20</c:v>
                </c:pt>
                <c:pt idx="14">
                  <c:v>№21</c:v>
                </c:pt>
                <c:pt idx="15">
                  <c:v>№26</c:v>
                </c:pt>
              </c:strCache>
            </c:strRef>
          </c:cat>
          <c:val>
            <c:numRef>
              <c:f>Завд№11!$N$4:$N$33</c:f>
              <c:numCache>
                <c:formatCode>General</c:formatCode>
                <c:ptCount val="16"/>
                <c:pt idx="0">
                  <c:v>37.799999999999997</c:v>
                </c:pt>
                <c:pt idx="1">
                  <c:v>42.12</c:v>
                </c:pt>
                <c:pt idx="2">
                  <c:v>11.9</c:v>
                </c:pt>
                <c:pt idx="3">
                  <c:v>61.83</c:v>
                </c:pt>
                <c:pt idx="4">
                  <c:v>72</c:v>
                </c:pt>
                <c:pt idx="5">
                  <c:v>175</c:v>
                </c:pt>
                <c:pt idx="6">
                  <c:v>59.4</c:v>
                </c:pt>
                <c:pt idx="7">
                  <c:v>250</c:v>
                </c:pt>
                <c:pt idx="8">
                  <c:v>40.049999999999997</c:v>
                </c:pt>
                <c:pt idx="9">
                  <c:v>205</c:v>
                </c:pt>
                <c:pt idx="10">
                  <c:v>47.25</c:v>
                </c:pt>
                <c:pt idx="11">
                  <c:v>54.27</c:v>
                </c:pt>
                <c:pt idx="12">
                  <c:v>135</c:v>
                </c:pt>
                <c:pt idx="13">
                  <c:v>48.06</c:v>
                </c:pt>
                <c:pt idx="14">
                  <c:v>8.5500000000000007</c:v>
                </c:pt>
                <c:pt idx="15">
                  <c:v>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12-4FF6-B29F-FBA48EBE4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57168"/>
        <c:axId val="2062157584"/>
      </c:lineChart>
      <c:catAx>
        <c:axId val="20621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157584"/>
        <c:auto val="1"/>
        <c:lblAlgn val="ctr"/>
        <c:lblOffset val="100"/>
        <c:noMultiLvlLbl val="0"/>
      </c:catAx>
      <c:valAx>
        <c:axId val="20621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157168"/>
        <c:crossBetween val="between"/>
      </c:valAx>
      <c:valAx>
        <c:axId val="20621505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150928"/>
        <c:crosses val="max"/>
        <c:crossBetween val="between"/>
      </c:valAx>
      <c:catAx>
        <c:axId val="2062150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21505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125123</xdr:colOff>
      <xdr:row>45</xdr:row>
      <xdr:rowOff>190066</xdr:rowOff>
    </xdr:from>
    <xdr:to>
      <xdr:col>17</xdr:col>
      <xdr:colOff>363682</xdr:colOff>
      <xdr:row>80</xdr:row>
      <xdr:rowOff>138546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67E826F-6D9B-4C26-9E18-FC1B30C1B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32</xdr:row>
      <xdr:rowOff>187417</xdr:rowOff>
    </xdr:from>
    <xdr:to>
      <xdr:col>6</xdr:col>
      <xdr:colOff>381001</xdr:colOff>
      <xdr:row>47</xdr:row>
      <xdr:rowOff>154242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67598E18-A02A-41AE-B3F2-26AA16710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123263</xdr:colOff>
      <xdr:row>47</xdr:row>
      <xdr:rowOff>121585</xdr:rowOff>
    </xdr:from>
    <xdr:to>
      <xdr:col>6</xdr:col>
      <xdr:colOff>333375</xdr:colOff>
      <xdr:row>62</xdr:row>
      <xdr:rowOff>43807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BBEA4617-55C1-4962-B87C-064402C6F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isoul" refreshedDate="45650.848946064812" createdVersion="7" refreshedVersion="7" minRefreshableVersion="3" recordCount="30" xr:uid="{CC828DCB-AC51-4CD7-89A4-D00DFC083E47}">
  <cacheSource type="worksheet">
    <worksheetSource ref="A3:P33" sheet="Завд№10"/>
  </cacheSource>
  <cacheFields count="17">
    <cacheField name="№ з/п" numFmtId="0">
      <sharedItems containsSemiMixedTypes="0" containsString="0" containsNumber="1" containsInteger="1" minValue="1" maxValue="30"/>
    </cacheField>
    <cacheField name="№ замовлення" numFmtId="0">
      <sharedItems count="30">
        <s v="№1"/>
        <s v="№2"/>
        <s v="№3"/>
        <s v="№4"/>
        <s v="№5"/>
        <s v="№6"/>
        <s v="№7"/>
        <s v="№8"/>
        <s v="№9"/>
        <s v="№10"/>
        <s v="№11"/>
        <s v="№12"/>
        <s v="№13"/>
        <s v="№14"/>
        <s v="№15"/>
        <s v="№16"/>
        <s v="№17"/>
        <s v="№18"/>
        <s v="№19"/>
        <s v="№20"/>
        <s v="№21"/>
        <s v="№22"/>
        <s v="№23"/>
        <s v="№24"/>
        <s v="№25"/>
        <s v="№26"/>
        <s v="№27"/>
        <s v="№28"/>
        <s v="№29"/>
        <s v="№30"/>
      </sharedItems>
    </cacheField>
    <cacheField name="Дата замовлення" numFmtId="14">
      <sharedItems containsSemiMixedTypes="0" containsNonDate="0" containsDate="1" containsString="0" minDate="2024-08-01T00:00:00" maxDate="2024-10-12T00:00:00" count="8">
        <d v="2024-08-01T00:00:00"/>
        <d v="2024-08-07T00:00:00"/>
        <d v="2024-08-16T00:00:00"/>
        <d v="2024-09-09T00:00:00"/>
        <d v="2024-09-17T00:00:00"/>
        <d v="2024-09-29T00:00:00"/>
        <d v="2024-10-02T00:00:00"/>
        <d v="2024-10-11T00:00:00"/>
      </sharedItems>
      <fieldGroup par="16" base="2">
        <rangePr groupBy="days" startDate="2024-08-01T00:00:00" endDate="2024-10-12T00:00:00"/>
        <groupItems count="368">
          <s v="&lt;01.08.2024"/>
          <s v="01.Січ"/>
          <s v="02.Січ"/>
          <s v="03.Січ"/>
          <s v="04.Січ"/>
          <s v="05.Січ"/>
          <s v="06.Січ"/>
          <s v="07.Січ"/>
          <s v="08.Січ"/>
          <s v="09.Січ"/>
          <s v="10.Січ"/>
          <s v="11.Січ"/>
          <s v="12.Січ"/>
          <s v="13.Січ"/>
          <s v="14.Січ"/>
          <s v="15.Січ"/>
          <s v="16.Січ"/>
          <s v="17.Січ"/>
          <s v="18.Січ"/>
          <s v="19.Січ"/>
          <s v="20.Січ"/>
          <s v="21.Січ"/>
          <s v="22.Січ"/>
          <s v="23.Січ"/>
          <s v="24.Січ"/>
          <s v="25.Січ"/>
          <s v="26.Січ"/>
          <s v="27.Січ"/>
          <s v="28.Січ"/>
          <s v="29.Січ"/>
          <s v="30.Січ"/>
          <s v="31.Січ"/>
          <s v="01.Лют"/>
          <s v="02.Лют"/>
          <s v="03.Лют"/>
          <s v="04.Лют"/>
          <s v="05.Лют"/>
          <s v="06.Лют"/>
          <s v="07.Лют"/>
          <s v="08.Лют"/>
          <s v="09.Лют"/>
          <s v="10.Лют"/>
          <s v="11.Лют"/>
          <s v="12.Лют"/>
          <s v="13.Лют"/>
          <s v="14.Лют"/>
          <s v="15.Лют"/>
          <s v="16.Лют"/>
          <s v="17.Лют"/>
          <s v="18.Лют"/>
          <s v="19.Лют"/>
          <s v="20.Лют"/>
          <s v="21.Лют"/>
          <s v="22.Лют"/>
          <s v="23.Лют"/>
          <s v="24.Лют"/>
          <s v="25.Лют"/>
          <s v="26.Лют"/>
          <s v="27.Лют"/>
          <s v="28.Лют"/>
          <s v="29.Лют"/>
          <s v="01.Бер"/>
          <s v="02.Бер"/>
          <s v="03.Бер"/>
          <s v="04.Бер"/>
          <s v="05.Бер"/>
          <s v="06.Бер"/>
          <s v="07.Бер"/>
          <s v="08.Бер"/>
          <s v="09.Бер"/>
          <s v="10.Бер"/>
          <s v="11.Бер"/>
          <s v="12.Бер"/>
          <s v="13.Бер"/>
          <s v="14.Бер"/>
          <s v="15.Бер"/>
          <s v="16.Бер"/>
          <s v="17.Бер"/>
          <s v="18.Бер"/>
          <s v="19.Бер"/>
          <s v="20.Бер"/>
          <s v="21.Бер"/>
          <s v="22.Бер"/>
          <s v="23.Бер"/>
          <s v="24.Бер"/>
          <s v="25.Бер"/>
          <s v="26.Бер"/>
          <s v="27.Бер"/>
          <s v="28.Бер"/>
          <s v="29.Бер"/>
          <s v="30.Бер"/>
          <s v="31.Бер"/>
          <s v="01.Кві"/>
          <s v="02.Кві"/>
          <s v="03.Кві"/>
          <s v="04.Кві"/>
          <s v="05.Кві"/>
          <s v="06.Кві"/>
          <s v="07.Кві"/>
          <s v="08.Кві"/>
          <s v="09.Кві"/>
          <s v="10.Кві"/>
          <s v="11.Кві"/>
          <s v="12.Кві"/>
          <s v="13.Кві"/>
          <s v="14.Кві"/>
          <s v="15.Кві"/>
          <s v="16.Кві"/>
          <s v="17.Кві"/>
          <s v="18.Кві"/>
          <s v="19.Кві"/>
          <s v="20.Кві"/>
          <s v="21.Кві"/>
          <s v="22.Кві"/>
          <s v="23.Кві"/>
          <s v="24.Кві"/>
          <s v="25.Кві"/>
          <s v="26.Кві"/>
          <s v="27.Кві"/>
          <s v="28.Кві"/>
          <s v="29.Кві"/>
          <s v="30.Кві"/>
          <s v="01.Тра"/>
          <s v="02.Тра"/>
          <s v="03.Тра"/>
          <s v="04.Тра"/>
          <s v="05.Тра"/>
          <s v="06.Тра"/>
          <s v="07.Тра"/>
          <s v="08.Тра"/>
          <s v="09.Тра"/>
          <s v="10.Тра"/>
          <s v="11.Тра"/>
          <s v="12.Тра"/>
          <s v="13.Тра"/>
          <s v="14.Тра"/>
          <s v="15.Тра"/>
          <s v="16.Тра"/>
          <s v="17.Тра"/>
          <s v="18.Тра"/>
          <s v="19.Тра"/>
          <s v="20.Тра"/>
          <s v="21.Тра"/>
          <s v="22.Тра"/>
          <s v="23.Тра"/>
          <s v="24.Тра"/>
          <s v="25.Тра"/>
          <s v="26.Тра"/>
          <s v="27.Тра"/>
          <s v="28.Тра"/>
          <s v="29.Тра"/>
          <s v="30.Тра"/>
          <s v="31.Тра"/>
          <s v="01.Чер"/>
          <s v="02.Чер"/>
          <s v="03.Чер"/>
          <s v="04.Чер"/>
          <s v="05.Чер"/>
          <s v="06.Чер"/>
          <s v="07.Чер"/>
          <s v="08.Чер"/>
          <s v="09.Чер"/>
          <s v="10.Чер"/>
          <s v="11.Чер"/>
          <s v="12.Чер"/>
          <s v="13.Чер"/>
          <s v="14.Чер"/>
          <s v="15.Чер"/>
          <s v="16.Чер"/>
          <s v="17.Чер"/>
          <s v="18.Чер"/>
          <s v="19.Чер"/>
          <s v="20.Чер"/>
          <s v="21.Чер"/>
          <s v="22.Чер"/>
          <s v="23.Чер"/>
          <s v="24.Чер"/>
          <s v="25.Чер"/>
          <s v="26.Чер"/>
          <s v="27.Чер"/>
          <s v="28.Чер"/>
          <s v="29.Чер"/>
          <s v="30.Чер"/>
          <s v="01.Лип"/>
          <s v="02.Лип"/>
          <s v="03.Лип"/>
          <s v="04.Лип"/>
          <s v="05.Лип"/>
          <s v="06.Лип"/>
          <s v="07.Лип"/>
          <s v="08.Лип"/>
          <s v="09.Лип"/>
          <s v="10.Лип"/>
          <s v="11.Лип"/>
          <s v="12.Лип"/>
          <s v="13.Лип"/>
          <s v="14.Лип"/>
          <s v="15.Лип"/>
          <s v="16.Лип"/>
          <s v="17.Лип"/>
          <s v="18.Лип"/>
          <s v="19.Лип"/>
          <s v="20.Лип"/>
          <s v="21.Лип"/>
          <s v="22.Лип"/>
          <s v="23.Лип"/>
          <s v="24.Лип"/>
          <s v="25.Лип"/>
          <s v="26.Лип"/>
          <s v="27.Лип"/>
          <s v="28.Лип"/>
          <s v="29.Лип"/>
          <s v="30.Лип"/>
          <s v="31.Лип"/>
          <s v="01.Сер"/>
          <s v="02.Сер"/>
          <s v="03.Сер"/>
          <s v="04.Сер"/>
          <s v="05.Сер"/>
          <s v="06.Сер"/>
          <s v="07.Сер"/>
          <s v="08.Сер"/>
          <s v="09.Сер"/>
          <s v="10.Сер"/>
          <s v="11.Сер"/>
          <s v="12.Сер"/>
          <s v="13.Сер"/>
          <s v="14.Сер"/>
          <s v="15.Сер"/>
          <s v="16.Сер"/>
          <s v="17.Сер"/>
          <s v="18.Сер"/>
          <s v="19.Сер"/>
          <s v="20.Сер"/>
          <s v="21.Сер"/>
          <s v="22.Сер"/>
          <s v="23.Сер"/>
          <s v="24.Сер"/>
          <s v="25.Сер"/>
          <s v="26.Сер"/>
          <s v="27.Сер"/>
          <s v="28.Сер"/>
          <s v="29.Сер"/>
          <s v="30.Сер"/>
          <s v="31.Сер"/>
          <s v="01.Вер"/>
          <s v="02.Вер"/>
          <s v="03.Вер"/>
          <s v="04.Вер"/>
          <s v="05.Вер"/>
          <s v="06.Вер"/>
          <s v="07.Вер"/>
          <s v="08.Вер"/>
          <s v="09.Вер"/>
          <s v="10.Вер"/>
          <s v="11.Вер"/>
          <s v="12.Вер"/>
          <s v="13.Вер"/>
          <s v="14.Вер"/>
          <s v="15.Вер"/>
          <s v="16.Вер"/>
          <s v="17.Вер"/>
          <s v="18.Вер"/>
          <s v="19.Вер"/>
          <s v="20.Вер"/>
          <s v="21.Вер"/>
          <s v="22.Вер"/>
          <s v="23.Вер"/>
          <s v="24.Вер"/>
          <s v="25.Вер"/>
          <s v="26.Вер"/>
          <s v="27.Вер"/>
          <s v="28.Вер"/>
          <s v="29.Вер"/>
          <s v="30.Вер"/>
          <s v="01.Жов"/>
          <s v="02.Жов"/>
          <s v="03.Жов"/>
          <s v="04.Жов"/>
          <s v="05.Жов"/>
          <s v="06.Жов"/>
          <s v="07.Жов"/>
          <s v="08.Жов"/>
          <s v="09.Жов"/>
          <s v="10.Жов"/>
          <s v="11.Жов"/>
          <s v="12.Жов"/>
          <s v="13.Жов"/>
          <s v="14.Жов"/>
          <s v="15.Жов"/>
          <s v="16.Жов"/>
          <s v="17.Жов"/>
          <s v="18.Жов"/>
          <s v="19.Жов"/>
          <s v="20.Жов"/>
          <s v="21.Жов"/>
          <s v="22.Жов"/>
          <s v="23.Жов"/>
          <s v="24.Жов"/>
          <s v="25.Жов"/>
          <s v="26.Жов"/>
          <s v="27.Жов"/>
          <s v="28.Жов"/>
          <s v="29.Жов"/>
          <s v="30.Жов"/>
          <s v="31.Жов"/>
          <s v="01.Лис"/>
          <s v="02.Лис"/>
          <s v="03.Лис"/>
          <s v="04.Лис"/>
          <s v="05.Лис"/>
          <s v="06.Лис"/>
          <s v="07.Лис"/>
          <s v="08.Лис"/>
          <s v="09.Лис"/>
          <s v="10.Лис"/>
          <s v="11.Лис"/>
          <s v="12.Лис"/>
          <s v="13.Лис"/>
          <s v="14.Лис"/>
          <s v="15.Лис"/>
          <s v="16.Лис"/>
          <s v="17.Лис"/>
          <s v="18.Лис"/>
          <s v="19.Лис"/>
          <s v="20.Лис"/>
          <s v="21.Лис"/>
          <s v="22.Лис"/>
          <s v="23.Лис"/>
          <s v="24.Лис"/>
          <s v="25.Лис"/>
          <s v="26.Лис"/>
          <s v="27.Лис"/>
          <s v="28.Лис"/>
          <s v="29.Лис"/>
          <s v="30.Лис"/>
          <s v="01.Гру"/>
          <s v="02.Гру"/>
          <s v="03.Гру"/>
          <s v="04.Гру"/>
          <s v="05.Гру"/>
          <s v="06.Гру"/>
          <s v="07.Гру"/>
          <s v="08.Гру"/>
          <s v="09.Гру"/>
          <s v="10.Гру"/>
          <s v="11.Гру"/>
          <s v="12.Гру"/>
          <s v="13.Гру"/>
          <s v="14.Гру"/>
          <s v="15.Гру"/>
          <s v="16.Гру"/>
          <s v="17.Гру"/>
          <s v="18.Гру"/>
          <s v="19.Гру"/>
          <s v="20.Гру"/>
          <s v="21.Гру"/>
          <s v="22.Гру"/>
          <s v="23.Гру"/>
          <s v="24.Гру"/>
          <s v="25.Гру"/>
          <s v="26.Гру"/>
          <s v="27.Гру"/>
          <s v="28.Гру"/>
          <s v="29.Гру"/>
          <s v="30.Гру"/>
          <s v="31.Гру"/>
          <s v="&gt;12.10.2024"/>
        </groupItems>
      </fieldGroup>
    </cacheField>
    <cacheField name="Розрахунковий рахунок" numFmtId="1">
      <sharedItems containsSemiMixedTypes="0" containsString="0" containsNumber="1" containsInteger="1" minValue="1324645775" maxValue="9877865534"/>
    </cacheField>
    <cacheField name="Найменування підприємства" numFmtId="0">
      <sharedItems count="9">
        <s v="Soft Well"/>
        <s v="Snap Drag"/>
        <s v="Argentum"/>
        <s v="Deere"/>
        <s v="Evil Genious"/>
        <s v="Rocket PC"/>
        <s v="Hard Equip"/>
        <s v="Nost West"/>
        <s v="Comp Gen"/>
      </sharedItems>
    </cacheField>
    <cacheField name="Вид клієнта" numFmtId="0">
      <sharedItems/>
    </cacheField>
    <cacheField name="Країна" numFmtId="0">
      <sharedItems/>
    </cacheField>
    <cacheField name="Місто" numFmtId="0">
      <sharedItems/>
    </cacheField>
    <cacheField name="Дата укладення договору" numFmtId="14">
      <sharedItems containsSemiMixedTypes="0" containsNonDate="0" containsDate="1" containsString="0" minDate="2016-04-26T00:00:00" maxDate="2022-09-18T00:00:00"/>
    </cacheField>
    <cacheField name="Код продукції" numFmtId="0">
      <sharedItems/>
    </cacheField>
    <cacheField name="Вид продукції" numFmtId="0">
      <sharedItems/>
    </cacheField>
    <cacheField name="Кількість, шт" numFmtId="0">
      <sharedItems containsSemiMixedTypes="0" containsString="0" containsNumber="1" containsInteger="1" minValue="19" maxValue="500"/>
    </cacheField>
    <cacheField name="Ціна, тис. грн." numFmtId="0">
      <sharedItems containsSemiMixedTypes="0" containsString="0" containsNumber="1" containsInteger="1" minValue="270" maxValue="2000"/>
    </cacheField>
    <cacheField name="Вартість замовлення" numFmtId="0">
      <sharedItems containsSemiMixedTypes="0" containsString="0" containsNumber="1" containsInteger="1" minValue="8550" maxValue="444000"/>
    </cacheField>
    <cacheField name="Дата поставки" numFmtId="0">
      <sharedItems containsNonDate="0" containsDate="1" containsString="0" containsBlank="1" minDate="2024-08-01T00:00:00" maxDate="2024-09-18T00:00:00"/>
    </cacheField>
    <cacheField name="Продукція поставлена" numFmtId="0">
      <sharedItems count="2">
        <s v="Так"/>
        <s v="Ні"/>
      </sharedItems>
    </cacheField>
    <cacheField name="Месяцы" numFmtId="0" databaseField="0">
      <fieldGroup base="2">
        <rangePr groupBy="months" startDate="2024-08-01T00:00:00" endDate="2024-10-12T00:00:00"/>
        <groupItems count="14">
          <s v="&lt;01.08.2024"/>
          <s v="Січ"/>
          <s v="Лют"/>
          <s v="Бер"/>
          <s v="Кві"/>
          <s v="Тра"/>
          <s v="Чер"/>
          <s v="Лип"/>
          <s v="Сер"/>
          <s v="Вер"/>
          <s v="Жов"/>
          <s v="Лис"/>
          <s v="Гру"/>
          <s v="&gt;12.10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  <x v="0"/>
    <n v="5698723658"/>
    <x v="0"/>
    <s v="ФО"/>
    <s v="Іспанія"/>
    <s v="Сарагоса"/>
    <d v="2017-08-15T00:00:00"/>
    <s v="ПК-140"/>
    <s v="Комп'ютерна мишка"/>
    <n v="500"/>
    <n v="350"/>
    <n v="175000"/>
    <d v="2024-08-01T00:00:00"/>
    <x v="0"/>
  </r>
  <r>
    <n v="2"/>
    <x v="1"/>
    <x v="0"/>
    <n v="5698723658"/>
    <x v="0"/>
    <s v="ФО"/>
    <s v="Іспанія"/>
    <s v="Сарагоса"/>
    <d v="2017-08-15T00:00:00"/>
    <s v="ПК-141"/>
    <s v="Процесор"/>
    <n v="200"/>
    <n v="800"/>
    <n v="160000"/>
    <d v="2024-08-01T00:00:00"/>
    <x v="0"/>
  </r>
  <r>
    <n v="3"/>
    <x v="2"/>
    <x v="0"/>
    <n v="2586395239"/>
    <x v="1"/>
    <s v="ЮО"/>
    <s v="Чехія"/>
    <s v="Плзень"/>
    <d v="2017-08-10T00:00:00"/>
    <s v="ПК-142"/>
    <s v="Відеокарта"/>
    <n v="300"/>
    <n v="450"/>
    <n v="135000"/>
    <d v="2024-08-01T00:00:00"/>
    <x v="0"/>
  </r>
  <r>
    <n v="4"/>
    <x v="3"/>
    <x v="0"/>
    <n v="7458742369"/>
    <x v="2"/>
    <s v="ФО"/>
    <s v="Аргентина"/>
    <s v="Манчестер"/>
    <d v="2016-08-25T00:00:00"/>
    <s v="ПК-143"/>
    <s v="Оперативна пам'ять"/>
    <n v="100"/>
    <n v="500"/>
    <n v="50000"/>
    <d v="2024-08-01T00:00:00"/>
    <x v="0"/>
  </r>
  <r>
    <n v="5"/>
    <x v="4"/>
    <x v="1"/>
    <n v="4356743774"/>
    <x v="3"/>
    <s v="ФО"/>
    <s v="Велика Британія"/>
    <s v="Лондон"/>
    <d v="2017-02-25T00:00:00"/>
    <s v="ПК-144"/>
    <s v="Жортский диск"/>
    <n v="120"/>
    <n v="600"/>
    <n v="72000"/>
    <d v="2024-08-01T00:00:00"/>
    <x v="0"/>
  </r>
  <r>
    <n v="6"/>
    <x v="5"/>
    <x v="1"/>
    <n v="5234523456"/>
    <x v="4"/>
    <s v="ФО"/>
    <s v="Велика Британія"/>
    <s v="Ліверпуль"/>
    <d v="2020-08-02T00:00:00"/>
    <s v="ПК-145"/>
    <s v="SSD-диск"/>
    <n v="130"/>
    <n v="330"/>
    <n v="42900"/>
    <d v="2024-08-01T00:00:00"/>
    <x v="0"/>
  </r>
  <r>
    <n v="7"/>
    <x v="6"/>
    <x v="1"/>
    <n v="5426477845"/>
    <x v="5"/>
    <s v="ЮО"/>
    <s v="Аргентина"/>
    <s v="Янтар"/>
    <d v="2019-10-21T00:00:00"/>
    <s v="ПК-146"/>
    <s v="Монітор"/>
    <n v="140"/>
    <n v="270"/>
    <n v="37800"/>
    <d v="2024-08-01T00:00:00"/>
    <x v="0"/>
  </r>
  <r>
    <n v="8"/>
    <x v="7"/>
    <x v="2"/>
    <n v="1324645775"/>
    <x v="6"/>
    <s v="ЮО"/>
    <s v="Польща"/>
    <s v="Варшава"/>
    <d v="2016-04-26T00:00:00"/>
    <s v="ПК-147"/>
    <s v="Блок живлення"/>
    <n v="200"/>
    <n v="800"/>
    <n v="160000"/>
    <m/>
    <x v="1"/>
  </r>
  <r>
    <n v="9"/>
    <x v="8"/>
    <x v="2"/>
    <n v="9877865534"/>
    <x v="7"/>
    <s v="ЮО"/>
    <s v="Молдова"/>
    <s v="Монастир"/>
    <d v="2022-09-17T00:00:00"/>
    <s v="ПК-148"/>
    <s v="Мат. Плата"/>
    <n v="250"/>
    <n v="1000"/>
    <n v="250000"/>
    <d v="2024-08-16T00:00:00"/>
    <x v="0"/>
  </r>
  <r>
    <n v="10"/>
    <x v="9"/>
    <x v="2"/>
    <n v="2586395239"/>
    <x v="1"/>
    <s v="ЮО"/>
    <s v="Чехія"/>
    <s v="Плзень"/>
    <d v="2017-08-10T00:00:00"/>
    <s v="ПК-149"/>
    <s v="Клавіатура"/>
    <n v="222"/>
    <n v="2000"/>
    <n v="444000"/>
    <d v="2024-08-16T00:00:00"/>
    <x v="0"/>
  </r>
  <r>
    <n v="11"/>
    <x v="10"/>
    <x v="2"/>
    <n v="5698723658"/>
    <x v="0"/>
    <s v="ФО"/>
    <s v="Іспанія"/>
    <s v="Сарагоса"/>
    <d v="2017-08-15T00:00:00"/>
    <s v="ПК-142"/>
    <s v="Відеокарта"/>
    <n v="132"/>
    <n v="450"/>
    <n v="59400"/>
    <d v="2024-08-16T00:00:00"/>
    <x v="0"/>
  </r>
  <r>
    <n v="12"/>
    <x v="11"/>
    <x v="3"/>
    <n v="5698723658"/>
    <x v="0"/>
    <s v="ФО"/>
    <s v="Іспанія"/>
    <s v="Сарагоса"/>
    <d v="2017-08-15T00:00:00"/>
    <s v="ПК-143"/>
    <s v="Оперативна пам'ять"/>
    <n v="157"/>
    <n v="500"/>
    <n v="78500"/>
    <d v="2024-08-16T00:00:00"/>
    <x v="0"/>
  </r>
  <r>
    <n v="13"/>
    <x v="12"/>
    <x v="3"/>
    <n v="1324645775"/>
    <x v="6"/>
    <s v="ЮО"/>
    <s v="Польща"/>
    <s v="Варшава"/>
    <d v="2016-04-26T00:00:00"/>
    <s v="ПК-145"/>
    <s v="SSD-диск"/>
    <n v="189"/>
    <n v="330"/>
    <n v="62370"/>
    <d v="2024-08-16T00:00:00"/>
    <x v="0"/>
  </r>
  <r>
    <n v="14"/>
    <x v="13"/>
    <x v="3"/>
    <n v="5698723658"/>
    <x v="0"/>
    <s v="ФО"/>
    <s v="Іспанія"/>
    <s v="Сарагоса"/>
    <d v="2017-08-15T00:00:00"/>
    <s v="ПК-143"/>
    <s v="Оперативна пам'ять"/>
    <n v="145"/>
    <n v="500"/>
    <n v="72500"/>
    <d v="2024-08-16T00:00:00"/>
    <x v="0"/>
  </r>
  <r>
    <n v="15"/>
    <x v="14"/>
    <x v="3"/>
    <n v="6678965230"/>
    <x v="8"/>
    <s v="ЮО"/>
    <s v="Нідерланди"/>
    <s v="Мюнхен"/>
    <d v="2016-08-01T00:00:00"/>
    <s v="ПК-148"/>
    <s v="Мат. Плата"/>
    <n v="205"/>
    <n v="1000"/>
    <n v="205000"/>
    <d v="2024-08-16T00:00:00"/>
    <x v="0"/>
  </r>
  <r>
    <n v="16"/>
    <x v="15"/>
    <x v="4"/>
    <n v="1324645775"/>
    <x v="6"/>
    <s v="ЮО"/>
    <s v="Польща"/>
    <s v="Варшава"/>
    <d v="2016-04-26T00:00:00"/>
    <s v="ПК-146"/>
    <s v="Монітор"/>
    <n v="201"/>
    <n v="270"/>
    <n v="54270"/>
    <d v="2024-08-16T00:00:00"/>
    <x v="0"/>
  </r>
  <r>
    <n v="17"/>
    <x v="16"/>
    <x v="4"/>
    <n v="4356743774"/>
    <x v="3"/>
    <s v="ФО"/>
    <s v="Велика Британія"/>
    <s v="Лондон"/>
    <d v="2017-02-25T00:00:00"/>
    <s v="ПК-145"/>
    <s v="SSD-диск"/>
    <n v="123"/>
    <n v="330"/>
    <n v="40590"/>
    <d v="2024-08-16T00:00:00"/>
    <x v="0"/>
  </r>
  <r>
    <n v="18"/>
    <x v="17"/>
    <x v="4"/>
    <n v="2586395239"/>
    <x v="1"/>
    <s v="ЮО"/>
    <s v="Чехія"/>
    <s v="Плзень"/>
    <d v="2017-08-10T00:00:00"/>
    <s v="ПК-141"/>
    <s v="Процесор"/>
    <n v="142"/>
    <n v="800"/>
    <n v="113600"/>
    <m/>
    <x v="1"/>
  </r>
  <r>
    <n v="19"/>
    <x v="18"/>
    <x v="4"/>
    <n v="5426477845"/>
    <x v="5"/>
    <s v="ЮО"/>
    <s v="Аргентина"/>
    <s v="Янтар"/>
    <d v="2019-10-21T00:00:00"/>
    <s v="ПК-146"/>
    <s v="Монітор"/>
    <n v="156"/>
    <n v="270"/>
    <n v="42120"/>
    <d v="2024-09-17T00:00:00"/>
    <x v="0"/>
  </r>
  <r>
    <n v="20"/>
    <x v="19"/>
    <x v="5"/>
    <n v="2586395239"/>
    <x v="1"/>
    <s v="ЮО"/>
    <s v="Чехія"/>
    <s v="Плзень"/>
    <d v="2017-08-10T00:00:00"/>
    <s v="ПК-146"/>
    <s v="Монітор"/>
    <n v="178"/>
    <n v="270"/>
    <n v="48060"/>
    <d v="2024-09-17T00:00:00"/>
    <x v="0"/>
  </r>
  <r>
    <n v="21"/>
    <x v="20"/>
    <x v="5"/>
    <n v="2586395239"/>
    <x v="1"/>
    <s v="ЮО"/>
    <s v="Чехія"/>
    <s v="Плзень"/>
    <d v="2017-08-10T00:00:00"/>
    <s v="ПК-142"/>
    <s v="Відеокарта"/>
    <n v="19"/>
    <n v="450"/>
    <n v="8550"/>
    <d v="2024-09-17T00:00:00"/>
    <x v="0"/>
  </r>
  <r>
    <n v="22"/>
    <x v="21"/>
    <x v="5"/>
    <n v="2586395239"/>
    <x v="1"/>
    <s v="ЮО"/>
    <s v="Чехія"/>
    <s v="Плзень"/>
    <d v="2017-08-10T00:00:00"/>
    <s v="ПК-145"/>
    <s v="SSD-диск"/>
    <n v="56"/>
    <n v="330"/>
    <n v="18480"/>
    <d v="2024-09-17T00:00:00"/>
    <x v="0"/>
  </r>
  <r>
    <n v="23"/>
    <x v="22"/>
    <x v="5"/>
    <n v="5426477845"/>
    <x v="5"/>
    <s v="ЮО"/>
    <s v="Аргентина"/>
    <s v="Янтар"/>
    <d v="2019-10-21T00:00:00"/>
    <s v="ПК-140"/>
    <s v="Комп'ютерна мишка"/>
    <n v="34"/>
    <n v="350"/>
    <n v="11900"/>
    <d v="2024-09-17T00:00:00"/>
    <x v="0"/>
  </r>
  <r>
    <n v="24"/>
    <x v="23"/>
    <x v="6"/>
    <n v="2586395239"/>
    <x v="1"/>
    <s v="ЮО"/>
    <s v="Чехія"/>
    <s v="Плзень"/>
    <d v="2017-08-10T00:00:00"/>
    <s v="ПК-143"/>
    <s v="Оперативна пам'ять"/>
    <n v="45"/>
    <n v="500"/>
    <n v="22500"/>
    <d v="2024-09-17T00:00:00"/>
    <x v="0"/>
  </r>
  <r>
    <n v="25"/>
    <x v="24"/>
    <x v="6"/>
    <n v="9877865534"/>
    <x v="7"/>
    <s v="ЮО"/>
    <s v="Молдова"/>
    <s v="Монастир"/>
    <d v="2022-09-17T00:00:00"/>
    <s v="ПК-145"/>
    <s v="SSD-диск"/>
    <n v="67"/>
    <n v="330"/>
    <n v="22110"/>
    <d v="2024-09-17T00:00:00"/>
    <x v="0"/>
  </r>
  <r>
    <n v="26"/>
    <x v="25"/>
    <x v="6"/>
    <n v="2586395239"/>
    <x v="1"/>
    <s v="ЮО"/>
    <s v="Чехія"/>
    <s v="Плзень"/>
    <d v="2017-08-10T00:00:00"/>
    <s v="ПК-140"/>
    <s v="Комп'ютерна мишка"/>
    <n v="78"/>
    <n v="350"/>
    <n v="27300"/>
    <d v="2024-09-17T00:00:00"/>
    <x v="0"/>
  </r>
  <r>
    <n v="27"/>
    <x v="26"/>
    <x v="7"/>
    <n v="9877865534"/>
    <x v="7"/>
    <s v="ЮО"/>
    <s v="Молдова"/>
    <s v="Монастир"/>
    <d v="2022-09-17T00:00:00"/>
    <s v="ПК-142"/>
    <s v="Відеокарта"/>
    <n v="89"/>
    <n v="450"/>
    <n v="40050"/>
    <d v="2024-09-17T00:00:00"/>
    <x v="0"/>
  </r>
  <r>
    <n v="28"/>
    <x v="27"/>
    <x v="7"/>
    <n v="2586395239"/>
    <x v="1"/>
    <s v="ЮО"/>
    <s v="Чехія"/>
    <s v="Плзень"/>
    <d v="2017-08-10T00:00:00"/>
    <s v="ПК-145"/>
    <s v="SSD-диск"/>
    <n v="100"/>
    <n v="330"/>
    <n v="33000"/>
    <d v="2024-09-17T00:00:00"/>
    <x v="0"/>
  </r>
  <r>
    <n v="29"/>
    <x v="28"/>
    <x v="7"/>
    <n v="6678965230"/>
    <x v="8"/>
    <s v="ЮО"/>
    <s v="Нідерланди"/>
    <s v="Мюнхен"/>
    <d v="2016-08-01T00:00:00"/>
    <s v="ПК-142"/>
    <s v="Відеокарта"/>
    <n v="105"/>
    <n v="450"/>
    <n v="47250"/>
    <d v="2024-09-17T00:00:00"/>
    <x v="0"/>
  </r>
  <r>
    <n v="30"/>
    <x v="29"/>
    <x v="7"/>
    <n v="5426477845"/>
    <x v="5"/>
    <s v="ЮО"/>
    <s v="Аргентина"/>
    <s v="Янтар"/>
    <d v="2019-10-21T00:00:00"/>
    <s v="ПК-146"/>
    <s v="Монітор"/>
    <n v="229"/>
    <n v="270"/>
    <n v="61830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7A734-8A66-48C8-BFC3-957014945CA2}" name="Сводная таблица1" cacheId="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35:C96" firstHeaderRow="0" firstDataRow="1" firstDataCol="1"/>
  <pivotFields count="17">
    <pivotField showAll="0"/>
    <pivotField axis="axisRow" showAll="0">
      <items count="3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"/>
        <item x="4"/>
        <item x="5"/>
        <item x="6"/>
        <item x="7"/>
        <item x="8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axis="axisRow" showAll="0">
      <items count="10">
        <item x="2"/>
        <item x="8"/>
        <item x="3"/>
        <item x="4"/>
        <item x="6"/>
        <item x="7"/>
        <item x="5"/>
        <item x="1"/>
        <item x="0"/>
        <item t="default"/>
      </items>
    </pivotField>
    <pivotField showAll="0"/>
    <pivotField showAll="0"/>
    <pivotField showAll="0"/>
    <pivotField numFmtId="14" showAll="0"/>
    <pivotField showAll="0"/>
    <pivotField showAll="0"/>
    <pivotField dataField="1" showAll="0"/>
    <pivotField showAll="0"/>
    <pivotField dataField="1"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5">
    <field x="1"/>
    <field x="16"/>
    <field x="2"/>
    <field x="4"/>
    <field x="15"/>
  </rowFields>
  <rowItems count="61">
    <i>
      <x/>
    </i>
    <i r="1">
      <x v="8"/>
    </i>
    <i>
      <x v="1"/>
    </i>
    <i r="1">
      <x v="8"/>
    </i>
    <i>
      <x v="2"/>
    </i>
    <i r="1">
      <x v="8"/>
    </i>
    <i>
      <x v="3"/>
    </i>
    <i r="1">
      <x v="9"/>
    </i>
    <i>
      <x v="4"/>
    </i>
    <i r="1">
      <x v="9"/>
    </i>
    <i>
      <x v="5"/>
    </i>
    <i r="1">
      <x v="9"/>
    </i>
    <i>
      <x v="6"/>
    </i>
    <i r="1">
      <x v="9"/>
    </i>
    <i>
      <x v="7"/>
    </i>
    <i r="1">
      <x v="9"/>
    </i>
    <i>
      <x v="8"/>
    </i>
    <i r="1">
      <x v="9"/>
    </i>
    <i>
      <x v="9"/>
    </i>
    <i r="1">
      <x v="9"/>
    </i>
    <i>
      <x v="10"/>
    </i>
    <i r="1">
      <x v="9"/>
    </i>
    <i>
      <x v="11"/>
    </i>
    <i r="1">
      <x v="8"/>
    </i>
    <i>
      <x v="12"/>
    </i>
    <i r="1">
      <x v="9"/>
    </i>
    <i>
      <x v="13"/>
    </i>
    <i r="1">
      <x v="9"/>
    </i>
    <i>
      <x v="14"/>
    </i>
    <i r="1">
      <x v="9"/>
    </i>
    <i>
      <x v="15"/>
    </i>
    <i r="1">
      <x v="9"/>
    </i>
    <i>
      <x v="16"/>
    </i>
    <i r="1">
      <x v="10"/>
    </i>
    <i>
      <x v="17"/>
    </i>
    <i r="1">
      <x v="10"/>
    </i>
    <i>
      <x v="18"/>
    </i>
    <i r="1">
      <x v="10"/>
    </i>
    <i>
      <x v="19"/>
    </i>
    <i r="1">
      <x v="10"/>
    </i>
    <i>
      <x v="20"/>
    </i>
    <i r="1">
      <x v="10"/>
    </i>
    <i>
      <x v="21"/>
    </i>
    <i r="1">
      <x v="10"/>
    </i>
    <i>
      <x v="22"/>
    </i>
    <i r="1">
      <x v="8"/>
    </i>
    <i>
      <x v="23"/>
    </i>
    <i r="1">
      <x v="10"/>
    </i>
    <i>
      <x v="24"/>
    </i>
    <i r="1">
      <x v="8"/>
    </i>
    <i>
      <x v="25"/>
    </i>
    <i r="1">
      <x v="8"/>
    </i>
    <i>
      <x v="26"/>
    </i>
    <i r="1">
      <x v="8"/>
    </i>
    <i>
      <x v="27"/>
    </i>
    <i r="1">
      <x v="8"/>
    </i>
    <i>
      <x v="28"/>
    </i>
    <i r="1">
      <x v="8"/>
    </i>
    <i>
      <x v="29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Кількість, шт" fld="11" baseField="1" baseItem="0"/>
    <dataField name="Среднее по полю Вартість замовлення" fld="13" subtotal="average" baseField="1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5.bin"/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zoomScaleNormal="100" workbookViewId="0">
      <pane xSplit="15" ySplit="3" topLeftCell="P4" activePane="bottomRight" state="frozen"/>
      <selection pane="topRight" activeCell="P1" sqref="P1"/>
      <selection pane="bottomLeft" activeCell="A4" sqref="A4"/>
      <selection pane="bottomRight" activeCell="R13" sqref="R13"/>
    </sheetView>
  </sheetViews>
  <sheetFormatPr defaultRowHeight="15" x14ac:dyDescent="0.25"/>
  <cols>
    <col min="1" max="1" width="3.85546875" bestFit="1" customWidth="1"/>
    <col min="2" max="2" width="12" bestFit="1" customWidth="1"/>
    <col min="3" max="3" width="12" customWidth="1"/>
    <col min="4" max="4" width="15" customWidth="1"/>
    <col min="5" max="5" width="18.85546875" customWidth="1"/>
    <col min="6" max="6" width="7.7109375" bestFit="1" customWidth="1"/>
    <col min="7" max="7" width="16.7109375" customWidth="1"/>
    <col min="8" max="9" width="11.7109375" customWidth="1"/>
    <col min="10" max="10" width="9.7109375" bestFit="1" customWidth="1"/>
    <col min="11" max="11" width="21.42578125" customWidth="1"/>
    <col min="12" max="12" width="11.5703125" bestFit="1" customWidth="1"/>
    <col min="13" max="13" width="9.5703125" bestFit="1" customWidth="1"/>
    <col min="14" max="14" width="10" customWidth="1"/>
    <col min="15" max="15" width="10.42578125" bestFit="1" customWidth="1"/>
    <col min="16" max="16" width="11.140625" customWidth="1"/>
  </cols>
  <sheetData>
    <row r="1" spans="1:16" x14ac:dyDescent="0.25">
      <c r="A1" s="21" t="s">
        <v>12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9"/>
    </row>
    <row r="2" spans="1:16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9"/>
    </row>
    <row r="3" spans="1:16" ht="45" x14ac:dyDescent="0.25">
      <c r="A3" s="12" t="s">
        <v>13</v>
      </c>
      <c r="B3" s="12" t="s">
        <v>14</v>
      </c>
      <c r="C3" s="12" t="s">
        <v>15</v>
      </c>
      <c r="D3" s="12" t="s">
        <v>16</v>
      </c>
      <c r="E3" s="11" t="s">
        <v>17</v>
      </c>
      <c r="F3" s="11" t="s">
        <v>18</v>
      </c>
      <c r="G3" s="11" t="s">
        <v>19</v>
      </c>
      <c r="H3" s="11" t="s">
        <v>20</v>
      </c>
      <c r="I3" s="11" t="s">
        <v>21</v>
      </c>
      <c r="J3" s="12" t="s">
        <v>4</v>
      </c>
      <c r="K3" s="11" t="s">
        <v>5</v>
      </c>
      <c r="L3" s="12" t="s">
        <v>94</v>
      </c>
      <c r="M3" s="11" t="s">
        <v>6</v>
      </c>
      <c r="N3" s="12" t="s">
        <v>95</v>
      </c>
      <c r="O3" s="12" t="s">
        <v>0</v>
      </c>
      <c r="P3" s="12" t="s">
        <v>22</v>
      </c>
    </row>
    <row r="4" spans="1:16" s="6" customFormat="1" x14ac:dyDescent="0.25">
      <c r="A4" s="3">
        <v>1</v>
      </c>
      <c r="B4" s="3" t="s">
        <v>63</v>
      </c>
      <c r="C4" s="4">
        <v>45505</v>
      </c>
      <c r="D4" s="13">
        <v>5698723658</v>
      </c>
      <c r="E4" s="3" t="str">
        <f>VLOOKUP(D4,Довідник!$A$3:$F$11,2,0)</f>
        <v>Soft Well</v>
      </c>
      <c r="F4" s="3" t="str">
        <f>VLOOKUP(D4,Довідник!$A$3:$F$11,3,0)</f>
        <v>ФО</v>
      </c>
      <c r="G4" s="3" t="str">
        <f>VLOOKUP(D4,Довідник!$A$3:$F$11,4,0)</f>
        <v>Іспанія</v>
      </c>
      <c r="H4" s="3" t="str">
        <f>VLOOKUP(D4,Довідник!$A$3:$F$11,5,0)</f>
        <v>Сарагоса</v>
      </c>
      <c r="I4" s="4">
        <f>VLOOKUP(D4,Довідник!$A$3:$F$11,6,0)</f>
        <v>42962</v>
      </c>
      <c r="J4" s="14" t="s">
        <v>33</v>
      </c>
      <c r="K4" s="3" t="str">
        <f>VLOOKUP(J4,Довідник!$A$16:$C$25,2,0)</f>
        <v>Комп'ютерна мишка</v>
      </c>
      <c r="L4" s="14">
        <v>500</v>
      </c>
      <c r="M4" s="3">
        <f>VLOOKUP(J4,Довідник!$A$16:$C$25,3,0)</f>
        <v>350</v>
      </c>
      <c r="N4" s="14">
        <f>L4*M4</f>
        <v>175000</v>
      </c>
      <c r="O4" s="15">
        <v>45505</v>
      </c>
      <c r="P4" s="3" t="s">
        <v>96</v>
      </c>
    </row>
    <row r="5" spans="1:16" s="6" customFormat="1" x14ac:dyDescent="0.25">
      <c r="A5" s="3">
        <v>2</v>
      </c>
      <c r="B5" s="3" t="s">
        <v>64</v>
      </c>
      <c r="C5" s="4">
        <v>45505</v>
      </c>
      <c r="D5" s="13">
        <v>5698723658</v>
      </c>
      <c r="E5" s="3" t="str">
        <f>VLOOKUP(D5,Довідник!$A$3:$F$11,2,0)</f>
        <v>Soft Well</v>
      </c>
      <c r="F5" s="3" t="str">
        <f>VLOOKUP(D5,Довідник!$A$3:$F$11,3,0)</f>
        <v>ФО</v>
      </c>
      <c r="G5" s="3" t="str">
        <f>VLOOKUP(D5,Довідник!$A$3:$F$11,4,0)</f>
        <v>Іспанія</v>
      </c>
      <c r="H5" s="3" t="str">
        <f>VLOOKUP(D5,Довідник!$A$3:$F$11,5,0)</f>
        <v>Сарагоса</v>
      </c>
      <c r="I5" s="4">
        <f>VLOOKUP(D5,Довідник!$A$3:$F$11,6,0)</f>
        <v>42962</v>
      </c>
      <c r="J5" s="14" t="s">
        <v>34</v>
      </c>
      <c r="K5" s="3" t="str">
        <f>VLOOKUP(J5,Довідник!$A$16:$C$25,2,0)</f>
        <v>Процесор</v>
      </c>
      <c r="L5" s="14">
        <v>200</v>
      </c>
      <c r="M5" s="3">
        <f>VLOOKUP(J5,Довідник!$A$16:$C$25,3,0)</f>
        <v>800</v>
      </c>
      <c r="N5" s="14">
        <f t="shared" ref="N5:N33" si="0">L5*M5</f>
        <v>160000</v>
      </c>
      <c r="O5" s="15">
        <v>45505</v>
      </c>
      <c r="P5" s="3" t="s">
        <v>96</v>
      </c>
    </row>
    <row r="6" spans="1:16" s="6" customFormat="1" x14ac:dyDescent="0.25">
      <c r="A6" s="3">
        <v>3</v>
      </c>
      <c r="B6" s="3" t="s">
        <v>65</v>
      </c>
      <c r="C6" s="4">
        <v>45505</v>
      </c>
      <c r="D6" s="13">
        <v>2586395239</v>
      </c>
      <c r="E6" s="3" t="str">
        <f>VLOOKUP(D6,Довідник!$A$3:$F$11,2,0)</f>
        <v>Snap Drag</v>
      </c>
      <c r="F6" s="3" t="str">
        <f>VLOOKUP(D6,Довідник!$A$3:$F$11,3,0)</f>
        <v>ЮО</v>
      </c>
      <c r="G6" s="3" t="str">
        <f>VLOOKUP(D6,Довідник!$A$3:$F$11,4,0)</f>
        <v>Чехія</v>
      </c>
      <c r="H6" s="3" t="str">
        <f>VLOOKUP(D6,Довідник!$A$3:$F$11,5,0)</f>
        <v>Плзень</v>
      </c>
      <c r="I6" s="4">
        <f>VLOOKUP(D6,Довідник!$A$3:$F$11,6,0)</f>
        <v>42957</v>
      </c>
      <c r="J6" s="14" t="s">
        <v>35</v>
      </c>
      <c r="K6" s="3" t="str">
        <f>VLOOKUP(J6,Довідник!$A$16:$C$25,2,0)</f>
        <v>Відеокарта</v>
      </c>
      <c r="L6" s="14">
        <v>300</v>
      </c>
      <c r="M6" s="3">
        <f>VLOOKUP(J6,Довідник!$A$16:$C$25,3,0)</f>
        <v>450</v>
      </c>
      <c r="N6" s="14">
        <f t="shared" si="0"/>
        <v>135000</v>
      </c>
      <c r="O6" s="15">
        <v>45505</v>
      </c>
      <c r="P6" s="3" t="s">
        <v>96</v>
      </c>
    </row>
    <row r="7" spans="1:16" s="6" customFormat="1" x14ac:dyDescent="0.25">
      <c r="A7" s="3">
        <v>4</v>
      </c>
      <c r="B7" s="3" t="s">
        <v>66</v>
      </c>
      <c r="C7" s="4">
        <v>45505</v>
      </c>
      <c r="D7" s="13">
        <v>7458742369</v>
      </c>
      <c r="E7" s="3" t="str">
        <f>VLOOKUP(D7,Довідник!$A$3:$F$11,2,0)</f>
        <v>Argentum</v>
      </c>
      <c r="F7" s="3" t="str">
        <f>VLOOKUP(D7,Довідник!$A$3:$F$11,3,0)</f>
        <v>ФО</v>
      </c>
      <c r="G7" s="3" t="str">
        <f>VLOOKUP(D7,Довідник!$A$3:$F$11,4,0)</f>
        <v>Аргентина</v>
      </c>
      <c r="H7" s="3" t="str">
        <f>VLOOKUP(D7,Довідник!$A$3:$F$11,5,0)</f>
        <v>Манчестер</v>
      </c>
      <c r="I7" s="4">
        <f>VLOOKUP(D7,Довідник!$A$3:$F$11,6,0)</f>
        <v>42607</v>
      </c>
      <c r="J7" s="14" t="s">
        <v>36</v>
      </c>
      <c r="K7" s="3" t="str">
        <f>VLOOKUP(J7,Довідник!$A$16:$C$25,2,0)</f>
        <v>Оперативна пам'ять</v>
      </c>
      <c r="L7" s="14">
        <v>100</v>
      </c>
      <c r="M7" s="3">
        <f>VLOOKUP(J7,Довідник!$A$16:$C$25,3,0)</f>
        <v>500</v>
      </c>
      <c r="N7" s="14">
        <f t="shared" si="0"/>
        <v>50000</v>
      </c>
      <c r="O7" s="15">
        <v>45505</v>
      </c>
      <c r="P7" s="3" t="s">
        <v>96</v>
      </c>
    </row>
    <row r="8" spans="1:16" s="6" customFormat="1" x14ac:dyDescent="0.25">
      <c r="A8" s="3">
        <v>5</v>
      </c>
      <c r="B8" s="3" t="s">
        <v>67</v>
      </c>
      <c r="C8" s="4">
        <v>45511</v>
      </c>
      <c r="D8" s="13">
        <v>4356743774</v>
      </c>
      <c r="E8" s="3" t="str">
        <f>VLOOKUP(D8,Довідник!$A$3:$F$11,2,0)</f>
        <v>Deere</v>
      </c>
      <c r="F8" s="3" t="str">
        <f>VLOOKUP(D8,Довідник!$A$3:$F$11,3,0)</f>
        <v>ФО</v>
      </c>
      <c r="G8" s="3" t="str">
        <f>VLOOKUP(D8,Довідник!$A$3:$F$11,4,0)</f>
        <v>Велика Британія</v>
      </c>
      <c r="H8" s="3" t="str">
        <f>VLOOKUP(D8,Довідник!$A$3:$F$11,5,0)</f>
        <v>Лондон</v>
      </c>
      <c r="I8" s="4">
        <f>VLOOKUP(D8,Довідник!$A$3:$F$11,6,0)</f>
        <v>42791</v>
      </c>
      <c r="J8" s="14" t="s">
        <v>37</v>
      </c>
      <c r="K8" s="3" t="str">
        <f>VLOOKUP(J8,Довідник!$A$16:$C$25,2,0)</f>
        <v>Жортский диск</v>
      </c>
      <c r="L8" s="14">
        <v>120</v>
      </c>
      <c r="M8" s="3">
        <f>VLOOKUP(J8,Довідник!$A$16:$C$25,3,0)</f>
        <v>600</v>
      </c>
      <c r="N8" s="14">
        <f t="shared" si="0"/>
        <v>72000</v>
      </c>
      <c r="O8" s="15">
        <v>45505</v>
      </c>
      <c r="P8" s="3" t="s">
        <v>96</v>
      </c>
    </row>
    <row r="9" spans="1:16" s="6" customFormat="1" x14ac:dyDescent="0.25">
      <c r="A9" s="3">
        <v>6</v>
      </c>
      <c r="B9" s="3" t="s">
        <v>68</v>
      </c>
      <c r="C9" s="4">
        <v>45511</v>
      </c>
      <c r="D9" s="13">
        <v>5234523456</v>
      </c>
      <c r="E9" s="3" t="str">
        <f>VLOOKUP(D9,Довідник!$A$3:$F$11,2,0)</f>
        <v>Evil Genious</v>
      </c>
      <c r="F9" s="3" t="str">
        <f>VLOOKUP(D9,Довідник!$A$3:$F$11,3,0)</f>
        <v>ФО</v>
      </c>
      <c r="G9" s="3" t="str">
        <f>VLOOKUP(D9,Довідник!$A$3:$F$11,4,0)</f>
        <v>Велика Британія</v>
      </c>
      <c r="H9" s="3" t="str">
        <f>VLOOKUP(D9,Довідник!$A$3:$F$11,5,0)</f>
        <v>Ліверпуль</v>
      </c>
      <c r="I9" s="4">
        <f>VLOOKUP(D9,Довідник!$A$3:$F$11,6,0)</f>
        <v>44045</v>
      </c>
      <c r="J9" s="14" t="s">
        <v>38</v>
      </c>
      <c r="K9" s="3" t="str">
        <f>VLOOKUP(J9,Довідник!$A$16:$C$25,2,0)</f>
        <v>SSD-диск</v>
      </c>
      <c r="L9" s="14">
        <v>130</v>
      </c>
      <c r="M9" s="3">
        <f>VLOOKUP(J9,Довідник!$A$16:$C$25,3,0)</f>
        <v>330</v>
      </c>
      <c r="N9" s="14">
        <f t="shared" si="0"/>
        <v>42900</v>
      </c>
      <c r="O9" s="15">
        <v>45505</v>
      </c>
      <c r="P9" s="3" t="s">
        <v>96</v>
      </c>
    </row>
    <row r="10" spans="1:16" s="6" customFormat="1" x14ac:dyDescent="0.25">
      <c r="A10" s="3">
        <v>7</v>
      </c>
      <c r="B10" s="3" t="s">
        <v>69</v>
      </c>
      <c r="C10" s="4">
        <v>45511</v>
      </c>
      <c r="D10" s="13">
        <v>5426477845</v>
      </c>
      <c r="E10" s="3" t="str">
        <f>VLOOKUP(D10,Довідник!$A$3:$F$11,2,0)</f>
        <v>Rocket PC</v>
      </c>
      <c r="F10" s="3" t="str">
        <f>VLOOKUP(D10,Довідник!$A$3:$F$11,3,0)</f>
        <v>ЮО</v>
      </c>
      <c r="G10" s="3" t="str">
        <f>VLOOKUP(D10,Довідник!$A$3:$F$11,4,0)</f>
        <v>Аргентина</v>
      </c>
      <c r="H10" s="3" t="str">
        <f>VLOOKUP(D10,Довідник!$A$3:$F$11,5,0)</f>
        <v>Янтар</v>
      </c>
      <c r="I10" s="4">
        <f>VLOOKUP(D10,Довідник!$A$3:$F$11,6,0)</f>
        <v>43759</v>
      </c>
      <c r="J10" s="14" t="s">
        <v>39</v>
      </c>
      <c r="K10" s="3" t="str">
        <f>VLOOKUP(J10,Довідник!$A$16:$C$25,2,0)</f>
        <v>Монітор</v>
      </c>
      <c r="L10" s="14">
        <v>140</v>
      </c>
      <c r="M10" s="3">
        <f>VLOOKUP(J10,Довідник!$A$16:$C$25,3,0)</f>
        <v>270</v>
      </c>
      <c r="N10" s="14">
        <f t="shared" si="0"/>
        <v>37800</v>
      </c>
      <c r="O10" s="15">
        <v>45505</v>
      </c>
      <c r="P10" s="3" t="s">
        <v>96</v>
      </c>
    </row>
    <row r="11" spans="1:16" s="6" customFormat="1" x14ac:dyDescent="0.25">
      <c r="A11" s="3">
        <v>8</v>
      </c>
      <c r="B11" s="3" t="s">
        <v>70</v>
      </c>
      <c r="C11" s="4">
        <v>45520</v>
      </c>
      <c r="D11" s="13">
        <v>1324645775</v>
      </c>
      <c r="E11" s="3" t="str">
        <f>VLOOKUP(D11,Довідник!$A$3:$F$11,2,0)</f>
        <v>Hard Equip</v>
      </c>
      <c r="F11" s="3" t="str">
        <f>VLOOKUP(D11,Довідник!$A$3:$F$11,3,0)</f>
        <v>ЮО</v>
      </c>
      <c r="G11" s="3" t="str">
        <f>VLOOKUP(D11,Довідник!$A$3:$F$11,4,0)</f>
        <v>Польща</v>
      </c>
      <c r="H11" s="3" t="str">
        <f>VLOOKUP(D11,Довідник!$A$3:$F$11,5,0)</f>
        <v>Варшава</v>
      </c>
      <c r="I11" s="4">
        <f>VLOOKUP(D11,Довідник!$A$3:$F$11,6,0)</f>
        <v>42486</v>
      </c>
      <c r="J11" s="14" t="s">
        <v>40</v>
      </c>
      <c r="K11" s="3" t="str">
        <f>VLOOKUP(J11,Довідник!$A$16:$C$25,2,0)</f>
        <v>Блок живлення</v>
      </c>
      <c r="L11" s="14">
        <v>200</v>
      </c>
      <c r="M11" s="3">
        <f>VLOOKUP(J11,Довідник!$A$16:$C$25,3,0)</f>
        <v>800</v>
      </c>
      <c r="N11" s="14">
        <f t="shared" si="0"/>
        <v>160000</v>
      </c>
      <c r="O11" s="15"/>
      <c r="P11" s="3" t="s">
        <v>97</v>
      </c>
    </row>
    <row r="12" spans="1:16" s="6" customFormat="1" x14ac:dyDescent="0.25">
      <c r="A12" s="3">
        <v>9</v>
      </c>
      <c r="B12" s="3" t="s">
        <v>71</v>
      </c>
      <c r="C12" s="4">
        <v>45520</v>
      </c>
      <c r="D12" s="13">
        <v>9877865534</v>
      </c>
      <c r="E12" s="3" t="str">
        <f>VLOOKUP(D12,Довідник!$A$3:$F$11,2,0)</f>
        <v>Nost West</v>
      </c>
      <c r="F12" s="3" t="str">
        <f>VLOOKUP(D12,Довідник!$A$3:$F$11,3,0)</f>
        <v>ЮО</v>
      </c>
      <c r="G12" s="3" t="str">
        <f>VLOOKUP(D12,Довідник!$A$3:$F$11,4,0)</f>
        <v>Молдова</v>
      </c>
      <c r="H12" s="3" t="str">
        <f>VLOOKUP(D12,Довідник!$A$3:$F$11,5,0)</f>
        <v>Монастир</v>
      </c>
      <c r="I12" s="4">
        <f>VLOOKUP(D12,Довідник!$A$3:$F$11,6,0)</f>
        <v>44821</v>
      </c>
      <c r="J12" s="14" t="s">
        <v>41</v>
      </c>
      <c r="K12" s="3" t="str">
        <f>VLOOKUP(J12,Довідник!$A$16:$C$25,2,0)</f>
        <v>Мат. Плата</v>
      </c>
      <c r="L12" s="14">
        <v>250</v>
      </c>
      <c r="M12" s="3">
        <f>VLOOKUP(J12,Довідник!$A$16:$C$25,3,0)</f>
        <v>1000</v>
      </c>
      <c r="N12" s="14">
        <f t="shared" si="0"/>
        <v>250000</v>
      </c>
      <c r="O12" s="15">
        <v>45520</v>
      </c>
      <c r="P12" s="3" t="s">
        <v>96</v>
      </c>
    </row>
    <row r="13" spans="1:16" s="6" customFormat="1" x14ac:dyDescent="0.25">
      <c r="A13" s="3">
        <v>10</v>
      </c>
      <c r="B13" s="3" t="s">
        <v>72</v>
      </c>
      <c r="C13" s="4">
        <v>45520</v>
      </c>
      <c r="D13" s="13">
        <v>2586395239</v>
      </c>
      <c r="E13" s="3" t="str">
        <f>VLOOKUP(D13,Довідник!$A$3:$F$11,2,0)</f>
        <v>Snap Drag</v>
      </c>
      <c r="F13" s="3" t="str">
        <f>VLOOKUP(D13,Довідник!$A$3:$F$11,3,0)</f>
        <v>ЮО</v>
      </c>
      <c r="G13" s="3" t="str">
        <f>VLOOKUP(D13,Довідник!$A$3:$F$11,4,0)</f>
        <v>Чехія</v>
      </c>
      <c r="H13" s="3" t="str">
        <f>VLOOKUP(D13,Довідник!$A$3:$F$11,5,0)</f>
        <v>Плзень</v>
      </c>
      <c r="I13" s="4">
        <f>VLOOKUP(D13,Довідник!$A$3:$F$11,6,0)</f>
        <v>42957</v>
      </c>
      <c r="J13" s="14" t="s">
        <v>43</v>
      </c>
      <c r="K13" s="3" t="str">
        <f>VLOOKUP(J13,Довідник!$A$16:$C$25,2,0)</f>
        <v>Клавіатура</v>
      </c>
      <c r="L13" s="14">
        <v>222</v>
      </c>
      <c r="M13" s="3">
        <f>VLOOKUP(J13,Довідник!$A$16:$C$25,3,0)</f>
        <v>2000</v>
      </c>
      <c r="N13" s="14">
        <f t="shared" si="0"/>
        <v>444000</v>
      </c>
      <c r="O13" s="15">
        <v>45520</v>
      </c>
      <c r="P13" s="3" t="s">
        <v>96</v>
      </c>
    </row>
    <row r="14" spans="1:16" s="6" customFormat="1" x14ac:dyDescent="0.25">
      <c r="A14" s="3">
        <v>11</v>
      </c>
      <c r="B14" s="3" t="s">
        <v>73</v>
      </c>
      <c r="C14" s="4">
        <v>45520</v>
      </c>
      <c r="D14" s="13">
        <v>5698723658</v>
      </c>
      <c r="E14" s="3" t="str">
        <f>VLOOKUP(D14,Довідник!$A$3:$F$11,2,0)</f>
        <v>Soft Well</v>
      </c>
      <c r="F14" s="3" t="str">
        <f>VLOOKUP(D14,Довідник!$A$3:$F$11,3,0)</f>
        <v>ФО</v>
      </c>
      <c r="G14" s="3" t="str">
        <f>VLOOKUP(D14,Довідник!$A$3:$F$11,4,0)</f>
        <v>Іспанія</v>
      </c>
      <c r="H14" s="3" t="str">
        <f>VLOOKUP(D14,Довідник!$A$3:$F$11,5,0)</f>
        <v>Сарагоса</v>
      </c>
      <c r="I14" s="4">
        <f>VLOOKUP(D14,Довідник!$A$3:$F$11,6,0)</f>
        <v>42962</v>
      </c>
      <c r="J14" s="14" t="s">
        <v>35</v>
      </c>
      <c r="K14" s="3" t="str">
        <f>VLOOKUP(J14,Довідник!$A$16:$C$25,2,0)</f>
        <v>Відеокарта</v>
      </c>
      <c r="L14" s="14">
        <v>132</v>
      </c>
      <c r="M14" s="3">
        <f>VLOOKUP(J14,Довідник!$A$16:$C$25,3,0)</f>
        <v>450</v>
      </c>
      <c r="N14" s="14">
        <f t="shared" si="0"/>
        <v>59400</v>
      </c>
      <c r="O14" s="15">
        <v>45520</v>
      </c>
      <c r="P14" s="3" t="s">
        <v>96</v>
      </c>
    </row>
    <row r="15" spans="1:16" s="6" customFormat="1" x14ac:dyDescent="0.25">
      <c r="A15" s="3">
        <v>12</v>
      </c>
      <c r="B15" s="3" t="s">
        <v>74</v>
      </c>
      <c r="C15" s="4">
        <v>45544</v>
      </c>
      <c r="D15" s="13">
        <v>5698723658</v>
      </c>
      <c r="E15" s="3" t="str">
        <f>VLOOKUP(D15,Довідник!$A$3:$F$11,2,0)</f>
        <v>Soft Well</v>
      </c>
      <c r="F15" s="3" t="str">
        <f>VLOOKUP(D15,Довідник!$A$3:$F$11,3,0)</f>
        <v>ФО</v>
      </c>
      <c r="G15" s="3" t="str">
        <f>VLOOKUP(D15,Довідник!$A$3:$F$11,4,0)</f>
        <v>Іспанія</v>
      </c>
      <c r="H15" s="3" t="str">
        <f>VLOOKUP(D15,Довідник!$A$3:$F$11,5,0)</f>
        <v>Сарагоса</v>
      </c>
      <c r="I15" s="4">
        <f>VLOOKUP(D15,Довідник!$A$3:$F$11,6,0)</f>
        <v>42962</v>
      </c>
      <c r="J15" s="14" t="s">
        <v>36</v>
      </c>
      <c r="K15" s="3" t="str">
        <f>VLOOKUP(J15,Довідник!$A$16:$C$25,2,0)</f>
        <v>Оперативна пам'ять</v>
      </c>
      <c r="L15" s="14">
        <v>157</v>
      </c>
      <c r="M15" s="3">
        <f>VLOOKUP(J15,Довідник!$A$16:$C$25,3,0)</f>
        <v>500</v>
      </c>
      <c r="N15" s="14">
        <f t="shared" si="0"/>
        <v>78500</v>
      </c>
      <c r="O15" s="15">
        <v>45520</v>
      </c>
      <c r="P15" s="3" t="s">
        <v>96</v>
      </c>
    </row>
    <row r="16" spans="1:16" s="6" customFormat="1" x14ac:dyDescent="0.25">
      <c r="A16" s="3">
        <v>13</v>
      </c>
      <c r="B16" s="3" t="s">
        <v>75</v>
      </c>
      <c r="C16" s="4">
        <v>45544</v>
      </c>
      <c r="D16" s="13">
        <v>1324645775</v>
      </c>
      <c r="E16" s="3" t="str">
        <f>VLOOKUP(D16,Довідник!$A$3:$F$11,2,0)</f>
        <v>Hard Equip</v>
      </c>
      <c r="F16" s="3" t="str">
        <f>VLOOKUP(D16,Довідник!$A$3:$F$11,3,0)</f>
        <v>ЮО</v>
      </c>
      <c r="G16" s="3" t="str">
        <f>VLOOKUP(D16,Довідник!$A$3:$F$11,4,0)</f>
        <v>Польща</v>
      </c>
      <c r="H16" s="3" t="str">
        <f>VLOOKUP(D16,Довідник!$A$3:$F$11,5,0)</f>
        <v>Варшава</v>
      </c>
      <c r="I16" s="4">
        <f>VLOOKUP(D16,Довідник!$A$3:$F$11,6,0)</f>
        <v>42486</v>
      </c>
      <c r="J16" s="14" t="s">
        <v>38</v>
      </c>
      <c r="K16" s="3" t="str">
        <f>VLOOKUP(J16,Довідник!$A$16:$C$25,2,0)</f>
        <v>SSD-диск</v>
      </c>
      <c r="L16" s="14">
        <v>189</v>
      </c>
      <c r="M16" s="3">
        <f>VLOOKUP(J16,Довідник!$A$16:$C$25,3,0)</f>
        <v>330</v>
      </c>
      <c r="N16" s="14">
        <f t="shared" si="0"/>
        <v>62370</v>
      </c>
      <c r="O16" s="15">
        <v>45520</v>
      </c>
      <c r="P16" s="3" t="s">
        <v>96</v>
      </c>
    </row>
    <row r="17" spans="1:16" s="6" customFormat="1" x14ac:dyDescent="0.25">
      <c r="A17" s="3">
        <v>14</v>
      </c>
      <c r="B17" s="3" t="s">
        <v>76</v>
      </c>
      <c r="C17" s="4">
        <v>45544</v>
      </c>
      <c r="D17" s="13">
        <v>5698723658</v>
      </c>
      <c r="E17" s="3" t="str">
        <f>VLOOKUP(D17,Довідник!$A$3:$F$11,2,0)</f>
        <v>Soft Well</v>
      </c>
      <c r="F17" s="3" t="str">
        <f>VLOOKUP(D17,Довідник!$A$3:$F$11,3,0)</f>
        <v>ФО</v>
      </c>
      <c r="G17" s="3" t="str">
        <f>VLOOKUP(D17,Довідник!$A$3:$F$11,4,0)</f>
        <v>Іспанія</v>
      </c>
      <c r="H17" s="3" t="str">
        <f>VLOOKUP(D17,Довідник!$A$3:$F$11,5,0)</f>
        <v>Сарагоса</v>
      </c>
      <c r="I17" s="4">
        <f>VLOOKUP(D17,Довідник!$A$3:$F$11,6,0)</f>
        <v>42962</v>
      </c>
      <c r="J17" s="14" t="s">
        <v>36</v>
      </c>
      <c r="K17" s="3" t="str">
        <f>VLOOKUP(J17,Довідник!$A$16:$C$25,2,0)</f>
        <v>Оперативна пам'ять</v>
      </c>
      <c r="L17" s="14">
        <v>145</v>
      </c>
      <c r="M17" s="3">
        <f>VLOOKUP(J17,Довідник!$A$16:$C$25,3,0)</f>
        <v>500</v>
      </c>
      <c r="N17" s="14">
        <f t="shared" si="0"/>
        <v>72500</v>
      </c>
      <c r="O17" s="15">
        <v>45520</v>
      </c>
      <c r="P17" s="3" t="s">
        <v>96</v>
      </c>
    </row>
    <row r="18" spans="1:16" s="6" customFormat="1" x14ac:dyDescent="0.25">
      <c r="A18" s="3">
        <v>15</v>
      </c>
      <c r="B18" s="3" t="s">
        <v>77</v>
      </c>
      <c r="C18" s="4">
        <v>45544</v>
      </c>
      <c r="D18" s="13">
        <v>6678965230</v>
      </c>
      <c r="E18" s="3" t="str">
        <f>VLOOKUP(D18,Довідник!$A$3:$F$11,2,0)</f>
        <v>Comp Gen</v>
      </c>
      <c r="F18" s="3" t="str">
        <f>VLOOKUP(D18,Довідник!$A$3:$F$11,3,0)</f>
        <v>ЮО</v>
      </c>
      <c r="G18" s="3" t="str">
        <f>VLOOKUP(D18,Довідник!$A$3:$F$11,4,0)</f>
        <v>Нідерланди</v>
      </c>
      <c r="H18" s="3" t="str">
        <f>VLOOKUP(D18,Довідник!$A$3:$F$11,5,0)</f>
        <v>Мюнхен</v>
      </c>
      <c r="I18" s="4">
        <f>VLOOKUP(D18,Довідник!$A$3:$F$11,6,0)</f>
        <v>42583</v>
      </c>
      <c r="J18" s="14" t="s">
        <v>41</v>
      </c>
      <c r="K18" s="3" t="str">
        <f>VLOOKUP(J18,Довідник!$A$16:$C$25,2,0)</f>
        <v>Мат. Плата</v>
      </c>
      <c r="L18" s="14">
        <v>205</v>
      </c>
      <c r="M18" s="3">
        <f>VLOOKUP(J18,Довідник!$A$16:$C$25,3,0)</f>
        <v>1000</v>
      </c>
      <c r="N18" s="14">
        <f t="shared" si="0"/>
        <v>205000</v>
      </c>
      <c r="O18" s="15">
        <v>45520</v>
      </c>
      <c r="P18" s="3" t="s">
        <v>96</v>
      </c>
    </row>
    <row r="19" spans="1:16" s="6" customFormat="1" x14ac:dyDescent="0.25">
      <c r="A19" s="3">
        <v>16</v>
      </c>
      <c r="B19" s="3" t="s">
        <v>78</v>
      </c>
      <c r="C19" s="4">
        <v>45552</v>
      </c>
      <c r="D19" s="13">
        <v>1324645775</v>
      </c>
      <c r="E19" s="3" t="str">
        <f>VLOOKUP(D19,Довідник!$A$3:$F$11,2,0)</f>
        <v>Hard Equip</v>
      </c>
      <c r="F19" s="3" t="str">
        <f>VLOOKUP(D19,Довідник!$A$3:$F$11,3,0)</f>
        <v>ЮО</v>
      </c>
      <c r="G19" s="3" t="str">
        <f>VLOOKUP(D19,Довідник!$A$3:$F$11,4,0)</f>
        <v>Польща</v>
      </c>
      <c r="H19" s="3" t="str">
        <f>VLOOKUP(D19,Довідник!$A$3:$F$11,5,0)</f>
        <v>Варшава</v>
      </c>
      <c r="I19" s="4">
        <f>VLOOKUP(D19,Довідник!$A$3:$F$11,6,0)</f>
        <v>42486</v>
      </c>
      <c r="J19" s="14" t="s">
        <v>39</v>
      </c>
      <c r="K19" s="3" t="str">
        <f>VLOOKUP(J19,Довідник!$A$16:$C$25,2,0)</f>
        <v>Монітор</v>
      </c>
      <c r="L19" s="14">
        <v>201</v>
      </c>
      <c r="M19" s="3">
        <f>VLOOKUP(J19,Довідник!$A$16:$C$25,3,0)</f>
        <v>270</v>
      </c>
      <c r="N19" s="14">
        <f t="shared" si="0"/>
        <v>54270</v>
      </c>
      <c r="O19" s="15">
        <v>45520</v>
      </c>
      <c r="P19" s="3" t="s">
        <v>96</v>
      </c>
    </row>
    <row r="20" spans="1:16" s="6" customFormat="1" x14ac:dyDescent="0.25">
      <c r="A20" s="3">
        <v>17</v>
      </c>
      <c r="B20" s="3" t="s">
        <v>79</v>
      </c>
      <c r="C20" s="4">
        <v>45552</v>
      </c>
      <c r="D20" s="13">
        <v>4356743774</v>
      </c>
      <c r="E20" s="3" t="str">
        <f>VLOOKUP(D20,Довідник!$A$3:$F$11,2,0)</f>
        <v>Deere</v>
      </c>
      <c r="F20" s="3" t="str">
        <f>VLOOKUP(D20,Довідник!$A$3:$F$11,3,0)</f>
        <v>ФО</v>
      </c>
      <c r="G20" s="3" t="str">
        <f>VLOOKUP(D20,Довідник!$A$3:$F$11,4,0)</f>
        <v>Велика Британія</v>
      </c>
      <c r="H20" s="3" t="str">
        <f>VLOOKUP(D20,Довідник!$A$3:$F$11,5,0)</f>
        <v>Лондон</v>
      </c>
      <c r="I20" s="4">
        <f>VLOOKUP(D20,Довідник!$A$3:$F$11,6,0)</f>
        <v>42791</v>
      </c>
      <c r="J20" s="14" t="s">
        <v>38</v>
      </c>
      <c r="K20" s="3" t="str">
        <f>VLOOKUP(J20,Довідник!$A$16:$C$25,2,0)</f>
        <v>SSD-диск</v>
      </c>
      <c r="L20" s="14">
        <v>123</v>
      </c>
      <c r="M20" s="3">
        <f>VLOOKUP(J20,Довідник!$A$16:$C$25,3,0)</f>
        <v>330</v>
      </c>
      <c r="N20" s="14">
        <f t="shared" si="0"/>
        <v>40590</v>
      </c>
      <c r="O20" s="15">
        <v>45520</v>
      </c>
      <c r="P20" s="3" t="s">
        <v>96</v>
      </c>
    </row>
    <row r="21" spans="1:16" s="6" customFormat="1" x14ac:dyDescent="0.25">
      <c r="A21" s="3">
        <v>18</v>
      </c>
      <c r="B21" s="3" t="s">
        <v>80</v>
      </c>
      <c r="C21" s="4">
        <v>45552</v>
      </c>
      <c r="D21" s="13">
        <v>2586395239</v>
      </c>
      <c r="E21" s="3" t="str">
        <f>VLOOKUP(D21,Довідник!$A$3:$F$11,2,0)</f>
        <v>Snap Drag</v>
      </c>
      <c r="F21" s="3" t="str">
        <f>VLOOKUP(D21,Довідник!$A$3:$F$11,3,0)</f>
        <v>ЮО</v>
      </c>
      <c r="G21" s="3" t="str">
        <f>VLOOKUP(D21,Довідник!$A$3:$F$11,4,0)</f>
        <v>Чехія</v>
      </c>
      <c r="H21" s="3" t="str">
        <f>VLOOKUP(D21,Довідник!$A$3:$F$11,5,0)</f>
        <v>Плзень</v>
      </c>
      <c r="I21" s="4">
        <f>VLOOKUP(D21,Довідник!$A$3:$F$11,6,0)</f>
        <v>42957</v>
      </c>
      <c r="J21" s="14" t="s">
        <v>34</v>
      </c>
      <c r="K21" s="3" t="str">
        <f>VLOOKUP(J21,Довідник!$A$16:$C$25,2,0)</f>
        <v>Процесор</v>
      </c>
      <c r="L21" s="14">
        <v>142</v>
      </c>
      <c r="M21" s="3">
        <f>VLOOKUP(J21,Довідник!$A$16:$C$25,3,0)</f>
        <v>800</v>
      </c>
      <c r="N21" s="14">
        <f t="shared" si="0"/>
        <v>113600</v>
      </c>
      <c r="O21" s="14"/>
      <c r="P21" s="3" t="s">
        <v>97</v>
      </c>
    </row>
    <row r="22" spans="1:16" s="6" customFormat="1" x14ac:dyDescent="0.25">
      <c r="A22" s="3">
        <v>19</v>
      </c>
      <c r="B22" s="3" t="s">
        <v>81</v>
      </c>
      <c r="C22" s="4">
        <v>45552</v>
      </c>
      <c r="D22" s="13">
        <v>5426477845</v>
      </c>
      <c r="E22" s="3" t="str">
        <f>VLOOKUP(D22,Довідник!$A$3:$F$11,2,0)</f>
        <v>Rocket PC</v>
      </c>
      <c r="F22" s="3" t="str">
        <f>VLOOKUP(D22,Довідник!$A$3:$F$11,3,0)</f>
        <v>ЮО</v>
      </c>
      <c r="G22" s="3" t="str">
        <f>VLOOKUP(D22,Довідник!$A$3:$F$11,4,0)</f>
        <v>Аргентина</v>
      </c>
      <c r="H22" s="3" t="str">
        <f>VLOOKUP(D22,Довідник!$A$3:$F$11,5,0)</f>
        <v>Янтар</v>
      </c>
      <c r="I22" s="4">
        <f>VLOOKUP(D22,Довідник!$A$3:$F$11,6,0)</f>
        <v>43759</v>
      </c>
      <c r="J22" s="14" t="s">
        <v>39</v>
      </c>
      <c r="K22" s="3" t="str">
        <f>VLOOKUP(J22,Довідник!$A$16:$C$25,2,0)</f>
        <v>Монітор</v>
      </c>
      <c r="L22" s="14">
        <v>156</v>
      </c>
      <c r="M22" s="3">
        <f>VLOOKUP(J22,Довідник!$A$16:$C$25,3,0)</f>
        <v>270</v>
      </c>
      <c r="N22" s="14">
        <f t="shared" si="0"/>
        <v>42120</v>
      </c>
      <c r="O22" s="15">
        <v>45552</v>
      </c>
      <c r="P22" s="3" t="s">
        <v>96</v>
      </c>
    </row>
    <row r="23" spans="1:16" s="6" customFormat="1" x14ac:dyDescent="0.25">
      <c r="A23" s="3">
        <v>20</v>
      </c>
      <c r="B23" s="3" t="s">
        <v>82</v>
      </c>
      <c r="C23" s="4">
        <v>45564</v>
      </c>
      <c r="D23" s="13">
        <v>2586395239</v>
      </c>
      <c r="E23" s="3" t="str">
        <f>VLOOKUP(D23,Довідник!$A$3:$F$11,2,0)</f>
        <v>Snap Drag</v>
      </c>
      <c r="F23" s="3" t="str">
        <f>VLOOKUP(D23,Довідник!$A$3:$F$11,3,0)</f>
        <v>ЮО</v>
      </c>
      <c r="G23" s="3" t="str">
        <f>VLOOKUP(D23,Довідник!$A$3:$F$11,4,0)</f>
        <v>Чехія</v>
      </c>
      <c r="H23" s="3" t="str">
        <f>VLOOKUP(D23,Довідник!$A$3:$F$11,5,0)</f>
        <v>Плзень</v>
      </c>
      <c r="I23" s="4">
        <f>VLOOKUP(D23,Довідник!$A$3:$F$11,6,0)</f>
        <v>42957</v>
      </c>
      <c r="J23" s="14" t="s">
        <v>39</v>
      </c>
      <c r="K23" s="3" t="str">
        <f>VLOOKUP(J23,Довідник!$A$16:$C$25,2,0)</f>
        <v>Монітор</v>
      </c>
      <c r="L23" s="14">
        <v>178</v>
      </c>
      <c r="M23" s="3">
        <f>VLOOKUP(J23,Довідник!$A$16:$C$25,3,0)</f>
        <v>270</v>
      </c>
      <c r="N23" s="14">
        <f t="shared" si="0"/>
        <v>48060</v>
      </c>
      <c r="O23" s="15">
        <v>45552</v>
      </c>
      <c r="P23" s="3" t="s">
        <v>96</v>
      </c>
    </row>
    <row r="24" spans="1:16" s="6" customFormat="1" x14ac:dyDescent="0.25">
      <c r="A24" s="3">
        <v>21</v>
      </c>
      <c r="B24" s="3" t="s">
        <v>83</v>
      </c>
      <c r="C24" s="4">
        <v>45564</v>
      </c>
      <c r="D24" s="13">
        <v>2586395239</v>
      </c>
      <c r="E24" s="3" t="str">
        <f>VLOOKUP(D24,Довідник!$A$3:$F$11,2,0)</f>
        <v>Snap Drag</v>
      </c>
      <c r="F24" s="3" t="str">
        <f>VLOOKUP(D24,Довідник!$A$3:$F$11,3,0)</f>
        <v>ЮО</v>
      </c>
      <c r="G24" s="3" t="str">
        <f>VLOOKUP(D24,Довідник!$A$3:$F$11,4,0)</f>
        <v>Чехія</v>
      </c>
      <c r="H24" s="3" t="str">
        <f>VLOOKUP(D24,Довідник!$A$3:$F$11,5,0)</f>
        <v>Плзень</v>
      </c>
      <c r="I24" s="4">
        <f>VLOOKUP(D24,Довідник!$A$3:$F$11,6,0)</f>
        <v>42957</v>
      </c>
      <c r="J24" s="14" t="s">
        <v>35</v>
      </c>
      <c r="K24" s="3" t="str">
        <f>VLOOKUP(J24,Довідник!$A$16:$C$25,2,0)</f>
        <v>Відеокарта</v>
      </c>
      <c r="L24" s="14">
        <v>19</v>
      </c>
      <c r="M24" s="3">
        <f>VLOOKUP(J24,Довідник!$A$16:$C$25,3,0)</f>
        <v>450</v>
      </c>
      <c r="N24" s="14">
        <f t="shared" si="0"/>
        <v>8550</v>
      </c>
      <c r="O24" s="15">
        <v>45552</v>
      </c>
      <c r="P24" s="3" t="s">
        <v>96</v>
      </c>
    </row>
    <row r="25" spans="1:16" s="6" customFormat="1" x14ac:dyDescent="0.25">
      <c r="A25" s="3">
        <v>22</v>
      </c>
      <c r="B25" s="3" t="s">
        <v>84</v>
      </c>
      <c r="C25" s="4">
        <v>45564</v>
      </c>
      <c r="D25" s="13">
        <v>2586395239</v>
      </c>
      <c r="E25" s="3" t="str">
        <f>VLOOKUP(D25,Довідник!$A$3:$F$11,2,0)</f>
        <v>Snap Drag</v>
      </c>
      <c r="F25" s="3" t="str">
        <f>VLOOKUP(D25,Довідник!$A$3:$F$11,3,0)</f>
        <v>ЮО</v>
      </c>
      <c r="G25" s="3" t="str">
        <f>VLOOKUP(D25,Довідник!$A$3:$F$11,4,0)</f>
        <v>Чехія</v>
      </c>
      <c r="H25" s="3" t="str">
        <f>VLOOKUP(D25,Довідник!$A$3:$F$11,5,0)</f>
        <v>Плзень</v>
      </c>
      <c r="I25" s="4">
        <f>VLOOKUP(D25,Довідник!$A$3:$F$11,6,0)</f>
        <v>42957</v>
      </c>
      <c r="J25" s="14" t="s">
        <v>38</v>
      </c>
      <c r="K25" s="3" t="str">
        <f>VLOOKUP(J25,Довідник!$A$16:$C$25,2,0)</f>
        <v>SSD-диск</v>
      </c>
      <c r="L25" s="14">
        <v>56</v>
      </c>
      <c r="M25" s="3">
        <f>VLOOKUP(J25,Довідник!$A$16:$C$25,3,0)</f>
        <v>330</v>
      </c>
      <c r="N25" s="14">
        <f t="shared" si="0"/>
        <v>18480</v>
      </c>
      <c r="O25" s="15">
        <v>45552</v>
      </c>
      <c r="P25" s="3" t="s">
        <v>96</v>
      </c>
    </row>
    <row r="26" spans="1:16" s="6" customFormat="1" x14ac:dyDescent="0.25">
      <c r="A26" s="3">
        <v>23</v>
      </c>
      <c r="B26" s="3" t="s">
        <v>85</v>
      </c>
      <c r="C26" s="4">
        <v>45564</v>
      </c>
      <c r="D26" s="13">
        <v>5426477845</v>
      </c>
      <c r="E26" s="3" t="str">
        <f>VLOOKUP(D26,Довідник!$A$3:$F$11,2,0)</f>
        <v>Rocket PC</v>
      </c>
      <c r="F26" s="3" t="str">
        <f>VLOOKUP(D26,Довідник!$A$3:$F$11,3,0)</f>
        <v>ЮО</v>
      </c>
      <c r="G26" s="3" t="str">
        <f>VLOOKUP(D26,Довідник!$A$3:$F$11,4,0)</f>
        <v>Аргентина</v>
      </c>
      <c r="H26" s="3" t="str">
        <f>VLOOKUP(D26,Довідник!$A$3:$F$11,5,0)</f>
        <v>Янтар</v>
      </c>
      <c r="I26" s="4">
        <f>VLOOKUP(D26,Довідник!$A$3:$F$11,6,0)</f>
        <v>43759</v>
      </c>
      <c r="J26" s="14" t="s">
        <v>33</v>
      </c>
      <c r="K26" s="3" t="str">
        <f>VLOOKUP(J26,Довідник!$A$16:$C$25,2,0)</f>
        <v>Комп'ютерна мишка</v>
      </c>
      <c r="L26" s="14">
        <v>34</v>
      </c>
      <c r="M26" s="3">
        <f>VLOOKUP(J26,Довідник!$A$16:$C$25,3,0)</f>
        <v>350</v>
      </c>
      <c r="N26" s="14">
        <f t="shared" si="0"/>
        <v>11900</v>
      </c>
      <c r="O26" s="15">
        <v>45552</v>
      </c>
      <c r="P26" s="3" t="s">
        <v>96</v>
      </c>
    </row>
    <row r="27" spans="1:16" s="6" customFormat="1" x14ac:dyDescent="0.25">
      <c r="A27" s="3">
        <v>24</v>
      </c>
      <c r="B27" s="3" t="s">
        <v>86</v>
      </c>
      <c r="C27" s="4">
        <v>45567</v>
      </c>
      <c r="D27" s="13">
        <v>2586395239</v>
      </c>
      <c r="E27" s="3" t="str">
        <f>VLOOKUP(D27,Довідник!$A$3:$F$11,2,0)</f>
        <v>Snap Drag</v>
      </c>
      <c r="F27" s="3" t="str">
        <f>VLOOKUP(D27,Довідник!$A$3:$F$11,3,0)</f>
        <v>ЮО</v>
      </c>
      <c r="G27" s="3" t="str">
        <f>VLOOKUP(D27,Довідник!$A$3:$F$11,4,0)</f>
        <v>Чехія</v>
      </c>
      <c r="H27" s="3" t="str">
        <f>VLOOKUP(D27,Довідник!$A$3:$F$11,5,0)</f>
        <v>Плзень</v>
      </c>
      <c r="I27" s="4">
        <f>VLOOKUP(D27,Довідник!$A$3:$F$11,6,0)</f>
        <v>42957</v>
      </c>
      <c r="J27" s="14" t="s">
        <v>36</v>
      </c>
      <c r="K27" s="3" t="str">
        <f>VLOOKUP(J27,Довідник!$A$16:$C$25,2,0)</f>
        <v>Оперативна пам'ять</v>
      </c>
      <c r="L27" s="14">
        <v>45</v>
      </c>
      <c r="M27" s="3">
        <f>VLOOKUP(J27,Довідник!$A$16:$C$25,3,0)</f>
        <v>500</v>
      </c>
      <c r="N27" s="14">
        <f t="shared" si="0"/>
        <v>22500</v>
      </c>
      <c r="O27" s="15">
        <v>45552</v>
      </c>
      <c r="P27" s="3" t="s">
        <v>96</v>
      </c>
    </row>
    <row r="28" spans="1:16" s="6" customFormat="1" x14ac:dyDescent="0.25">
      <c r="A28" s="3">
        <v>25</v>
      </c>
      <c r="B28" s="3" t="s">
        <v>87</v>
      </c>
      <c r="C28" s="4">
        <v>45567</v>
      </c>
      <c r="D28" s="13">
        <v>9877865534</v>
      </c>
      <c r="E28" s="3" t="str">
        <f>VLOOKUP(D28,Довідник!$A$3:$F$11,2,0)</f>
        <v>Nost West</v>
      </c>
      <c r="F28" s="3" t="str">
        <f>VLOOKUP(D28,Довідник!$A$3:$F$11,3,0)</f>
        <v>ЮО</v>
      </c>
      <c r="G28" s="3" t="str">
        <f>VLOOKUP(D28,Довідник!$A$3:$F$11,4,0)</f>
        <v>Молдова</v>
      </c>
      <c r="H28" s="3" t="str">
        <f>VLOOKUP(D28,Довідник!$A$3:$F$11,5,0)</f>
        <v>Монастир</v>
      </c>
      <c r="I28" s="4">
        <f>VLOOKUP(D28,Довідник!$A$3:$F$11,6,0)</f>
        <v>44821</v>
      </c>
      <c r="J28" s="14" t="s">
        <v>38</v>
      </c>
      <c r="K28" s="3" t="str">
        <f>VLOOKUP(J28,Довідник!$A$16:$C$25,2,0)</f>
        <v>SSD-диск</v>
      </c>
      <c r="L28" s="14">
        <v>67</v>
      </c>
      <c r="M28" s="3">
        <f>VLOOKUP(J28,Довідник!$A$16:$C$25,3,0)</f>
        <v>330</v>
      </c>
      <c r="N28" s="14">
        <f t="shared" si="0"/>
        <v>22110</v>
      </c>
      <c r="O28" s="15">
        <v>45552</v>
      </c>
      <c r="P28" s="3" t="s">
        <v>96</v>
      </c>
    </row>
    <row r="29" spans="1:16" s="6" customFormat="1" x14ac:dyDescent="0.25">
      <c r="A29" s="3">
        <v>26</v>
      </c>
      <c r="B29" s="3" t="s">
        <v>88</v>
      </c>
      <c r="C29" s="4">
        <v>45567</v>
      </c>
      <c r="D29" s="13">
        <v>2586395239</v>
      </c>
      <c r="E29" s="3" t="str">
        <f>VLOOKUP(D29,Довідник!$A$3:$F$11,2,0)</f>
        <v>Snap Drag</v>
      </c>
      <c r="F29" s="3" t="str">
        <f>VLOOKUP(D29,Довідник!$A$3:$F$11,3,0)</f>
        <v>ЮО</v>
      </c>
      <c r="G29" s="3" t="str">
        <f>VLOOKUP(D29,Довідник!$A$3:$F$11,4,0)</f>
        <v>Чехія</v>
      </c>
      <c r="H29" s="3" t="str">
        <f>VLOOKUP(D29,Довідник!$A$3:$F$11,5,0)</f>
        <v>Плзень</v>
      </c>
      <c r="I29" s="4">
        <f>VLOOKUP(D29,Довідник!$A$3:$F$11,6,0)</f>
        <v>42957</v>
      </c>
      <c r="J29" s="14" t="s">
        <v>33</v>
      </c>
      <c r="K29" s="3" t="str">
        <f>VLOOKUP(J29,Довідник!$A$16:$C$25,2,0)</f>
        <v>Комп'ютерна мишка</v>
      </c>
      <c r="L29" s="14">
        <v>78</v>
      </c>
      <c r="M29" s="3">
        <f>VLOOKUP(J29,Довідник!$A$16:$C$25,3,0)</f>
        <v>350</v>
      </c>
      <c r="N29" s="14">
        <f t="shared" si="0"/>
        <v>27300</v>
      </c>
      <c r="O29" s="15">
        <v>45552</v>
      </c>
      <c r="P29" s="3" t="s">
        <v>96</v>
      </c>
    </row>
    <row r="30" spans="1:16" s="6" customFormat="1" x14ac:dyDescent="0.25">
      <c r="A30" s="3">
        <v>27</v>
      </c>
      <c r="B30" s="3" t="s">
        <v>89</v>
      </c>
      <c r="C30" s="4">
        <v>45576</v>
      </c>
      <c r="D30" s="13">
        <v>9877865534</v>
      </c>
      <c r="E30" s="3" t="str">
        <f>VLOOKUP(D30,Довідник!$A$3:$F$11,2,0)</f>
        <v>Nost West</v>
      </c>
      <c r="F30" s="3" t="str">
        <f>VLOOKUP(D30,Довідник!$A$3:$F$11,3,0)</f>
        <v>ЮО</v>
      </c>
      <c r="G30" s="3" t="str">
        <f>VLOOKUP(D30,Довідник!$A$3:$F$11,4,0)</f>
        <v>Молдова</v>
      </c>
      <c r="H30" s="3" t="str">
        <f>VLOOKUP(D30,Довідник!$A$3:$F$11,5,0)</f>
        <v>Монастир</v>
      </c>
      <c r="I30" s="4">
        <f>VLOOKUP(D30,Довідник!$A$3:$F$11,6,0)</f>
        <v>44821</v>
      </c>
      <c r="J30" s="14" t="s">
        <v>35</v>
      </c>
      <c r="K30" s="3" t="str">
        <f>VLOOKUP(J30,Довідник!$A$16:$C$25,2,0)</f>
        <v>Відеокарта</v>
      </c>
      <c r="L30" s="14">
        <v>89</v>
      </c>
      <c r="M30" s="3">
        <f>VLOOKUP(J30,Довідник!$A$16:$C$25,3,0)</f>
        <v>450</v>
      </c>
      <c r="N30" s="14">
        <f t="shared" si="0"/>
        <v>40050</v>
      </c>
      <c r="O30" s="15">
        <v>45552</v>
      </c>
      <c r="P30" s="3" t="s">
        <v>96</v>
      </c>
    </row>
    <row r="31" spans="1:16" s="6" customFormat="1" x14ac:dyDescent="0.25">
      <c r="A31" s="3">
        <v>28</v>
      </c>
      <c r="B31" s="3" t="s">
        <v>90</v>
      </c>
      <c r="C31" s="4">
        <v>45576</v>
      </c>
      <c r="D31" s="13">
        <v>2586395239</v>
      </c>
      <c r="E31" s="3" t="str">
        <f>VLOOKUP(D31,Довідник!$A$3:$F$11,2,0)</f>
        <v>Snap Drag</v>
      </c>
      <c r="F31" s="3" t="str">
        <f>VLOOKUP(D31,Довідник!$A$3:$F$11,3,0)</f>
        <v>ЮО</v>
      </c>
      <c r="G31" s="3" t="str">
        <f>VLOOKUP(D31,Довідник!$A$3:$F$11,4,0)</f>
        <v>Чехія</v>
      </c>
      <c r="H31" s="3" t="str">
        <f>VLOOKUP(D31,Довідник!$A$3:$F$11,5,0)</f>
        <v>Плзень</v>
      </c>
      <c r="I31" s="4">
        <f>VLOOKUP(D31,Довідник!$A$3:$F$11,6,0)</f>
        <v>42957</v>
      </c>
      <c r="J31" s="14" t="s">
        <v>38</v>
      </c>
      <c r="K31" s="3" t="str">
        <f>VLOOKUP(J31,Довідник!$A$16:$C$25,2,0)</f>
        <v>SSD-диск</v>
      </c>
      <c r="L31" s="14">
        <v>100</v>
      </c>
      <c r="M31" s="3">
        <f>VLOOKUP(J31,Довідник!$A$16:$C$25,3,0)</f>
        <v>330</v>
      </c>
      <c r="N31" s="14">
        <f t="shared" si="0"/>
        <v>33000</v>
      </c>
      <c r="O31" s="15">
        <v>45552</v>
      </c>
      <c r="P31" s="3" t="s">
        <v>96</v>
      </c>
    </row>
    <row r="32" spans="1:16" s="6" customFormat="1" x14ac:dyDescent="0.25">
      <c r="A32" s="3">
        <v>29</v>
      </c>
      <c r="B32" s="3" t="s">
        <v>91</v>
      </c>
      <c r="C32" s="4">
        <v>45576</v>
      </c>
      <c r="D32" s="13">
        <v>6678965230</v>
      </c>
      <c r="E32" s="3" t="str">
        <f>VLOOKUP(D32,Довідник!$A$3:$F$11,2,0)</f>
        <v>Comp Gen</v>
      </c>
      <c r="F32" s="3" t="str">
        <f>VLOOKUP(D32,Довідник!$A$3:$F$11,3,0)</f>
        <v>ЮО</v>
      </c>
      <c r="G32" s="3" t="str">
        <f>VLOOKUP(D32,Довідник!$A$3:$F$11,4,0)</f>
        <v>Нідерланди</v>
      </c>
      <c r="H32" s="3" t="str">
        <f>VLOOKUP(D32,Довідник!$A$3:$F$11,5,0)</f>
        <v>Мюнхен</v>
      </c>
      <c r="I32" s="4">
        <f>VLOOKUP(D32,Довідник!$A$3:$F$11,6,0)</f>
        <v>42583</v>
      </c>
      <c r="J32" s="14" t="s">
        <v>35</v>
      </c>
      <c r="K32" s="3" t="str">
        <f>VLOOKUP(J32,Довідник!$A$16:$C$25,2,0)</f>
        <v>Відеокарта</v>
      </c>
      <c r="L32" s="14">
        <v>105</v>
      </c>
      <c r="M32" s="3">
        <f>VLOOKUP(J32,Довідник!$A$16:$C$25,3,0)</f>
        <v>450</v>
      </c>
      <c r="N32" s="14">
        <f t="shared" si="0"/>
        <v>47250</v>
      </c>
      <c r="O32" s="15">
        <v>45552</v>
      </c>
      <c r="P32" s="3" t="s">
        <v>96</v>
      </c>
    </row>
    <row r="33" spans="1:16" s="6" customFormat="1" x14ac:dyDescent="0.25">
      <c r="A33" s="3">
        <v>30</v>
      </c>
      <c r="B33" s="3" t="s">
        <v>92</v>
      </c>
      <c r="C33" s="4">
        <v>45576</v>
      </c>
      <c r="D33" s="13">
        <v>5426477845</v>
      </c>
      <c r="E33" s="3" t="str">
        <f>VLOOKUP(D33,Довідник!$A$3:$F$11,2,0)</f>
        <v>Rocket PC</v>
      </c>
      <c r="F33" s="3" t="str">
        <f>VLOOKUP(D33,Довідник!$A$3:$F$11,3,0)</f>
        <v>ЮО</v>
      </c>
      <c r="G33" s="3" t="str">
        <f>VLOOKUP(D33,Довідник!$A$3:$F$11,4,0)</f>
        <v>Аргентина</v>
      </c>
      <c r="H33" s="3" t="str">
        <f>VLOOKUP(D33,Довідник!$A$3:$F$11,5,0)</f>
        <v>Янтар</v>
      </c>
      <c r="I33" s="4">
        <f>VLOOKUP(D33,Довідник!$A$3:$F$11,6,0)</f>
        <v>43759</v>
      </c>
      <c r="J33" s="14" t="s">
        <v>39</v>
      </c>
      <c r="K33" s="3" t="str">
        <f>VLOOKUP(J33,Довідник!$A$16:$C$25,2,0)</f>
        <v>Монітор</v>
      </c>
      <c r="L33" s="14">
        <v>229</v>
      </c>
      <c r="M33" s="3">
        <f>VLOOKUP(J33,Довідник!$A$16:$C$25,3,0)</f>
        <v>270</v>
      </c>
      <c r="N33" s="14">
        <f t="shared" si="0"/>
        <v>61830</v>
      </c>
      <c r="O33" s="14"/>
      <c r="P33" s="3" t="s">
        <v>97</v>
      </c>
    </row>
    <row r="34" spans="1:16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2"/>
      <c r="O34" s="1"/>
    </row>
    <row r="35" spans="1:16" x14ac:dyDescent="0.25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2"/>
      <c r="O35" s="1"/>
    </row>
    <row r="36" spans="1:16" x14ac:dyDescent="0.25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2"/>
      <c r="O36" s="1"/>
    </row>
    <row r="37" spans="1:16" x14ac:dyDescent="0.25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6" x14ac:dyDescent="0.25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2"/>
      <c r="O38" s="1"/>
    </row>
    <row r="39" spans="1:16" x14ac:dyDescent="0.25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2"/>
      <c r="O39" s="1"/>
    </row>
    <row r="40" spans="1:16" x14ac:dyDescent="0.25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2"/>
      <c r="O40" s="1"/>
    </row>
    <row r="41" spans="1:16" x14ac:dyDescent="0.25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2"/>
      <c r="O41" s="1"/>
    </row>
    <row r="42" spans="1:16" x14ac:dyDescent="0.25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2"/>
      <c r="O42" s="1"/>
    </row>
    <row r="43" spans="1:16" x14ac:dyDescent="0.2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2"/>
      <c r="O43" s="1"/>
    </row>
  </sheetData>
  <mergeCells count="1">
    <mergeCell ref="A1:O1"/>
  </mergeCells>
  <phoneticPr fontId="2" type="noConversion"/>
  <dataValidations count="2">
    <dataValidation type="list" allowBlank="1" showInputMessage="1" showErrorMessage="1" sqref="D4:D33" xr:uid="{3642E0D0-7119-467F-B9CB-9DADBA519893}">
      <formula1>$D$4:$D$33</formula1>
    </dataValidation>
    <dataValidation type="list" allowBlank="1" showInputMessage="1" showErrorMessage="1" sqref="J4:J33" xr:uid="{19D1B095-E206-42F5-93BA-FEF07211474E}">
      <formula1>$J$4:$J$33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headerFooter>
    <oddHeader>&amp;CБіліченко Владислав Анатолійович, 6.03.073.040.24.2, МіМ</oddHeader>
    <oddFooter>&amp;C20.12.2024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B6522-34F8-41D1-8D8D-518ACBF77982}">
  <sheetPr filterMode="1"/>
  <dimension ref="A1:P43"/>
  <sheetViews>
    <sheetView zoomScale="70" zoomScaleNormal="70" workbookViewId="0">
      <pane xSplit="15" ySplit="3" topLeftCell="P4" activePane="bottomRight" state="frozen"/>
      <selection pane="topRight" activeCell="P1" sqref="P1"/>
      <selection pane="bottomLeft" activeCell="A4" sqref="A4"/>
      <selection pane="bottomRight" activeCell="P33" sqref="A3:P33"/>
    </sheetView>
  </sheetViews>
  <sheetFormatPr defaultRowHeight="15" x14ac:dyDescent="0.25"/>
  <cols>
    <col min="1" max="1" width="3.85546875" bestFit="1" customWidth="1"/>
    <col min="2" max="2" width="12" bestFit="1" customWidth="1"/>
    <col min="3" max="3" width="12" customWidth="1"/>
    <col min="4" max="4" width="15" customWidth="1"/>
    <col min="5" max="5" width="18.85546875" customWidth="1"/>
    <col min="6" max="6" width="7.7109375" bestFit="1" customWidth="1"/>
    <col min="7" max="7" width="16.7109375" customWidth="1"/>
    <col min="8" max="9" width="11.7109375" customWidth="1"/>
    <col min="10" max="10" width="9.7109375" bestFit="1" customWidth="1"/>
    <col min="11" max="11" width="21.42578125" customWidth="1"/>
    <col min="12" max="12" width="11.5703125" bestFit="1" customWidth="1"/>
    <col min="13" max="13" width="9.5703125" bestFit="1" customWidth="1"/>
    <col min="14" max="14" width="10" customWidth="1"/>
    <col min="15" max="15" width="10.42578125" bestFit="1" customWidth="1"/>
    <col min="16" max="16" width="11.140625" customWidth="1"/>
  </cols>
  <sheetData>
    <row r="1" spans="1:16" x14ac:dyDescent="0.25">
      <c r="A1" s="21" t="s">
        <v>12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9"/>
    </row>
    <row r="2" spans="1:16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9"/>
    </row>
    <row r="3" spans="1:16" ht="45" x14ac:dyDescent="0.25">
      <c r="A3" s="12" t="s">
        <v>13</v>
      </c>
      <c r="B3" s="12" t="s">
        <v>14</v>
      </c>
      <c r="C3" s="12" t="s">
        <v>15</v>
      </c>
      <c r="D3" s="12" t="s">
        <v>16</v>
      </c>
      <c r="E3" s="11" t="s">
        <v>17</v>
      </c>
      <c r="F3" s="11" t="s">
        <v>18</v>
      </c>
      <c r="G3" s="11" t="s">
        <v>19</v>
      </c>
      <c r="H3" s="11" t="s">
        <v>20</v>
      </c>
      <c r="I3" s="11" t="s">
        <v>21</v>
      </c>
      <c r="J3" s="12" t="s">
        <v>4</v>
      </c>
      <c r="K3" s="11" t="s">
        <v>5</v>
      </c>
      <c r="L3" s="12" t="s">
        <v>94</v>
      </c>
      <c r="M3" s="11" t="s">
        <v>6</v>
      </c>
      <c r="N3" s="12" t="s">
        <v>95</v>
      </c>
      <c r="O3" s="12" t="s">
        <v>0</v>
      </c>
      <c r="P3" s="12" t="s">
        <v>22</v>
      </c>
    </row>
    <row r="4" spans="1:16" s="6" customFormat="1" hidden="1" x14ac:dyDescent="0.25">
      <c r="A4" s="3">
        <v>1</v>
      </c>
      <c r="B4" s="3" t="s">
        <v>63</v>
      </c>
      <c r="C4" s="4">
        <v>45505</v>
      </c>
      <c r="D4" s="13">
        <v>5698723658</v>
      </c>
      <c r="E4" s="3" t="str">
        <f>VLOOKUP(D4,Довідник!$A$3:$F$11,2,0)</f>
        <v>Soft Well</v>
      </c>
      <c r="F4" s="3" t="str">
        <f>VLOOKUP(D4,Довідник!$A$3:$F$11,3,0)</f>
        <v>ФО</v>
      </c>
      <c r="G4" s="3" t="str">
        <f>VLOOKUP(D4,Довідник!$A$3:$F$11,4,0)</f>
        <v>Іспанія</v>
      </c>
      <c r="H4" s="3" t="str">
        <f>VLOOKUP(D4,Довідник!$A$3:$F$11,5,0)</f>
        <v>Сарагоса</v>
      </c>
      <c r="I4" s="4">
        <f>VLOOKUP(D4,Довідник!$A$3:$F$11,6,0)</f>
        <v>42962</v>
      </c>
      <c r="J4" s="14" t="s">
        <v>33</v>
      </c>
      <c r="K4" s="3" t="str">
        <f>VLOOKUP(J4,Довідник!$A$16:$C$25,2,0)</f>
        <v>Комп'ютерна мишка</v>
      </c>
      <c r="L4" s="14">
        <v>500</v>
      </c>
      <c r="M4" s="3">
        <f>VLOOKUP(J4,Довідник!$A$16:$C$25,3,0)</f>
        <v>350</v>
      </c>
      <c r="N4" s="14">
        <f>L4*M4</f>
        <v>175000</v>
      </c>
      <c r="O4" s="15">
        <v>45505</v>
      </c>
      <c r="P4" s="3" t="s">
        <v>96</v>
      </c>
    </row>
    <row r="5" spans="1:16" s="6" customFormat="1" hidden="1" x14ac:dyDescent="0.25">
      <c r="A5" s="3">
        <v>2</v>
      </c>
      <c r="B5" s="3" t="s">
        <v>64</v>
      </c>
      <c r="C5" s="4">
        <v>45505</v>
      </c>
      <c r="D5" s="13">
        <v>5698723658</v>
      </c>
      <c r="E5" s="3" t="str">
        <f>VLOOKUP(D5,Довідник!$A$3:$F$11,2,0)</f>
        <v>Soft Well</v>
      </c>
      <c r="F5" s="3" t="str">
        <f>VLOOKUP(D5,Довідник!$A$3:$F$11,3,0)</f>
        <v>ФО</v>
      </c>
      <c r="G5" s="3" t="str">
        <f>VLOOKUP(D5,Довідник!$A$3:$F$11,4,0)</f>
        <v>Іспанія</v>
      </c>
      <c r="H5" s="3" t="str">
        <f>VLOOKUP(D5,Довідник!$A$3:$F$11,5,0)</f>
        <v>Сарагоса</v>
      </c>
      <c r="I5" s="4">
        <f>VLOOKUP(D5,Довідник!$A$3:$F$11,6,0)</f>
        <v>42962</v>
      </c>
      <c r="J5" s="14" t="s">
        <v>34</v>
      </c>
      <c r="K5" s="3" t="str">
        <f>VLOOKUP(J5,Довідник!$A$16:$C$25,2,0)</f>
        <v>Процесор</v>
      </c>
      <c r="L5" s="14">
        <v>200</v>
      </c>
      <c r="M5" s="3">
        <f>VLOOKUP(J5,Довідник!$A$16:$C$25,3,0)</f>
        <v>800</v>
      </c>
      <c r="N5" s="14">
        <f t="shared" ref="N5:N33" si="0">L5*M5</f>
        <v>160000</v>
      </c>
      <c r="O5" s="15">
        <v>45505</v>
      </c>
      <c r="P5" s="3" t="s">
        <v>96</v>
      </c>
    </row>
    <row r="6" spans="1:16" s="6" customFormat="1" hidden="1" x14ac:dyDescent="0.25">
      <c r="A6" s="3">
        <v>3</v>
      </c>
      <c r="B6" s="3" t="s">
        <v>65</v>
      </c>
      <c r="C6" s="4">
        <v>45505</v>
      </c>
      <c r="D6" s="13">
        <v>2586395239</v>
      </c>
      <c r="E6" s="3" t="str">
        <f>VLOOKUP(D6,Довідник!$A$3:$F$11,2,0)</f>
        <v>Snap Drag</v>
      </c>
      <c r="F6" s="3" t="str">
        <f>VLOOKUP(D6,Довідник!$A$3:$F$11,3,0)</f>
        <v>ЮО</v>
      </c>
      <c r="G6" s="3" t="str">
        <f>VLOOKUP(D6,Довідник!$A$3:$F$11,4,0)</f>
        <v>Чехія</v>
      </c>
      <c r="H6" s="3" t="str">
        <f>VLOOKUP(D6,Довідник!$A$3:$F$11,5,0)</f>
        <v>Плзень</v>
      </c>
      <c r="I6" s="4">
        <f>VLOOKUP(D6,Довідник!$A$3:$F$11,6,0)</f>
        <v>42957</v>
      </c>
      <c r="J6" s="14" t="s">
        <v>35</v>
      </c>
      <c r="K6" s="3" t="str">
        <f>VLOOKUP(J6,Довідник!$A$16:$C$25,2,0)</f>
        <v>Відеокарта</v>
      </c>
      <c r="L6" s="14">
        <v>300</v>
      </c>
      <c r="M6" s="3">
        <f>VLOOKUP(J6,Довідник!$A$16:$C$25,3,0)</f>
        <v>450</v>
      </c>
      <c r="N6" s="14">
        <f t="shared" si="0"/>
        <v>135000</v>
      </c>
      <c r="O6" s="15">
        <v>45505</v>
      </c>
      <c r="P6" s="3" t="s">
        <v>96</v>
      </c>
    </row>
    <row r="7" spans="1:16" s="6" customFormat="1" hidden="1" x14ac:dyDescent="0.25">
      <c r="A7" s="3">
        <v>4</v>
      </c>
      <c r="B7" s="3" t="s">
        <v>66</v>
      </c>
      <c r="C7" s="4">
        <v>45505</v>
      </c>
      <c r="D7" s="13">
        <v>7458742369</v>
      </c>
      <c r="E7" s="3" t="str">
        <f>VLOOKUP(D7,Довідник!$A$3:$F$11,2,0)</f>
        <v>Argentum</v>
      </c>
      <c r="F7" s="3" t="str">
        <f>VLOOKUP(D7,Довідник!$A$3:$F$11,3,0)</f>
        <v>ФО</v>
      </c>
      <c r="G7" s="3" t="str">
        <f>VLOOKUP(D7,Довідник!$A$3:$F$11,4,0)</f>
        <v>Аргентина</v>
      </c>
      <c r="H7" s="3" t="str">
        <f>VLOOKUP(D7,Довідник!$A$3:$F$11,5,0)</f>
        <v>Манчестер</v>
      </c>
      <c r="I7" s="4">
        <f>VLOOKUP(D7,Довідник!$A$3:$F$11,6,0)</f>
        <v>42607</v>
      </c>
      <c r="J7" s="14" t="s">
        <v>36</v>
      </c>
      <c r="K7" s="3" t="str">
        <f>VLOOKUP(J7,Довідник!$A$16:$C$25,2,0)</f>
        <v>Оперативна пам'ять</v>
      </c>
      <c r="L7" s="14">
        <v>100</v>
      </c>
      <c r="M7" s="3">
        <f>VLOOKUP(J7,Довідник!$A$16:$C$25,3,0)</f>
        <v>500</v>
      </c>
      <c r="N7" s="14">
        <f t="shared" si="0"/>
        <v>50000</v>
      </c>
      <c r="O7" s="15">
        <v>45505</v>
      </c>
      <c r="P7" s="3" t="s">
        <v>96</v>
      </c>
    </row>
    <row r="8" spans="1:16" s="6" customFormat="1" hidden="1" x14ac:dyDescent="0.25">
      <c r="A8" s="3">
        <v>5</v>
      </c>
      <c r="B8" s="3" t="s">
        <v>67</v>
      </c>
      <c r="C8" s="4">
        <v>45511</v>
      </c>
      <c r="D8" s="13">
        <v>4356743774</v>
      </c>
      <c r="E8" s="3" t="str">
        <f>VLOOKUP(D8,Довідник!$A$3:$F$11,2,0)</f>
        <v>Deere</v>
      </c>
      <c r="F8" s="3" t="str">
        <f>VLOOKUP(D8,Довідник!$A$3:$F$11,3,0)</f>
        <v>ФО</v>
      </c>
      <c r="G8" s="3" t="str">
        <f>VLOOKUP(D8,Довідник!$A$3:$F$11,4,0)</f>
        <v>Велика Британія</v>
      </c>
      <c r="H8" s="3" t="str">
        <f>VLOOKUP(D8,Довідник!$A$3:$F$11,5,0)</f>
        <v>Лондон</v>
      </c>
      <c r="I8" s="4">
        <f>VLOOKUP(D8,Довідник!$A$3:$F$11,6,0)</f>
        <v>42791</v>
      </c>
      <c r="J8" s="14" t="s">
        <v>37</v>
      </c>
      <c r="K8" s="3" t="str">
        <f>VLOOKUP(J8,Довідник!$A$16:$C$25,2,0)</f>
        <v>Жортский диск</v>
      </c>
      <c r="L8" s="14">
        <v>120</v>
      </c>
      <c r="M8" s="3">
        <f>VLOOKUP(J8,Довідник!$A$16:$C$25,3,0)</f>
        <v>600</v>
      </c>
      <c r="N8" s="14">
        <f t="shared" si="0"/>
        <v>72000</v>
      </c>
      <c r="O8" s="15">
        <v>45505</v>
      </c>
      <c r="P8" s="3" t="s">
        <v>96</v>
      </c>
    </row>
    <row r="9" spans="1:16" s="6" customFormat="1" hidden="1" x14ac:dyDescent="0.25">
      <c r="A9" s="3">
        <v>6</v>
      </c>
      <c r="B9" s="3" t="s">
        <v>68</v>
      </c>
      <c r="C9" s="4">
        <v>45511</v>
      </c>
      <c r="D9" s="13">
        <v>5234523456</v>
      </c>
      <c r="E9" s="3" t="str">
        <f>VLOOKUP(D9,Довідник!$A$3:$F$11,2,0)</f>
        <v>Evil Genious</v>
      </c>
      <c r="F9" s="3" t="str">
        <f>VLOOKUP(D9,Довідник!$A$3:$F$11,3,0)</f>
        <v>ФО</v>
      </c>
      <c r="G9" s="3" t="str">
        <f>VLOOKUP(D9,Довідник!$A$3:$F$11,4,0)</f>
        <v>Велика Британія</v>
      </c>
      <c r="H9" s="3" t="str">
        <f>VLOOKUP(D9,Довідник!$A$3:$F$11,5,0)</f>
        <v>Ліверпуль</v>
      </c>
      <c r="I9" s="4">
        <f>VLOOKUP(D9,Довідник!$A$3:$F$11,6,0)</f>
        <v>44045</v>
      </c>
      <c r="J9" s="14" t="s">
        <v>38</v>
      </c>
      <c r="K9" s="3" t="str">
        <f>VLOOKUP(J9,Довідник!$A$16:$C$25,2,0)</f>
        <v>SSD-диск</v>
      </c>
      <c r="L9" s="14">
        <v>130</v>
      </c>
      <c r="M9" s="3">
        <f>VLOOKUP(J9,Довідник!$A$16:$C$25,3,0)</f>
        <v>330</v>
      </c>
      <c r="N9" s="14">
        <f t="shared" si="0"/>
        <v>42900</v>
      </c>
      <c r="O9" s="15">
        <v>45505</v>
      </c>
      <c r="P9" s="3" t="s">
        <v>96</v>
      </c>
    </row>
    <row r="10" spans="1:16" s="6" customFormat="1" x14ac:dyDescent="0.25">
      <c r="A10" s="3">
        <v>7</v>
      </c>
      <c r="B10" s="3" t="s">
        <v>69</v>
      </c>
      <c r="C10" s="4">
        <v>45511</v>
      </c>
      <c r="D10" s="13">
        <v>5426477845</v>
      </c>
      <c r="E10" s="3" t="str">
        <f>VLOOKUP(D10,Довідник!$A$3:$F$11,2,0)</f>
        <v>Rocket PC</v>
      </c>
      <c r="F10" s="3" t="str">
        <f>VLOOKUP(D10,Довідник!$A$3:$F$11,3,0)</f>
        <v>ЮО</v>
      </c>
      <c r="G10" s="3" t="str">
        <f>VLOOKUP(D10,Довідник!$A$3:$F$11,4,0)</f>
        <v>Аргентина</v>
      </c>
      <c r="H10" s="3" t="str">
        <f>VLOOKUP(D10,Довідник!$A$3:$F$11,5,0)</f>
        <v>Янтар</v>
      </c>
      <c r="I10" s="4">
        <f>VLOOKUP(D10,Довідник!$A$3:$F$11,6,0)</f>
        <v>43759</v>
      </c>
      <c r="J10" s="14" t="s">
        <v>39</v>
      </c>
      <c r="K10" s="3" t="str">
        <f>VLOOKUP(J10,Довідник!$A$16:$C$25,2,0)</f>
        <v>Монітор</v>
      </c>
      <c r="L10" s="14">
        <v>140</v>
      </c>
      <c r="M10" s="3">
        <f>VLOOKUP(J10,Довідник!$A$16:$C$25,3,0)</f>
        <v>270</v>
      </c>
      <c r="N10" s="14">
        <f t="shared" si="0"/>
        <v>37800</v>
      </c>
      <c r="O10" s="15">
        <v>45505</v>
      </c>
      <c r="P10" s="3" t="s">
        <v>96</v>
      </c>
    </row>
    <row r="11" spans="1:16" s="6" customFormat="1" hidden="1" x14ac:dyDescent="0.25">
      <c r="A11" s="3">
        <v>8</v>
      </c>
      <c r="B11" s="3" t="s">
        <v>70</v>
      </c>
      <c r="C11" s="4">
        <v>45520</v>
      </c>
      <c r="D11" s="13">
        <v>1324645775</v>
      </c>
      <c r="E11" s="3" t="str">
        <f>VLOOKUP(D11,Довідник!$A$3:$F$11,2,0)</f>
        <v>Hard Equip</v>
      </c>
      <c r="F11" s="3" t="str">
        <f>VLOOKUP(D11,Довідник!$A$3:$F$11,3,0)</f>
        <v>ЮО</v>
      </c>
      <c r="G11" s="3" t="str">
        <f>VLOOKUP(D11,Довідник!$A$3:$F$11,4,0)</f>
        <v>Польща</v>
      </c>
      <c r="H11" s="3" t="str">
        <f>VLOOKUP(D11,Довідник!$A$3:$F$11,5,0)</f>
        <v>Варшава</v>
      </c>
      <c r="I11" s="4">
        <f>VLOOKUP(D11,Довідник!$A$3:$F$11,6,0)</f>
        <v>42486</v>
      </c>
      <c r="J11" s="14" t="s">
        <v>40</v>
      </c>
      <c r="K11" s="3" t="str">
        <f>VLOOKUP(J11,Довідник!$A$16:$C$25,2,0)</f>
        <v>Блок живлення</v>
      </c>
      <c r="L11" s="14">
        <v>200</v>
      </c>
      <c r="M11" s="3">
        <f>VLOOKUP(J11,Довідник!$A$16:$C$25,3,0)</f>
        <v>800</v>
      </c>
      <c r="N11" s="14">
        <f t="shared" si="0"/>
        <v>160000</v>
      </c>
      <c r="O11" s="15"/>
      <c r="P11" s="3" t="s">
        <v>97</v>
      </c>
    </row>
    <row r="12" spans="1:16" s="6" customFormat="1" x14ac:dyDescent="0.25">
      <c r="A12" s="3">
        <v>9</v>
      </c>
      <c r="B12" s="3" t="s">
        <v>71</v>
      </c>
      <c r="C12" s="4">
        <v>45520</v>
      </c>
      <c r="D12" s="13">
        <v>9877865534</v>
      </c>
      <c r="E12" s="3" t="str">
        <f>VLOOKUP(D12,Довідник!$A$3:$F$11,2,0)</f>
        <v>Nost West</v>
      </c>
      <c r="F12" s="3" t="str">
        <f>VLOOKUP(D12,Довідник!$A$3:$F$11,3,0)</f>
        <v>ЮО</v>
      </c>
      <c r="G12" s="3" t="str">
        <f>VLOOKUP(D12,Довідник!$A$3:$F$11,4,0)</f>
        <v>Молдова</v>
      </c>
      <c r="H12" s="3" t="str">
        <f>VLOOKUP(D12,Довідник!$A$3:$F$11,5,0)</f>
        <v>Монастир</v>
      </c>
      <c r="I12" s="4">
        <f>VLOOKUP(D12,Довідник!$A$3:$F$11,6,0)</f>
        <v>44821</v>
      </c>
      <c r="J12" s="14" t="s">
        <v>41</v>
      </c>
      <c r="K12" s="3" t="str">
        <f>VLOOKUP(J12,Довідник!$A$16:$C$25,2,0)</f>
        <v>Мат. Плата</v>
      </c>
      <c r="L12" s="14">
        <v>250</v>
      </c>
      <c r="M12" s="3">
        <f>VLOOKUP(J12,Довідник!$A$16:$C$25,3,0)</f>
        <v>1000</v>
      </c>
      <c r="N12" s="14">
        <f t="shared" si="0"/>
        <v>250000</v>
      </c>
      <c r="O12" s="15">
        <v>45520</v>
      </c>
      <c r="P12" s="3" t="s">
        <v>96</v>
      </c>
    </row>
    <row r="13" spans="1:16" s="6" customFormat="1" hidden="1" x14ac:dyDescent="0.25">
      <c r="A13" s="3">
        <v>10</v>
      </c>
      <c r="B13" s="3" t="s">
        <v>72</v>
      </c>
      <c r="C13" s="4">
        <v>45520</v>
      </c>
      <c r="D13" s="13">
        <v>2586395239</v>
      </c>
      <c r="E13" s="3" t="str">
        <f>VLOOKUP(D13,Довідник!$A$3:$F$11,2,0)</f>
        <v>Snap Drag</v>
      </c>
      <c r="F13" s="3" t="str">
        <f>VLOOKUP(D13,Довідник!$A$3:$F$11,3,0)</f>
        <v>ЮО</v>
      </c>
      <c r="G13" s="3" t="str">
        <f>VLOOKUP(D13,Довідник!$A$3:$F$11,4,0)</f>
        <v>Чехія</v>
      </c>
      <c r="H13" s="3" t="str">
        <f>VLOOKUP(D13,Довідник!$A$3:$F$11,5,0)</f>
        <v>Плзень</v>
      </c>
      <c r="I13" s="4">
        <f>VLOOKUP(D13,Довідник!$A$3:$F$11,6,0)</f>
        <v>42957</v>
      </c>
      <c r="J13" s="14" t="s">
        <v>43</v>
      </c>
      <c r="K13" s="3" t="str">
        <f>VLOOKUP(J13,Довідник!$A$16:$C$25,2,0)</f>
        <v>Клавіатура</v>
      </c>
      <c r="L13" s="14">
        <v>222</v>
      </c>
      <c r="M13" s="3">
        <f>VLOOKUP(J13,Довідник!$A$16:$C$25,3,0)</f>
        <v>2000</v>
      </c>
      <c r="N13" s="14">
        <f t="shared" si="0"/>
        <v>444000</v>
      </c>
      <c r="O13" s="15">
        <v>45520</v>
      </c>
      <c r="P13" s="3" t="s">
        <v>96</v>
      </c>
    </row>
    <row r="14" spans="1:16" s="6" customFormat="1" hidden="1" x14ac:dyDescent="0.25">
      <c r="A14" s="3">
        <v>11</v>
      </c>
      <c r="B14" s="3" t="s">
        <v>73</v>
      </c>
      <c r="C14" s="4">
        <v>45520</v>
      </c>
      <c r="D14" s="13">
        <v>5698723658</v>
      </c>
      <c r="E14" s="3" t="str">
        <f>VLOOKUP(D14,Довідник!$A$3:$F$11,2,0)</f>
        <v>Soft Well</v>
      </c>
      <c r="F14" s="3" t="str">
        <f>VLOOKUP(D14,Довідник!$A$3:$F$11,3,0)</f>
        <v>ФО</v>
      </c>
      <c r="G14" s="3" t="str">
        <f>VLOOKUP(D14,Довідник!$A$3:$F$11,4,0)</f>
        <v>Іспанія</v>
      </c>
      <c r="H14" s="3" t="str">
        <f>VLOOKUP(D14,Довідник!$A$3:$F$11,5,0)</f>
        <v>Сарагоса</v>
      </c>
      <c r="I14" s="4">
        <f>VLOOKUP(D14,Довідник!$A$3:$F$11,6,0)</f>
        <v>42962</v>
      </c>
      <c r="J14" s="14" t="s">
        <v>35</v>
      </c>
      <c r="K14" s="3" t="str">
        <f>VLOOKUP(J14,Довідник!$A$16:$C$25,2,0)</f>
        <v>Відеокарта</v>
      </c>
      <c r="L14" s="14">
        <v>132</v>
      </c>
      <c r="M14" s="3">
        <f>VLOOKUP(J14,Довідник!$A$16:$C$25,3,0)</f>
        <v>450</v>
      </c>
      <c r="N14" s="14">
        <f t="shared" si="0"/>
        <v>59400</v>
      </c>
      <c r="O14" s="15">
        <v>45520</v>
      </c>
      <c r="P14" s="3" t="s">
        <v>96</v>
      </c>
    </row>
    <row r="15" spans="1:16" s="6" customFormat="1" hidden="1" x14ac:dyDescent="0.25">
      <c r="A15" s="3">
        <v>12</v>
      </c>
      <c r="B15" s="3" t="s">
        <v>74</v>
      </c>
      <c r="C15" s="4">
        <v>45544</v>
      </c>
      <c r="D15" s="13">
        <v>5698723658</v>
      </c>
      <c r="E15" s="3" t="str">
        <f>VLOOKUP(D15,Довідник!$A$3:$F$11,2,0)</f>
        <v>Soft Well</v>
      </c>
      <c r="F15" s="3" t="str">
        <f>VLOOKUP(D15,Довідник!$A$3:$F$11,3,0)</f>
        <v>ФО</v>
      </c>
      <c r="G15" s="3" t="str">
        <f>VLOOKUP(D15,Довідник!$A$3:$F$11,4,0)</f>
        <v>Іспанія</v>
      </c>
      <c r="H15" s="3" t="str">
        <f>VLOOKUP(D15,Довідник!$A$3:$F$11,5,0)</f>
        <v>Сарагоса</v>
      </c>
      <c r="I15" s="4">
        <f>VLOOKUP(D15,Довідник!$A$3:$F$11,6,0)</f>
        <v>42962</v>
      </c>
      <c r="J15" s="14" t="s">
        <v>36</v>
      </c>
      <c r="K15" s="3" t="str">
        <f>VLOOKUP(J15,Довідник!$A$16:$C$25,2,0)</f>
        <v>Оперативна пам'ять</v>
      </c>
      <c r="L15" s="14">
        <v>157</v>
      </c>
      <c r="M15" s="3">
        <f>VLOOKUP(J15,Довідник!$A$16:$C$25,3,0)</f>
        <v>500</v>
      </c>
      <c r="N15" s="14">
        <f t="shared" si="0"/>
        <v>78500</v>
      </c>
      <c r="O15" s="15">
        <v>45520</v>
      </c>
      <c r="P15" s="3" t="s">
        <v>96</v>
      </c>
    </row>
    <row r="16" spans="1:16" s="6" customFormat="1" hidden="1" x14ac:dyDescent="0.25">
      <c r="A16" s="3">
        <v>13</v>
      </c>
      <c r="B16" s="3" t="s">
        <v>75</v>
      </c>
      <c r="C16" s="4">
        <v>45544</v>
      </c>
      <c r="D16" s="13">
        <v>1324645775</v>
      </c>
      <c r="E16" s="3" t="str">
        <f>VLOOKUP(D16,Довідник!$A$3:$F$11,2,0)</f>
        <v>Hard Equip</v>
      </c>
      <c r="F16" s="3" t="str">
        <f>VLOOKUP(D16,Довідник!$A$3:$F$11,3,0)</f>
        <v>ЮО</v>
      </c>
      <c r="G16" s="3" t="str">
        <f>VLOOKUP(D16,Довідник!$A$3:$F$11,4,0)</f>
        <v>Польща</v>
      </c>
      <c r="H16" s="3" t="str">
        <f>VLOOKUP(D16,Довідник!$A$3:$F$11,5,0)</f>
        <v>Варшава</v>
      </c>
      <c r="I16" s="4">
        <f>VLOOKUP(D16,Довідник!$A$3:$F$11,6,0)</f>
        <v>42486</v>
      </c>
      <c r="J16" s="14" t="s">
        <v>38</v>
      </c>
      <c r="K16" s="3" t="str">
        <f>VLOOKUP(J16,Довідник!$A$16:$C$25,2,0)</f>
        <v>SSD-диск</v>
      </c>
      <c r="L16" s="14">
        <v>189</v>
      </c>
      <c r="M16" s="3">
        <f>VLOOKUP(J16,Довідник!$A$16:$C$25,3,0)</f>
        <v>330</v>
      </c>
      <c r="N16" s="14">
        <f t="shared" si="0"/>
        <v>62370</v>
      </c>
      <c r="O16" s="15">
        <v>45520</v>
      </c>
      <c r="P16" s="3" t="s">
        <v>96</v>
      </c>
    </row>
    <row r="17" spans="1:16" s="6" customFormat="1" hidden="1" x14ac:dyDescent="0.25">
      <c r="A17" s="3">
        <v>14</v>
      </c>
      <c r="B17" s="3" t="s">
        <v>76</v>
      </c>
      <c r="C17" s="4">
        <v>45544</v>
      </c>
      <c r="D17" s="13">
        <v>5698723658</v>
      </c>
      <c r="E17" s="3" t="str">
        <f>VLOOKUP(D17,Довідник!$A$3:$F$11,2,0)</f>
        <v>Soft Well</v>
      </c>
      <c r="F17" s="3" t="str">
        <f>VLOOKUP(D17,Довідник!$A$3:$F$11,3,0)</f>
        <v>ФО</v>
      </c>
      <c r="G17" s="3" t="str">
        <f>VLOOKUP(D17,Довідник!$A$3:$F$11,4,0)</f>
        <v>Іспанія</v>
      </c>
      <c r="H17" s="3" t="str">
        <f>VLOOKUP(D17,Довідник!$A$3:$F$11,5,0)</f>
        <v>Сарагоса</v>
      </c>
      <c r="I17" s="4">
        <f>VLOOKUP(D17,Довідник!$A$3:$F$11,6,0)</f>
        <v>42962</v>
      </c>
      <c r="J17" s="14" t="s">
        <v>36</v>
      </c>
      <c r="K17" s="3" t="str">
        <f>VLOOKUP(J17,Довідник!$A$16:$C$25,2,0)</f>
        <v>Оперативна пам'ять</v>
      </c>
      <c r="L17" s="14">
        <v>145</v>
      </c>
      <c r="M17" s="3">
        <f>VLOOKUP(J17,Довідник!$A$16:$C$25,3,0)</f>
        <v>500</v>
      </c>
      <c r="N17" s="14">
        <f t="shared" si="0"/>
        <v>72500</v>
      </c>
      <c r="O17" s="15">
        <v>45520</v>
      </c>
      <c r="P17" s="3" t="s">
        <v>96</v>
      </c>
    </row>
    <row r="18" spans="1:16" s="6" customFormat="1" x14ac:dyDescent="0.25">
      <c r="A18" s="3">
        <v>15</v>
      </c>
      <c r="B18" s="3" t="s">
        <v>77</v>
      </c>
      <c r="C18" s="4">
        <v>45544</v>
      </c>
      <c r="D18" s="13">
        <v>6678965230</v>
      </c>
      <c r="E18" s="3" t="str">
        <f>VLOOKUP(D18,Довідник!$A$3:$F$11,2,0)</f>
        <v>Comp Gen</v>
      </c>
      <c r="F18" s="3" t="str">
        <f>VLOOKUP(D18,Довідник!$A$3:$F$11,3,0)</f>
        <v>ЮО</v>
      </c>
      <c r="G18" s="3" t="str">
        <f>VLOOKUP(D18,Довідник!$A$3:$F$11,4,0)</f>
        <v>Нідерланди</v>
      </c>
      <c r="H18" s="3" t="str">
        <f>VLOOKUP(D18,Довідник!$A$3:$F$11,5,0)</f>
        <v>Мюнхен</v>
      </c>
      <c r="I18" s="4">
        <f>VLOOKUP(D18,Довідник!$A$3:$F$11,6,0)</f>
        <v>42583</v>
      </c>
      <c r="J18" s="14" t="s">
        <v>41</v>
      </c>
      <c r="K18" s="3" t="str">
        <f>VLOOKUP(J18,Довідник!$A$16:$C$25,2,0)</f>
        <v>Мат. Плата</v>
      </c>
      <c r="L18" s="14">
        <v>205</v>
      </c>
      <c r="M18" s="3">
        <f>VLOOKUP(J18,Довідник!$A$16:$C$25,3,0)</f>
        <v>1000</v>
      </c>
      <c r="N18" s="14">
        <f t="shared" si="0"/>
        <v>205000</v>
      </c>
      <c r="O18" s="15">
        <v>45520</v>
      </c>
      <c r="P18" s="3" t="s">
        <v>96</v>
      </c>
    </row>
    <row r="19" spans="1:16" s="6" customFormat="1" x14ac:dyDescent="0.25">
      <c r="A19" s="3">
        <v>16</v>
      </c>
      <c r="B19" s="3" t="s">
        <v>78</v>
      </c>
      <c r="C19" s="4">
        <v>45552</v>
      </c>
      <c r="D19" s="13">
        <v>1324645775</v>
      </c>
      <c r="E19" s="3" t="str">
        <f>VLOOKUP(D19,Довідник!$A$3:$F$11,2,0)</f>
        <v>Hard Equip</v>
      </c>
      <c r="F19" s="3" t="str">
        <f>VLOOKUP(D19,Довідник!$A$3:$F$11,3,0)</f>
        <v>ЮО</v>
      </c>
      <c r="G19" s="3" t="str">
        <f>VLOOKUP(D19,Довідник!$A$3:$F$11,4,0)</f>
        <v>Польща</v>
      </c>
      <c r="H19" s="3" t="str">
        <f>VLOOKUP(D19,Довідник!$A$3:$F$11,5,0)</f>
        <v>Варшава</v>
      </c>
      <c r="I19" s="4">
        <f>VLOOKUP(D19,Довідник!$A$3:$F$11,6,0)</f>
        <v>42486</v>
      </c>
      <c r="J19" s="14" t="s">
        <v>39</v>
      </c>
      <c r="K19" s="3" t="str">
        <f>VLOOKUP(J19,Довідник!$A$16:$C$25,2,0)</f>
        <v>Монітор</v>
      </c>
      <c r="L19" s="14">
        <v>201</v>
      </c>
      <c r="M19" s="3">
        <f>VLOOKUP(J19,Довідник!$A$16:$C$25,3,0)</f>
        <v>270</v>
      </c>
      <c r="N19" s="14">
        <f t="shared" si="0"/>
        <v>54270</v>
      </c>
      <c r="O19" s="15">
        <v>45520</v>
      </c>
      <c r="P19" s="3" t="s">
        <v>96</v>
      </c>
    </row>
    <row r="20" spans="1:16" s="6" customFormat="1" hidden="1" x14ac:dyDescent="0.25">
      <c r="A20" s="3">
        <v>17</v>
      </c>
      <c r="B20" s="3" t="s">
        <v>79</v>
      </c>
      <c r="C20" s="4">
        <v>45552</v>
      </c>
      <c r="D20" s="13">
        <v>4356743774</v>
      </c>
      <c r="E20" s="3" t="str">
        <f>VLOOKUP(D20,Довідник!$A$3:$F$11,2,0)</f>
        <v>Deere</v>
      </c>
      <c r="F20" s="3" t="str">
        <f>VLOOKUP(D20,Довідник!$A$3:$F$11,3,0)</f>
        <v>ФО</v>
      </c>
      <c r="G20" s="3" t="str">
        <f>VLOOKUP(D20,Довідник!$A$3:$F$11,4,0)</f>
        <v>Велика Британія</v>
      </c>
      <c r="H20" s="3" t="str">
        <f>VLOOKUP(D20,Довідник!$A$3:$F$11,5,0)</f>
        <v>Лондон</v>
      </c>
      <c r="I20" s="4">
        <f>VLOOKUP(D20,Довідник!$A$3:$F$11,6,0)</f>
        <v>42791</v>
      </c>
      <c r="J20" s="14" t="s">
        <v>38</v>
      </c>
      <c r="K20" s="3" t="str">
        <f>VLOOKUP(J20,Довідник!$A$16:$C$25,2,0)</f>
        <v>SSD-диск</v>
      </c>
      <c r="L20" s="14">
        <v>123</v>
      </c>
      <c r="M20" s="3">
        <f>VLOOKUP(J20,Довідник!$A$16:$C$25,3,0)</f>
        <v>330</v>
      </c>
      <c r="N20" s="14">
        <f t="shared" si="0"/>
        <v>40590</v>
      </c>
      <c r="O20" s="15">
        <v>45520</v>
      </c>
      <c r="P20" s="3" t="s">
        <v>96</v>
      </c>
    </row>
    <row r="21" spans="1:16" s="6" customFormat="1" hidden="1" x14ac:dyDescent="0.25">
      <c r="A21" s="3">
        <v>18</v>
      </c>
      <c r="B21" s="3" t="s">
        <v>80</v>
      </c>
      <c r="C21" s="4">
        <v>45552</v>
      </c>
      <c r="D21" s="13">
        <v>2586395239</v>
      </c>
      <c r="E21" s="3" t="str">
        <f>VLOOKUP(D21,Довідник!$A$3:$F$11,2,0)</f>
        <v>Snap Drag</v>
      </c>
      <c r="F21" s="3" t="str">
        <f>VLOOKUP(D21,Довідник!$A$3:$F$11,3,0)</f>
        <v>ЮО</v>
      </c>
      <c r="G21" s="3" t="str">
        <f>VLOOKUP(D21,Довідник!$A$3:$F$11,4,0)</f>
        <v>Чехія</v>
      </c>
      <c r="H21" s="3" t="str">
        <f>VLOOKUP(D21,Довідник!$A$3:$F$11,5,0)</f>
        <v>Плзень</v>
      </c>
      <c r="I21" s="4">
        <f>VLOOKUP(D21,Довідник!$A$3:$F$11,6,0)</f>
        <v>42957</v>
      </c>
      <c r="J21" s="14" t="s">
        <v>34</v>
      </c>
      <c r="K21" s="3" t="str">
        <f>VLOOKUP(J21,Довідник!$A$16:$C$25,2,0)</f>
        <v>Процесор</v>
      </c>
      <c r="L21" s="14">
        <v>142</v>
      </c>
      <c r="M21" s="3">
        <f>VLOOKUP(J21,Довідник!$A$16:$C$25,3,0)</f>
        <v>800</v>
      </c>
      <c r="N21" s="14">
        <f t="shared" si="0"/>
        <v>113600</v>
      </c>
      <c r="O21" s="14"/>
      <c r="P21" s="3" t="s">
        <v>97</v>
      </c>
    </row>
    <row r="22" spans="1:16" s="6" customFormat="1" x14ac:dyDescent="0.25">
      <c r="A22" s="3">
        <v>19</v>
      </c>
      <c r="B22" s="3" t="s">
        <v>81</v>
      </c>
      <c r="C22" s="4">
        <v>45552</v>
      </c>
      <c r="D22" s="13">
        <v>5426477845</v>
      </c>
      <c r="E22" s="3" t="str">
        <f>VLOOKUP(D22,Довідник!$A$3:$F$11,2,0)</f>
        <v>Rocket PC</v>
      </c>
      <c r="F22" s="3" t="str">
        <f>VLOOKUP(D22,Довідник!$A$3:$F$11,3,0)</f>
        <v>ЮО</v>
      </c>
      <c r="G22" s="3" t="str">
        <f>VLOOKUP(D22,Довідник!$A$3:$F$11,4,0)</f>
        <v>Аргентина</v>
      </c>
      <c r="H22" s="3" t="str">
        <f>VLOOKUP(D22,Довідник!$A$3:$F$11,5,0)</f>
        <v>Янтар</v>
      </c>
      <c r="I22" s="4">
        <f>VLOOKUP(D22,Довідник!$A$3:$F$11,6,0)</f>
        <v>43759</v>
      </c>
      <c r="J22" s="14" t="s">
        <v>39</v>
      </c>
      <c r="K22" s="3" t="str">
        <f>VLOOKUP(J22,Довідник!$A$16:$C$25,2,0)</f>
        <v>Монітор</v>
      </c>
      <c r="L22" s="14">
        <v>156</v>
      </c>
      <c r="M22" s="3">
        <f>VLOOKUP(J22,Довідник!$A$16:$C$25,3,0)</f>
        <v>270</v>
      </c>
      <c r="N22" s="14">
        <f t="shared" si="0"/>
        <v>42120</v>
      </c>
      <c r="O22" s="15">
        <v>45552</v>
      </c>
      <c r="P22" s="3" t="s">
        <v>96</v>
      </c>
    </row>
    <row r="23" spans="1:16" s="6" customFormat="1" hidden="1" x14ac:dyDescent="0.25">
      <c r="A23" s="3">
        <v>20</v>
      </c>
      <c r="B23" s="3" t="s">
        <v>82</v>
      </c>
      <c r="C23" s="4">
        <v>45564</v>
      </c>
      <c r="D23" s="13">
        <v>2586395239</v>
      </c>
      <c r="E23" s="3" t="str">
        <f>VLOOKUP(D23,Довідник!$A$3:$F$11,2,0)</f>
        <v>Snap Drag</v>
      </c>
      <c r="F23" s="3" t="str">
        <f>VLOOKUP(D23,Довідник!$A$3:$F$11,3,0)</f>
        <v>ЮО</v>
      </c>
      <c r="G23" s="3" t="str">
        <f>VLOOKUP(D23,Довідник!$A$3:$F$11,4,0)</f>
        <v>Чехія</v>
      </c>
      <c r="H23" s="3" t="str">
        <f>VLOOKUP(D23,Довідник!$A$3:$F$11,5,0)</f>
        <v>Плзень</v>
      </c>
      <c r="I23" s="4">
        <f>VLOOKUP(D23,Довідник!$A$3:$F$11,6,0)</f>
        <v>42957</v>
      </c>
      <c r="J23" s="14" t="s">
        <v>39</v>
      </c>
      <c r="K23" s="3" t="str">
        <f>VLOOKUP(J23,Довідник!$A$16:$C$25,2,0)</f>
        <v>Монітор</v>
      </c>
      <c r="L23" s="14">
        <v>178</v>
      </c>
      <c r="M23" s="3">
        <f>VLOOKUP(J23,Довідник!$A$16:$C$25,3,0)</f>
        <v>270</v>
      </c>
      <c r="N23" s="14">
        <f t="shared" si="0"/>
        <v>48060</v>
      </c>
      <c r="O23" s="15">
        <v>45552</v>
      </c>
      <c r="P23" s="3" t="s">
        <v>96</v>
      </c>
    </row>
    <row r="24" spans="1:16" s="6" customFormat="1" hidden="1" x14ac:dyDescent="0.25">
      <c r="A24" s="3">
        <v>21</v>
      </c>
      <c r="B24" s="3" t="s">
        <v>83</v>
      </c>
      <c r="C24" s="4">
        <v>45564</v>
      </c>
      <c r="D24" s="13">
        <v>2586395239</v>
      </c>
      <c r="E24" s="3" t="str">
        <f>VLOOKUP(D24,Довідник!$A$3:$F$11,2,0)</f>
        <v>Snap Drag</v>
      </c>
      <c r="F24" s="3" t="str">
        <f>VLOOKUP(D24,Довідник!$A$3:$F$11,3,0)</f>
        <v>ЮО</v>
      </c>
      <c r="G24" s="3" t="str">
        <f>VLOOKUP(D24,Довідник!$A$3:$F$11,4,0)</f>
        <v>Чехія</v>
      </c>
      <c r="H24" s="3" t="str">
        <f>VLOOKUP(D24,Довідник!$A$3:$F$11,5,0)</f>
        <v>Плзень</v>
      </c>
      <c r="I24" s="4">
        <f>VLOOKUP(D24,Довідник!$A$3:$F$11,6,0)</f>
        <v>42957</v>
      </c>
      <c r="J24" s="14" t="s">
        <v>35</v>
      </c>
      <c r="K24" s="3" t="str">
        <f>VLOOKUP(J24,Довідник!$A$16:$C$25,2,0)</f>
        <v>Відеокарта</v>
      </c>
      <c r="L24" s="14">
        <v>19</v>
      </c>
      <c r="M24" s="3">
        <f>VLOOKUP(J24,Довідник!$A$16:$C$25,3,0)</f>
        <v>450</v>
      </c>
      <c r="N24" s="14">
        <f t="shared" si="0"/>
        <v>8550</v>
      </c>
      <c r="O24" s="15">
        <v>45552</v>
      </c>
      <c r="P24" s="3" t="s">
        <v>96</v>
      </c>
    </row>
    <row r="25" spans="1:16" s="6" customFormat="1" hidden="1" x14ac:dyDescent="0.25">
      <c r="A25" s="3">
        <v>22</v>
      </c>
      <c r="B25" s="3" t="s">
        <v>84</v>
      </c>
      <c r="C25" s="4">
        <v>45564</v>
      </c>
      <c r="D25" s="13">
        <v>2586395239</v>
      </c>
      <c r="E25" s="3" t="str">
        <f>VLOOKUP(D25,Довідник!$A$3:$F$11,2,0)</f>
        <v>Snap Drag</v>
      </c>
      <c r="F25" s="3" t="str">
        <f>VLOOKUP(D25,Довідник!$A$3:$F$11,3,0)</f>
        <v>ЮО</v>
      </c>
      <c r="G25" s="3" t="str">
        <f>VLOOKUP(D25,Довідник!$A$3:$F$11,4,0)</f>
        <v>Чехія</v>
      </c>
      <c r="H25" s="3" t="str">
        <f>VLOOKUP(D25,Довідник!$A$3:$F$11,5,0)</f>
        <v>Плзень</v>
      </c>
      <c r="I25" s="4">
        <f>VLOOKUP(D25,Довідник!$A$3:$F$11,6,0)</f>
        <v>42957</v>
      </c>
      <c r="J25" s="14" t="s">
        <v>38</v>
      </c>
      <c r="K25" s="3" t="str">
        <f>VLOOKUP(J25,Довідник!$A$16:$C$25,2,0)</f>
        <v>SSD-диск</v>
      </c>
      <c r="L25" s="14">
        <v>56</v>
      </c>
      <c r="M25" s="3">
        <f>VLOOKUP(J25,Довідник!$A$16:$C$25,3,0)</f>
        <v>330</v>
      </c>
      <c r="N25" s="14">
        <f t="shared" si="0"/>
        <v>18480</v>
      </c>
      <c r="O25" s="15">
        <v>45552</v>
      </c>
      <c r="P25" s="3" t="s">
        <v>96</v>
      </c>
    </row>
    <row r="26" spans="1:16" s="6" customFormat="1" hidden="1" x14ac:dyDescent="0.25">
      <c r="A26" s="3">
        <v>23</v>
      </c>
      <c r="B26" s="3" t="s">
        <v>85</v>
      </c>
      <c r="C26" s="4">
        <v>45564</v>
      </c>
      <c r="D26" s="13">
        <v>5426477845</v>
      </c>
      <c r="E26" s="3" t="str">
        <f>VLOOKUP(D26,Довідник!$A$3:$F$11,2,0)</f>
        <v>Rocket PC</v>
      </c>
      <c r="F26" s="3" t="str">
        <f>VLOOKUP(D26,Довідник!$A$3:$F$11,3,0)</f>
        <v>ЮО</v>
      </c>
      <c r="G26" s="3" t="str">
        <f>VLOOKUP(D26,Довідник!$A$3:$F$11,4,0)</f>
        <v>Аргентина</v>
      </c>
      <c r="H26" s="3" t="str">
        <f>VLOOKUP(D26,Довідник!$A$3:$F$11,5,0)</f>
        <v>Янтар</v>
      </c>
      <c r="I26" s="4">
        <f>VLOOKUP(D26,Довідник!$A$3:$F$11,6,0)</f>
        <v>43759</v>
      </c>
      <c r="J26" s="14" t="s">
        <v>33</v>
      </c>
      <c r="K26" s="3" t="str">
        <f>VLOOKUP(J26,Довідник!$A$16:$C$25,2,0)</f>
        <v>Комп'ютерна мишка</v>
      </c>
      <c r="L26" s="14">
        <v>34</v>
      </c>
      <c r="M26" s="3">
        <f>VLOOKUP(J26,Довідник!$A$16:$C$25,3,0)</f>
        <v>350</v>
      </c>
      <c r="N26" s="14">
        <f t="shared" si="0"/>
        <v>11900</v>
      </c>
      <c r="O26" s="15">
        <v>45552</v>
      </c>
      <c r="P26" s="3" t="s">
        <v>96</v>
      </c>
    </row>
    <row r="27" spans="1:16" s="6" customFormat="1" hidden="1" x14ac:dyDescent="0.25">
      <c r="A27" s="3">
        <v>24</v>
      </c>
      <c r="B27" s="3" t="s">
        <v>86</v>
      </c>
      <c r="C27" s="4">
        <v>45567</v>
      </c>
      <c r="D27" s="13">
        <v>2586395239</v>
      </c>
      <c r="E27" s="3" t="str">
        <f>VLOOKUP(D27,Довідник!$A$3:$F$11,2,0)</f>
        <v>Snap Drag</v>
      </c>
      <c r="F27" s="3" t="str">
        <f>VLOOKUP(D27,Довідник!$A$3:$F$11,3,0)</f>
        <v>ЮО</v>
      </c>
      <c r="G27" s="3" t="str">
        <f>VLOOKUP(D27,Довідник!$A$3:$F$11,4,0)</f>
        <v>Чехія</v>
      </c>
      <c r="H27" s="3" t="str">
        <f>VLOOKUP(D27,Довідник!$A$3:$F$11,5,0)</f>
        <v>Плзень</v>
      </c>
      <c r="I27" s="4">
        <f>VLOOKUP(D27,Довідник!$A$3:$F$11,6,0)</f>
        <v>42957</v>
      </c>
      <c r="J27" s="14" t="s">
        <v>36</v>
      </c>
      <c r="K27" s="3" t="str">
        <f>VLOOKUP(J27,Довідник!$A$16:$C$25,2,0)</f>
        <v>Оперативна пам'ять</v>
      </c>
      <c r="L27" s="14">
        <v>45</v>
      </c>
      <c r="M27" s="3">
        <f>VLOOKUP(J27,Довідник!$A$16:$C$25,3,0)</f>
        <v>500</v>
      </c>
      <c r="N27" s="14">
        <f t="shared" si="0"/>
        <v>22500</v>
      </c>
      <c r="O27" s="15">
        <v>45552</v>
      </c>
      <c r="P27" s="3" t="s">
        <v>96</v>
      </c>
    </row>
    <row r="28" spans="1:16" s="6" customFormat="1" hidden="1" x14ac:dyDescent="0.25">
      <c r="A28" s="3">
        <v>25</v>
      </c>
      <c r="B28" s="3" t="s">
        <v>87</v>
      </c>
      <c r="C28" s="4">
        <v>45567</v>
      </c>
      <c r="D28" s="13">
        <v>9877865534</v>
      </c>
      <c r="E28" s="3" t="str">
        <f>VLOOKUP(D28,Довідник!$A$3:$F$11,2,0)</f>
        <v>Nost West</v>
      </c>
      <c r="F28" s="3" t="str">
        <f>VLOOKUP(D28,Довідник!$A$3:$F$11,3,0)</f>
        <v>ЮО</v>
      </c>
      <c r="G28" s="3" t="str">
        <f>VLOOKUP(D28,Довідник!$A$3:$F$11,4,0)</f>
        <v>Молдова</v>
      </c>
      <c r="H28" s="3" t="str">
        <f>VLOOKUP(D28,Довідник!$A$3:$F$11,5,0)</f>
        <v>Монастир</v>
      </c>
      <c r="I28" s="4">
        <f>VLOOKUP(D28,Довідник!$A$3:$F$11,6,0)</f>
        <v>44821</v>
      </c>
      <c r="J28" s="14" t="s">
        <v>38</v>
      </c>
      <c r="K28" s="3" t="str">
        <f>VLOOKUP(J28,Довідник!$A$16:$C$25,2,0)</f>
        <v>SSD-диск</v>
      </c>
      <c r="L28" s="14">
        <v>67</v>
      </c>
      <c r="M28" s="3">
        <f>VLOOKUP(J28,Довідник!$A$16:$C$25,3,0)</f>
        <v>330</v>
      </c>
      <c r="N28" s="14">
        <f t="shared" si="0"/>
        <v>22110</v>
      </c>
      <c r="O28" s="15">
        <v>45552</v>
      </c>
      <c r="P28" s="3" t="s">
        <v>96</v>
      </c>
    </row>
    <row r="29" spans="1:16" s="6" customFormat="1" hidden="1" x14ac:dyDescent="0.25">
      <c r="A29" s="3">
        <v>26</v>
      </c>
      <c r="B29" s="3" t="s">
        <v>88</v>
      </c>
      <c r="C29" s="4">
        <v>45567</v>
      </c>
      <c r="D29" s="13">
        <v>2586395239</v>
      </c>
      <c r="E29" s="3" t="str">
        <f>VLOOKUP(D29,Довідник!$A$3:$F$11,2,0)</f>
        <v>Snap Drag</v>
      </c>
      <c r="F29" s="3" t="str">
        <f>VLOOKUP(D29,Довідник!$A$3:$F$11,3,0)</f>
        <v>ЮО</v>
      </c>
      <c r="G29" s="3" t="str">
        <f>VLOOKUP(D29,Довідник!$A$3:$F$11,4,0)</f>
        <v>Чехія</v>
      </c>
      <c r="H29" s="3" t="str">
        <f>VLOOKUP(D29,Довідник!$A$3:$F$11,5,0)</f>
        <v>Плзень</v>
      </c>
      <c r="I29" s="4">
        <f>VLOOKUP(D29,Довідник!$A$3:$F$11,6,0)</f>
        <v>42957</v>
      </c>
      <c r="J29" s="14" t="s">
        <v>33</v>
      </c>
      <c r="K29" s="3" t="str">
        <f>VLOOKUP(J29,Довідник!$A$16:$C$25,2,0)</f>
        <v>Комп'ютерна мишка</v>
      </c>
      <c r="L29" s="14">
        <v>78</v>
      </c>
      <c r="M29" s="3">
        <f>VLOOKUP(J29,Довідник!$A$16:$C$25,3,0)</f>
        <v>350</v>
      </c>
      <c r="N29" s="14">
        <f t="shared" si="0"/>
        <v>27300</v>
      </c>
      <c r="O29" s="15">
        <v>45552</v>
      </c>
      <c r="P29" s="3" t="s">
        <v>96</v>
      </c>
    </row>
    <row r="30" spans="1:16" s="6" customFormat="1" hidden="1" x14ac:dyDescent="0.25">
      <c r="A30" s="3">
        <v>27</v>
      </c>
      <c r="B30" s="3" t="s">
        <v>89</v>
      </c>
      <c r="C30" s="4">
        <v>45576</v>
      </c>
      <c r="D30" s="13">
        <v>9877865534</v>
      </c>
      <c r="E30" s="3" t="str">
        <f>VLOOKUP(D30,Довідник!$A$3:$F$11,2,0)</f>
        <v>Nost West</v>
      </c>
      <c r="F30" s="3" t="str">
        <f>VLOOKUP(D30,Довідник!$A$3:$F$11,3,0)</f>
        <v>ЮО</v>
      </c>
      <c r="G30" s="3" t="str">
        <f>VLOOKUP(D30,Довідник!$A$3:$F$11,4,0)</f>
        <v>Молдова</v>
      </c>
      <c r="H30" s="3" t="str">
        <f>VLOOKUP(D30,Довідник!$A$3:$F$11,5,0)</f>
        <v>Монастир</v>
      </c>
      <c r="I30" s="4">
        <f>VLOOKUP(D30,Довідник!$A$3:$F$11,6,0)</f>
        <v>44821</v>
      </c>
      <c r="J30" s="14" t="s">
        <v>35</v>
      </c>
      <c r="K30" s="3" t="str">
        <f>VLOOKUP(J30,Довідник!$A$16:$C$25,2,0)</f>
        <v>Відеокарта</v>
      </c>
      <c r="L30" s="14">
        <v>89</v>
      </c>
      <c r="M30" s="3">
        <f>VLOOKUP(J30,Довідник!$A$16:$C$25,3,0)</f>
        <v>450</v>
      </c>
      <c r="N30" s="14">
        <f t="shared" si="0"/>
        <v>40050</v>
      </c>
      <c r="O30" s="15">
        <v>45552</v>
      </c>
      <c r="P30" s="3" t="s">
        <v>96</v>
      </c>
    </row>
    <row r="31" spans="1:16" s="6" customFormat="1" hidden="1" x14ac:dyDescent="0.25">
      <c r="A31" s="3">
        <v>28</v>
      </c>
      <c r="B31" s="3" t="s">
        <v>90</v>
      </c>
      <c r="C31" s="4">
        <v>45576</v>
      </c>
      <c r="D31" s="13">
        <v>2586395239</v>
      </c>
      <c r="E31" s="3" t="str">
        <f>VLOOKUP(D31,Довідник!$A$3:$F$11,2,0)</f>
        <v>Snap Drag</v>
      </c>
      <c r="F31" s="3" t="str">
        <f>VLOOKUP(D31,Довідник!$A$3:$F$11,3,0)</f>
        <v>ЮО</v>
      </c>
      <c r="G31" s="3" t="str">
        <f>VLOOKUP(D31,Довідник!$A$3:$F$11,4,0)</f>
        <v>Чехія</v>
      </c>
      <c r="H31" s="3" t="str">
        <f>VLOOKUP(D31,Довідник!$A$3:$F$11,5,0)</f>
        <v>Плзень</v>
      </c>
      <c r="I31" s="4">
        <f>VLOOKUP(D31,Довідник!$A$3:$F$11,6,0)</f>
        <v>42957</v>
      </c>
      <c r="J31" s="14" t="s">
        <v>38</v>
      </c>
      <c r="K31" s="3" t="str">
        <f>VLOOKUP(J31,Довідник!$A$16:$C$25,2,0)</f>
        <v>SSD-диск</v>
      </c>
      <c r="L31" s="14">
        <v>100</v>
      </c>
      <c r="M31" s="3">
        <f>VLOOKUP(J31,Довідник!$A$16:$C$25,3,0)</f>
        <v>330</v>
      </c>
      <c r="N31" s="14">
        <f t="shared" si="0"/>
        <v>33000</v>
      </c>
      <c r="O31" s="15">
        <v>45552</v>
      </c>
      <c r="P31" s="3" t="s">
        <v>96</v>
      </c>
    </row>
    <row r="32" spans="1:16" s="6" customFormat="1" hidden="1" x14ac:dyDescent="0.25">
      <c r="A32" s="3">
        <v>29</v>
      </c>
      <c r="B32" s="3" t="s">
        <v>91</v>
      </c>
      <c r="C32" s="4">
        <v>45576</v>
      </c>
      <c r="D32" s="13">
        <v>6678965230</v>
      </c>
      <c r="E32" s="3" t="str">
        <f>VLOOKUP(D32,Довідник!$A$3:$F$11,2,0)</f>
        <v>Comp Gen</v>
      </c>
      <c r="F32" s="3" t="str">
        <f>VLOOKUP(D32,Довідник!$A$3:$F$11,3,0)</f>
        <v>ЮО</v>
      </c>
      <c r="G32" s="3" t="str">
        <f>VLOOKUP(D32,Довідник!$A$3:$F$11,4,0)</f>
        <v>Нідерланди</v>
      </c>
      <c r="H32" s="3" t="str">
        <f>VLOOKUP(D32,Довідник!$A$3:$F$11,5,0)</f>
        <v>Мюнхен</v>
      </c>
      <c r="I32" s="4">
        <f>VLOOKUP(D32,Довідник!$A$3:$F$11,6,0)</f>
        <v>42583</v>
      </c>
      <c r="J32" s="14" t="s">
        <v>35</v>
      </c>
      <c r="K32" s="3" t="str">
        <f>VLOOKUP(J32,Довідник!$A$16:$C$25,2,0)</f>
        <v>Відеокарта</v>
      </c>
      <c r="L32" s="14">
        <v>105</v>
      </c>
      <c r="M32" s="3">
        <f>VLOOKUP(J32,Довідник!$A$16:$C$25,3,0)</f>
        <v>450</v>
      </c>
      <c r="N32" s="14">
        <f t="shared" si="0"/>
        <v>47250</v>
      </c>
      <c r="O32" s="15">
        <v>45552</v>
      </c>
      <c r="P32" s="3" t="s">
        <v>96</v>
      </c>
    </row>
    <row r="33" spans="1:16" s="6" customFormat="1" x14ac:dyDescent="0.25">
      <c r="A33" s="3">
        <v>30</v>
      </c>
      <c r="B33" s="3" t="s">
        <v>92</v>
      </c>
      <c r="C33" s="4">
        <v>45576</v>
      </c>
      <c r="D33" s="13">
        <v>5426477845</v>
      </c>
      <c r="E33" s="3" t="str">
        <f>VLOOKUP(D33,Довідник!$A$3:$F$11,2,0)</f>
        <v>Rocket PC</v>
      </c>
      <c r="F33" s="3" t="str">
        <f>VLOOKUP(D33,Довідник!$A$3:$F$11,3,0)</f>
        <v>ЮО</v>
      </c>
      <c r="G33" s="3" t="str">
        <f>VLOOKUP(D33,Довідник!$A$3:$F$11,4,0)</f>
        <v>Аргентина</v>
      </c>
      <c r="H33" s="3" t="str">
        <f>VLOOKUP(D33,Довідник!$A$3:$F$11,5,0)</f>
        <v>Янтар</v>
      </c>
      <c r="I33" s="4">
        <f>VLOOKUP(D33,Довідник!$A$3:$F$11,6,0)</f>
        <v>43759</v>
      </c>
      <c r="J33" s="14" t="s">
        <v>39</v>
      </c>
      <c r="K33" s="3" t="str">
        <f>VLOOKUP(J33,Довідник!$A$16:$C$25,2,0)</f>
        <v>Монітор</v>
      </c>
      <c r="L33" s="14">
        <v>229</v>
      </c>
      <c r="M33" s="3">
        <f>VLOOKUP(J33,Довідник!$A$16:$C$25,3,0)</f>
        <v>270</v>
      </c>
      <c r="N33" s="14">
        <f t="shared" si="0"/>
        <v>61830</v>
      </c>
      <c r="O33" s="14"/>
      <c r="P33" s="3" t="s">
        <v>97</v>
      </c>
    </row>
    <row r="34" spans="1:16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2"/>
      <c r="O34" s="1"/>
    </row>
    <row r="35" spans="1:16" x14ac:dyDescent="0.25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2"/>
      <c r="O35" s="1"/>
    </row>
    <row r="36" spans="1:16" x14ac:dyDescent="0.25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2"/>
      <c r="O36" s="1"/>
    </row>
    <row r="37" spans="1:16" x14ac:dyDescent="0.25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6" x14ac:dyDescent="0.25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2"/>
      <c r="O38" s="1"/>
    </row>
    <row r="39" spans="1:16" x14ac:dyDescent="0.25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2"/>
      <c r="O39" s="1"/>
    </row>
    <row r="40" spans="1:16" x14ac:dyDescent="0.25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2"/>
      <c r="O40" s="1"/>
    </row>
    <row r="41" spans="1:16" x14ac:dyDescent="0.25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2"/>
      <c r="O41" s="1"/>
    </row>
    <row r="42" spans="1:16" x14ac:dyDescent="0.25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2"/>
      <c r="O42" s="1"/>
    </row>
    <row r="43" spans="1:16" x14ac:dyDescent="0.2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2"/>
      <c r="O43" s="1"/>
    </row>
  </sheetData>
  <autoFilter ref="A3:P33" xr:uid="{7DAB6522-34F8-41D1-8D8D-518ACBF77982}">
    <filterColumn colId="4">
      <customFilters>
        <customFilter val="*e*"/>
      </customFilters>
    </filterColumn>
    <filterColumn colId="10">
      <customFilters>
        <customFilter val="м*"/>
      </customFilters>
    </filterColumn>
  </autoFilter>
  <mergeCells count="1">
    <mergeCell ref="A1:O1"/>
  </mergeCells>
  <conditionalFormatting sqref="A3:P3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{49CF39F1-C333-4E16-AFE2-DE4D8202AEE3}</x14:id>
        </ext>
      </extLst>
    </cfRule>
  </conditionalFormatting>
  <dataValidations count="2">
    <dataValidation type="list" allowBlank="1" showInputMessage="1" showErrorMessage="1" sqref="J4:J33" xr:uid="{7EBAC018-F8DA-455C-B271-50DD2F5F4578}">
      <formula1>$J$4:$J$33</formula1>
    </dataValidation>
    <dataValidation type="list" allowBlank="1" showInputMessage="1" showErrorMessage="1" sqref="D4:D33" xr:uid="{0940782C-EEB6-4FA8-8B03-D2E49F0C6531}">
      <formula1>$D$4:$D$33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CF39F1-C333-4E16-AFE2-DE4D8202AE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A3:P33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51967-9677-49C3-AE0B-A9F7D1EFB10F}">
  <dimension ref="A1:T43"/>
  <sheetViews>
    <sheetView zoomScaleNormal="100" workbookViewId="0">
      <pane xSplit="15" ySplit="3" topLeftCell="P4" activePane="bottomRight" state="frozen"/>
      <selection pane="topRight" activeCell="P1" sqref="P1"/>
      <selection pane="bottomLeft" activeCell="A4" sqref="A4"/>
      <selection pane="bottomRight" activeCell="S29" sqref="S29"/>
    </sheetView>
  </sheetViews>
  <sheetFormatPr defaultRowHeight="15" x14ac:dyDescent="0.25"/>
  <cols>
    <col min="1" max="1" width="3.85546875" bestFit="1" customWidth="1"/>
    <col min="2" max="2" width="12" bestFit="1" customWidth="1"/>
    <col min="3" max="3" width="12" customWidth="1"/>
    <col min="4" max="4" width="15" customWidth="1"/>
    <col min="5" max="5" width="18.85546875" customWidth="1"/>
    <col min="6" max="6" width="7.7109375" bestFit="1" customWidth="1"/>
    <col min="7" max="7" width="16.7109375" customWidth="1"/>
    <col min="8" max="9" width="11.7109375" customWidth="1"/>
    <col min="10" max="10" width="9.7109375" bestFit="1" customWidth="1"/>
    <col min="11" max="11" width="21.42578125" customWidth="1"/>
    <col min="12" max="12" width="11.5703125" bestFit="1" customWidth="1"/>
    <col min="13" max="13" width="9.5703125" bestFit="1" customWidth="1"/>
    <col min="14" max="14" width="10" customWidth="1"/>
    <col min="15" max="15" width="10.42578125" bestFit="1" customWidth="1"/>
    <col min="16" max="16" width="11.140625" customWidth="1"/>
    <col min="20" max="20" width="14.85546875" customWidth="1"/>
  </cols>
  <sheetData>
    <row r="1" spans="1:20" x14ac:dyDescent="0.25">
      <c r="A1" s="21" t="s">
        <v>12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9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9"/>
    </row>
    <row r="3" spans="1:20" ht="45" x14ac:dyDescent="0.25">
      <c r="A3" s="12" t="s">
        <v>13</v>
      </c>
      <c r="B3" s="12" t="s">
        <v>14</v>
      </c>
      <c r="C3" s="12" t="s">
        <v>15</v>
      </c>
      <c r="D3" s="12" t="s">
        <v>16</v>
      </c>
      <c r="E3" s="11" t="s">
        <v>17</v>
      </c>
      <c r="F3" s="11" t="s">
        <v>18</v>
      </c>
      <c r="G3" s="11" t="s">
        <v>19</v>
      </c>
      <c r="H3" s="11" t="s">
        <v>20</v>
      </c>
      <c r="I3" s="11" t="s">
        <v>21</v>
      </c>
      <c r="J3" s="12" t="s">
        <v>4</v>
      </c>
      <c r="K3" s="11" t="s">
        <v>5</v>
      </c>
      <c r="L3" s="12" t="s">
        <v>94</v>
      </c>
      <c r="M3" s="11" t="s">
        <v>6</v>
      </c>
      <c r="N3" s="12" t="s">
        <v>95</v>
      </c>
      <c r="O3" s="12" t="s">
        <v>0</v>
      </c>
      <c r="P3" s="12" t="s">
        <v>22</v>
      </c>
      <c r="S3" s="12" t="s">
        <v>95</v>
      </c>
      <c r="T3" s="17" t="s">
        <v>4</v>
      </c>
    </row>
    <row r="4" spans="1:20" s="6" customFormat="1" x14ac:dyDescent="0.25">
      <c r="A4" s="3">
        <v>1</v>
      </c>
      <c r="B4" s="3" t="s">
        <v>63</v>
      </c>
      <c r="C4" s="4">
        <v>45505</v>
      </c>
      <c r="D4" s="13">
        <v>5698723658</v>
      </c>
      <c r="E4" s="3" t="str">
        <f>VLOOKUP(D4,Довідник!$A$3:$F$11,2,0)</f>
        <v>Soft Well</v>
      </c>
      <c r="F4" s="3" t="str">
        <f>VLOOKUP(D4,Довідник!$A$3:$F$11,3,0)</f>
        <v>ФО</v>
      </c>
      <c r="G4" s="3" t="str">
        <f>VLOOKUP(D4,Довідник!$A$3:$F$11,4,0)</f>
        <v>Іспанія</v>
      </c>
      <c r="H4" s="3" t="str">
        <f>VLOOKUP(D4,Довідник!$A$3:$F$11,5,0)</f>
        <v>Сарагоса</v>
      </c>
      <c r="I4" s="4">
        <f>VLOOKUP(D4,Довідник!$A$3:$F$11,6,0)</f>
        <v>42962</v>
      </c>
      <c r="J4" s="14" t="s">
        <v>33</v>
      </c>
      <c r="K4" s="3" t="str">
        <f>VLOOKUP(J4,Довідник!$A$16:$C$25,2,0)</f>
        <v>Комп'ютерна мишка</v>
      </c>
      <c r="L4" s="14">
        <v>500</v>
      </c>
      <c r="M4" s="3">
        <f>VLOOKUP(J4,Довідник!$A$16:$C$25,3,0)</f>
        <v>350</v>
      </c>
      <c r="N4" s="14">
        <f>L4*M4</f>
        <v>175000</v>
      </c>
      <c r="O4" s="15">
        <v>45505</v>
      </c>
      <c r="P4" s="3" t="s">
        <v>96</v>
      </c>
      <c r="S4" s="6" t="s">
        <v>98</v>
      </c>
      <c r="T4" s="18" t="s">
        <v>99</v>
      </c>
    </row>
    <row r="5" spans="1:20" s="6" customFormat="1" x14ac:dyDescent="0.25">
      <c r="A5" s="3">
        <v>2</v>
      </c>
      <c r="B5" s="3" t="s">
        <v>64</v>
      </c>
      <c r="C5" s="4">
        <v>45505</v>
      </c>
      <c r="D5" s="13">
        <v>5698723658</v>
      </c>
      <c r="E5" s="3" t="str">
        <f>VLOOKUP(D5,Довідник!$A$3:$F$11,2,0)</f>
        <v>Soft Well</v>
      </c>
      <c r="F5" s="3" t="str">
        <f>VLOOKUP(D5,Довідник!$A$3:$F$11,3,0)</f>
        <v>ФО</v>
      </c>
      <c r="G5" s="3" t="str">
        <f>VLOOKUP(D5,Довідник!$A$3:$F$11,4,0)</f>
        <v>Іспанія</v>
      </c>
      <c r="H5" s="3" t="str">
        <f>VLOOKUP(D5,Довідник!$A$3:$F$11,5,0)</f>
        <v>Сарагоса</v>
      </c>
      <c r="I5" s="4">
        <f>VLOOKUP(D5,Довідник!$A$3:$F$11,6,0)</f>
        <v>42962</v>
      </c>
      <c r="J5" s="14" t="s">
        <v>34</v>
      </c>
      <c r="K5" s="3" t="str">
        <f>VLOOKUP(J5,Довідник!$A$16:$C$25,2,0)</f>
        <v>Процесор</v>
      </c>
      <c r="L5" s="14">
        <v>200</v>
      </c>
      <c r="M5" s="3">
        <f>VLOOKUP(J5,Довідник!$A$16:$C$25,3,0)</f>
        <v>800</v>
      </c>
      <c r="N5" s="14">
        <f t="shared" ref="N5:N33" si="0">L5*M5</f>
        <v>160000</v>
      </c>
      <c r="O5" s="15">
        <v>45505</v>
      </c>
      <c r="P5" s="3" t="s">
        <v>96</v>
      </c>
    </row>
    <row r="6" spans="1:20" s="6" customFormat="1" x14ac:dyDescent="0.25">
      <c r="A6" s="3">
        <v>3</v>
      </c>
      <c r="B6" s="3" t="s">
        <v>65</v>
      </c>
      <c r="C6" s="4">
        <v>45505</v>
      </c>
      <c r="D6" s="13">
        <v>2586395239</v>
      </c>
      <c r="E6" s="3" t="str">
        <f>VLOOKUP(D6,Довідник!$A$3:$F$11,2,0)</f>
        <v>Snap Drag</v>
      </c>
      <c r="F6" s="3" t="str">
        <f>VLOOKUP(D6,Довідник!$A$3:$F$11,3,0)</f>
        <v>ЮО</v>
      </c>
      <c r="G6" s="3" t="str">
        <f>VLOOKUP(D6,Довідник!$A$3:$F$11,4,0)</f>
        <v>Чехія</v>
      </c>
      <c r="H6" s="3" t="str">
        <f>VLOOKUP(D6,Довідник!$A$3:$F$11,5,0)</f>
        <v>Плзень</v>
      </c>
      <c r="I6" s="4">
        <f>VLOOKUP(D6,Довідник!$A$3:$F$11,6,0)</f>
        <v>42957</v>
      </c>
      <c r="J6" s="14" t="s">
        <v>35</v>
      </c>
      <c r="K6" s="3" t="str">
        <f>VLOOKUP(J6,Довідник!$A$16:$C$25,2,0)</f>
        <v>Відеокарта</v>
      </c>
      <c r="L6" s="14">
        <v>300</v>
      </c>
      <c r="M6" s="3">
        <f>VLOOKUP(J6,Довідник!$A$16:$C$25,3,0)</f>
        <v>450</v>
      </c>
      <c r="N6" s="14">
        <f t="shared" si="0"/>
        <v>135000</v>
      </c>
      <c r="O6" s="15">
        <v>45505</v>
      </c>
      <c r="P6" s="3" t="s">
        <v>96</v>
      </c>
    </row>
    <row r="7" spans="1:20" s="6" customFormat="1" x14ac:dyDescent="0.25">
      <c r="A7" s="3">
        <v>4</v>
      </c>
      <c r="B7" s="3" t="s">
        <v>66</v>
      </c>
      <c r="C7" s="4">
        <v>45505</v>
      </c>
      <c r="D7" s="13">
        <v>7458742369</v>
      </c>
      <c r="E7" s="3" t="str">
        <f>VLOOKUP(D7,Довідник!$A$3:$F$11,2,0)</f>
        <v>Argentum</v>
      </c>
      <c r="F7" s="3" t="str">
        <f>VLOOKUP(D7,Довідник!$A$3:$F$11,3,0)</f>
        <v>ФО</v>
      </c>
      <c r="G7" s="3" t="str">
        <f>VLOOKUP(D7,Довідник!$A$3:$F$11,4,0)</f>
        <v>Аргентина</v>
      </c>
      <c r="H7" s="3" t="str">
        <f>VLOOKUP(D7,Довідник!$A$3:$F$11,5,0)</f>
        <v>Манчестер</v>
      </c>
      <c r="I7" s="4">
        <f>VLOOKUP(D7,Довідник!$A$3:$F$11,6,0)</f>
        <v>42607</v>
      </c>
      <c r="J7" s="14" t="s">
        <v>36</v>
      </c>
      <c r="K7" s="3" t="str">
        <f>VLOOKUP(J7,Довідник!$A$16:$C$25,2,0)</f>
        <v>Оперативна пам'ять</v>
      </c>
      <c r="L7" s="14">
        <v>100</v>
      </c>
      <c r="M7" s="3">
        <f>VLOOKUP(J7,Довідник!$A$16:$C$25,3,0)</f>
        <v>500</v>
      </c>
      <c r="N7" s="14">
        <f t="shared" si="0"/>
        <v>50000</v>
      </c>
      <c r="O7" s="15">
        <v>45505</v>
      </c>
      <c r="P7" s="3" t="s">
        <v>96</v>
      </c>
    </row>
    <row r="8" spans="1:20" s="6" customFormat="1" x14ac:dyDescent="0.25">
      <c r="A8" s="3">
        <v>5</v>
      </c>
      <c r="B8" s="3" t="s">
        <v>67</v>
      </c>
      <c r="C8" s="4">
        <v>45511</v>
      </c>
      <c r="D8" s="13">
        <v>4356743774</v>
      </c>
      <c r="E8" s="3" t="str">
        <f>VLOOKUP(D8,Довідник!$A$3:$F$11,2,0)</f>
        <v>Deere</v>
      </c>
      <c r="F8" s="3" t="str">
        <f>VLOOKUP(D8,Довідник!$A$3:$F$11,3,0)</f>
        <v>ФО</v>
      </c>
      <c r="G8" s="3" t="str">
        <f>VLOOKUP(D8,Довідник!$A$3:$F$11,4,0)</f>
        <v>Велика Британія</v>
      </c>
      <c r="H8" s="3" t="str">
        <f>VLOOKUP(D8,Довідник!$A$3:$F$11,5,0)</f>
        <v>Лондон</v>
      </c>
      <c r="I8" s="4">
        <f>VLOOKUP(D8,Довідник!$A$3:$F$11,6,0)</f>
        <v>42791</v>
      </c>
      <c r="J8" s="14" t="s">
        <v>37</v>
      </c>
      <c r="K8" s="3" t="str">
        <f>VLOOKUP(J8,Довідник!$A$16:$C$25,2,0)</f>
        <v>Жортский диск</v>
      </c>
      <c r="L8" s="14">
        <v>120</v>
      </c>
      <c r="M8" s="3">
        <f>VLOOKUP(J8,Довідник!$A$16:$C$25,3,0)</f>
        <v>600</v>
      </c>
      <c r="N8" s="14">
        <f t="shared" si="0"/>
        <v>72000</v>
      </c>
      <c r="O8" s="15">
        <v>45505</v>
      </c>
      <c r="P8" s="3" t="s">
        <v>96</v>
      </c>
    </row>
    <row r="9" spans="1:20" s="6" customFormat="1" x14ac:dyDescent="0.25">
      <c r="A9" s="3">
        <v>6</v>
      </c>
      <c r="B9" s="3" t="s">
        <v>68</v>
      </c>
      <c r="C9" s="4">
        <v>45511</v>
      </c>
      <c r="D9" s="13">
        <v>5234523456</v>
      </c>
      <c r="E9" s="3" t="str">
        <f>VLOOKUP(D9,Довідник!$A$3:$F$11,2,0)</f>
        <v>Evil Genious</v>
      </c>
      <c r="F9" s="3" t="str">
        <f>VLOOKUP(D9,Довідник!$A$3:$F$11,3,0)</f>
        <v>ФО</v>
      </c>
      <c r="G9" s="3" t="str">
        <f>VLOOKUP(D9,Довідник!$A$3:$F$11,4,0)</f>
        <v>Велика Британія</v>
      </c>
      <c r="H9" s="3" t="str">
        <f>VLOOKUP(D9,Довідник!$A$3:$F$11,5,0)</f>
        <v>Ліверпуль</v>
      </c>
      <c r="I9" s="4">
        <f>VLOOKUP(D9,Довідник!$A$3:$F$11,6,0)</f>
        <v>44045</v>
      </c>
      <c r="J9" s="14" t="s">
        <v>38</v>
      </c>
      <c r="K9" s="3" t="str">
        <f>VLOOKUP(J9,Довідник!$A$16:$C$25,2,0)</f>
        <v>SSD-диск</v>
      </c>
      <c r="L9" s="14">
        <v>130</v>
      </c>
      <c r="M9" s="3">
        <f>VLOOKUP(J9,Довідник!$A$16:$C$25,3,0)</f>
        <v>330</v>
      </c>
      <c r="N9" s="14">
        <f t="shared" si="0"/>
        <v>42900</v>
      </c>
      <c r="O9" s="15">
        <v>45505</v>
      </c>
      <c r="P9" s="3" t="s">
        <v>96</v>
      </c>
    </row>
    <row r="10" spans="1:20" s="6" customFormat="1" x14ac:dyDescent="0.25">
      <c r="A10" s="3">
        <v>7</v>
      </c>
      <c r="B10" s="3" t="s">
        <v>69</v>
      </c>
      <c r="C10" s="4">
        <v>45511</v>
      </c>
      <c r="D10" s="13">
        <v>5426477845</v>
      </c>
      <c r="E10" s="3" t="str">
        <f>VLOOKUP(D10,Довідник!$A$3:$F$11,2,0)</f>
        <v>Rocket PC</v>
      </c>
      <c r="F10" s="3" t="str">
        <f>VLOOKUP(D10,Довідник!$A$3:$F$11,3,0)</f>
        <v>ЮО</v>
      </c>
      <c r="G10" s="3" t="str">
        <f>VLOOKUP(D10,Довідник!$A$3:$F$11,4,0)</f>
        <v>Аргентина</v>
      </c>
      <c r="H10" s="3" t="str">
        <f>VLOOKUP(D10,Довідник!$A$3:$F$11,5,0)</f>
        <v>Янтар</v>
      </c>
      <c r="I10" s="4">
        <f>VLOOKUP(D10,Довідник!$A$3:$F$11,6,0)</f>
        <v>43759</v>
      </c>
      <c r="J10" s="14" t="s">
        <v>39</v>
      </c>
      <c r="K10" s="3" t="str">
        <f>VLOOKUP(J10,Довідник!$A$16:$C$25,2,0)</f>
        <v>Монітор</v>
      </c>
      <c r="L10" s="14">
        <v>140</v>
      </c>
      <c r="M10" s="3">
        <f>VLOOKUP(J10,Довідник!$A$16:$C$25,3,0)</f>
        <v>270</v>
      </c>
      <c r="N10" s="14">
        <f t="shared" si="0"/>
        <v>37800</v>
      </c>
      <c r="O10" s="15">
        <v>45505</v>
      </c>
      <c r="P10" s="3" t="s">
        <v>96</v>
      </c>
    </row>
    <row r="11" spans="1:20" s="6" customFormat="1" x14ac:dyDescent="0.25">
      <c r="A11" s="3">
        <v>8</v>
      </c>
      <c r="B11" s="3" t="s">
        <v>70</v>
      </c>
      <c r="C11" s="4">
        <v>45520</v>
      </c>
      <c r="D11" s="13">
        <v>1324645775</v>
      </c>
      <c r="E11" s="3" t="str">
        <f>VLOOKUP(D11,Довідник!$A$3:$F$11,2,0)</f>
        <v>Hard Equip</v>
      </c>
      <c r="F11" s="3" t="str">
        <f>VLOOKUP(D11,Довідник!$A$3:$F$11,3,0)</f>
        <v>ЮО</v>
      </c>
      <c r="G11" s="3" t="str">
        <f>VLOOKUP(D11,Довідник!$A$3:$F$11,4,0)</f>
        <v>Польща</v>
      </c>
      <c r="H11" s="3" t="str">
        <f>VLOOKUP(D11,Довідник!$A$3:$F$11,5,0)</f>
        <v>Варшава</v>
      </c>
      <c r="I11" s="4">
        <f>VLOOKUP(D11,Довідник!$A$3:$F$11,6,0)</f>
        <v>42486</v>
      </c>
      <c r="J11" s="14" t="s">
        <v>40</v>
      </c>
      <c r="K11" s="3" t="str">
        <f>VLOOKUP(J11,Довідник!$A$16:$C$25,2,0)</f>
        <v>Блок живлення</v>
      </c>
      <c r="L11" s="14">
        <v>200</v>
      </c>
      <c r="M11" s="3">
        <f>VLOOKUP(J11,Довідник!$A$16:$C$25,3,0)</f>
        <v>800</v>
      </c>
      <c r="N11" s="14">
        <f t="shared" si="0"/>
        <v>160000</v>
      </c>
      <c r="O11" s="15"/>
      <c r="P11" s="3" t="s">
        <v>97</v>
      </c>
    </row>
    <row r="12" spans="1:20" s="6" customFormat="1" x14ac:dyDescent="0.25">
      <c r="A12" s="3">
        <v>9</v>
      </c>
      <c r="B12" s="3" t="s">
        <v>71</v>
      </c>
      <c r="C12" s="4">
        <v>45520</v>
      </c>
      <c r="D12" s="13">
        <v>9877865534</v>
      </c>
      <c r="E12" s="3" t="str">
        <f>VLOOKUP(D12,Довідник!$A$3:$F$11,2,0)</f>
        <v>Nost West</v>
      </c>
      <c r="F12" s="3" t="str">
        <f>VLOOKUP(D12,Довідник!$A$3:$F$11,3,0)</f>
        <v>ЮО</v>
      </c>
      <c r="G12" s="3" t="str">
        <f>VLOOKUP(D12,Довідник!$A$3:$F$11,4,0)</f>
        <v>Молдова</v>
      </c>
      <c r="H12" s="3" t="str">
        <f>VLOOKUP(D12,Довідник!$A$3:$F$11,5,0)</f>
        <v>Монастир</v>
      </c>
      <c r="I12" s="4">
        <f>VLOOKUP(D12,Довідник!$A$3:$F$11,6,0)</f>
        <v>44821</v>
      </c>
      <c r="J12" s="14" t="s">
        <v>41</v>
      </c>
      <c r="K12" s="3" t="str">
        <f>VLOOKUP(J12,Довідник!$A$16:$C$25,2,0)</f>
        <v>Мат. Плата</v>
      </c>
      <c r="L12" s="14">
        <v>250</v>
      </c>
      <c r="M12" s="3">
        <f>VLOOKUP(J12,Довідник!$A$16:$C$25,3,0)</f>
        <v>1000</v>
      </c>
      <c r="N12" s="14">
        <f t="shared" si="0"/>
        <v>250000</v>
      </c>
      <c r="O12" s="15">
        <v>45520</v>
      </c>
      <c r="P12" s="3" t="s">
        <v>96</v>
      </c>
    </row>
    <row r="13" spans="1:20" s="6" customFormat="1" x14ac:dyDescent="0.25">
      <c r="A13" s="3">
        <v>10</v>
      </c>
      <c r="B13" s="3" t="s">
        <v>72</v>
      </c>
      <c r="C13" s="4">
        <v>45520</v>
      </c>
      <c r="D13" s="13">
        <v>2586395239</v>
      </c>
      <c r="E13" s="3" t="str">
        <f>VLOOKUP(D13,Довідник!$A$3:$F$11,2,0)</f>
        <v>Snap Drag</v>
      </c>
      <c r="F13" s="3" t="str">
        <f>VLOOKUP(D13,Довідник!$A$3:$F$11,3,0)</f>
        <v>ЮО</v>
      </c>
      <c r="G13" s="3" t="str">
        <f>VLOOKUP(D13,Довідник!$A$3:$F$11,4,0)</f>
        <v>Чехія</v>
      </c>
      <c r="H13" s="3" t="str">
        <f>VLOOKUP(D13,Довідник!$A$3:$F$11,5,0)</f>
        <v>Плзень</v>
      </c>
      <c r="I13" s="4">
        <f>VLOOKUP(D13,Довідник!$A$3:$F$11,6,0)</f>
        <v>42957</v>
      </c>
      <c r="J13" s="14" t="s">
        <v>43</v>
      </c>
      <c r="K13" s="3" t="str">
        <f>VLOOKUP(J13,Довідник!$A$16:$C$25,2,0)</f>
        <v>Клавіатура</v>
      </c>
      <c r="L13" s="14">
        <v>222</v>
      </c>
      <c r="M13" s="3">
        <f>VLOOKUP(J13,Довідник!$A$16:$C$25,3,0)</f>
        <v>2000</v>
      </c>
      <c r="N13" s="14">
        <f t="shared" si="0"/>
        <v>444000</v>
      </c>
      <c r="O13" s="15">
        <v>45520</v>
      </c>
      <c r="P13" s="3" t="s">
        <v>96</v>
      </c>
    </row>
    <row r="14" spans="1:20" s="6" customFormat="1" x14ac:dyDescent="0.25">
      <c r="A14" s="3">
        <v>11</v>
      </c>
      <c r="B14" s="3" t="s">
        <v>73</v>
      </c>
      <c r="C14" s="4">
        <v>45520</v>
      </c>
      <c r="D14" s="13">
        <v>5698723658</v>
      </c>
      <c r="E14" s="3" t="str">
        <f>VLOOKUP(D14,Довідник!$A$3:$F$11,2,0)</f>
        <v>Soft Well</v>
      </c>
      <c r="F14" s="3" t="str">
        <f>VLOOKUP(D14,Довідник!$A$3:$F$11,3,0)</f>
        <v>ФО</v>
      </c>
      <c r="G14" s="3" t="str">
        <f>VLOOKUP(D14,Довідник!$A$3:$F$11,4,0)</f>
        <v>Іспанія</v>
      </c>
      <c r="H14" s="3" t="str">
        <f>VLOOKUP(D14,Довідник!$A$3:$F$11,5,0)</f>
        <v>Сарагоса</v>
      </c>
      <c r="I14" s="4">
        <f>VLOOKUP(D14,Довідник!$A$3:$F$11,6,0)</f>
        <v>42962</v>
      </c>
      <c r="J14" s="14" t="s">
        <v>35</v>
      </c>
      <c r="K14" s="3" t="str">
        <f>VLOOKUP(J14,Довідник!$A$16:$C$25,2,0)</f>
        <v>Відеокарта</v>
      </c>
      <c r="L14" s="14">
        <v>132</v>
      </c>
      <c r="M14" s="3">
        <f>VLOOKUP(J14,Довідник!$A$16:$C$25,3,0)</f>
        <v>450</v>
      </c>
      <c r="N14" s="14">
        <f t="shared" si="0"/>
        <v>59400</v>
      </c>
      <c r="O14" s="15">
        <v>45520</v>
      </c>
      <c r="P14" s="3" t="s">
        <v>96</v>
      </c>
    </row>
    <row r="15" spans="1:20" s="6" customFormat="1" x14ac:dyDescent="0.25">
      <c r="A15" s="3">
        <v>12</v>
      </c>
      <c r="B15" s="3" t="s">
        <v>74</v>
      </c>
      <c r="C15" s="4">
        <v>45544</v>
      </c>
      <c r="D15" s="13">
        <v>5698723658</v>
      </c>
      <c r="E15" s="3" t="str">
        <f>VLOOKUP(D15,Довідник!$A$3:$F$11,2,0)</f>
        <v>Soft Well</v>
      </c>
      <c r="F15" s="3" t="str">
        <f>VLOOKUP(D15,Довідник!$A$3:$F$11,3,0)</f>
        <v>ФО</v>
      </c>
      <c r="G15" s="3" t="str">
        <f>VLOOKUP(D15,Довідник!$A$3:$F$11,4,0)</f>
        <v>Іспанія</v>
      </c>
      <c r="H15" s="3" t="str">
        <f>VLOOKUP(D15,Довідник!$A$3:$F$11,5,0)</f>
        <v>Сарагоса</v>
      </c>
      <c r="I15" s="4">
        <f>VLOOKUP(D15,Довідник!$A$3:$F$11,6,0)</f>
        <v>42962</v>
      </c>
      <c r="J15" s="14" t="s">
        <v>36</v>
      </c>
      <c r="K15" s="3" t="str">
        <f>VLOOKUP(J15,Довідник!$A$16:$C$25,2,0)</f>
        <v>Оперативна пам'ять</v>
      </c>
      <c r="L15" s="14">
        <v>157</v>
      </c>
      <c r="M15" s="3">
        <f>VLOOKUP(J15,Довідник!$A$16:$C$25,3,0)</f>
        <v>500</v>
      </c>
      <c r="N15" s="14">
        <f t="shared" si="0"/>
        <v>78500</v>
      </c>
      <c r="O15" s="15">
        <v>45520</v>
      </c>
      <c r="P15" s="3" t="s">
        <v>96</v>
      </c>
    </row>
    <row r="16" spans="1:20" s="6" customFormat="1" x14ac:dyDescent="0.25">
      <c r="A16" s="3">
        <v>13</v>
      </c>
      <c r="B16" s="3" t="s">
        <v>75</v>
      </c>
      <c r="C16" s="4">
        <v>45544</v>
      </c>
      <c r="D16" s="13">
        <v>1324645775</v>
      </c>
      <c r="E16" s="3" t="str">
        <f>VLOOKUP(D16,Довідник!$A$3:$F$11,2,0)</f>
        <v>Hard Equip</v>
      </c>
      <c r="F16" s="3" t="str">
        <f>VLOOKUP(D16,Довідник!$A$3:$F$11,3,0)</f>
        <v>ЮО</v>
      </c>
      <c r="G16" s="3" t="str">
        <f>VLOOKUP(D16,Довідник!$A$3:$F$11,4,0)</f>
        <v>Польща</v>
      </c>
      <c r="H16" s="3" t="str">
        <f>VLOOKUP(D16,Довідник!$A$3:$F$11,5,0)</f>
        <v>Варшава</v>
      </c>
      <c r="I16" s="4">
        <f>VLOOKUP(D16,Довідник!$A$3:$F$11,6,0)</f>
        <v>42486</v>
      </c>
      <c r="J16" s="14" t="s">
        <v>38</v>
      </c>
      <c r="K16" s="3" t="str">
        <f>VLOOKUP(J16,Довідник!$A$16:$C$25,2,0)</f>
        <v>SSD-диск</v>
      </c>
      <c r="L16" s="14">
        <v>189</v>
      </c>
      <c r="M16" s="3">
        <f>VLOOKUP(J16,Довідник!$A$16:$C$25,3,0)</f>
        <v>330</v>
      </c>
      <c r="N16" s="14">
        <f t="shared" si="0"/>
        <v>62370</v>
      </c>
      <c r="O16" s="15">
        <v>45520</v>
      </c>
      <c r="P16" s="3" t="s">
        <v>96</v>
      </c>
    </row>
    <row r="17" spans="1:16" s="6" customFormat="1" x14ac:dyDescent="0.25">
      <c r="A17" s="3">
        <v>14</v>
      </c>
      <c r="B17" s="3" t="s">
        <v>76</v>
      </c>
      <c r="C17" s="4">
        <v>45544</v>
      </c>
      <c r="D17" s="13">
        <v>5698723658</v>
      </c>
      <c r="E17" s="3" t="str">
        <f>VLOOKUP(D17,Довідник!$A$3:$F$11,2,0)</f>
        <v>Soft Well</v>
      </c>
      <c r="F17" s="3" t="str">
        <f>VLOOKUP(D17,Довідник!$A$3:$F$11,3,0)</f>
        <v>ФО</v>
      </c>
      <c r="G17" s="3" t="str">
        <f>VLOOKUP(D17,Довідник!$A$3:$F$11,4,0)</f>
        <v>Іспанія</v>
      </c>
      <c r="H17" s="3" t="str">
        <f>VLOOKUP(D17,Довідник!$A$3:$F$11,5,0)</f>
        <v>Сарагоса</v>
      </c>
      <c r="I17" s="4">
        <f>VLOOKUP(D17,Довідник!$A$3:$F$11,6,0)</f>
        <v>42962</v>
      </c>
      <c r="J17" s="14" t="s">
        <v>36</v>
      </c>
      <c r="K17" s="3" t="str">
        <f>VLOOKUP(J17,Довідник!$A$16:$C$25,2,0)</f>
        <v>Оперативна пам'ять</v>
      </c>
      <c r="L17" s="14">
        <v>145</v>
      </c>
      <c r="M17" s="3">
        <f>VLOOKUP(J17,Довідник!$A$16:$C$25,3,0)</f>
        <v>500</v>
      </c>
      <c r="N17" s="14">
        <f t="shared" si="0"/>
        <v>72500</v>
      </c>
      <c r="O17" s="15">
        <v>45520</v>
      </c>
      <c r="P17" s="3" t="s">
        <v>96</v>
      </c>
    </row>
    <row r="18" spans="1:16" s="6" customFormat="1" x14ac:dyDescent="0.25">
      <c r="A18" s="3">
        <v>15</v>
      </c>
      <c r="B18" s="3" t="s">
        <v>77</v>
      </c>
      <c r="C18" s="4">
        <v>45544</v>
      </c>
      <c r="D18" s="13">
        <v>6678965230</v>
      </c>
      <c r="E18" s="3" t="str">
        <f>VLOOKUP(D18,Довідник!$A$3:$F$11,2,0)</f>
        <v>Comp Gen</v>
      </c>
      <c r="F18" s="3" t="str">
        <f>VLOOKUP(D18,Довідник!$A$3:$F$11,3,0)</f>
        <v>ЮО</v>
      </c>
      <c r="G18" s="3" t="str">
        <f>VLOOKUP(D18,Довідник!$A$3:$F$11,4,0)</f>
        <v>Нідерланди</v>
      </c>
      <c r="H18" s="3" t="str">
        <f>VLOOKUP(D18,Довідник!$A$3:$F$11,5,0)</f>
        <v>Мюнхен</v>
      </c>
      <c r="I18" s="4">
        <f>VLOOKUP(D18,Довідник!$A$3:$F$11,6,0)</f>
        <v>42583</v>
      </c>
      <c r="J18" s="14" t="s">
        <v>41</v>
      </c>
      <c r="K18" s="3" t="str">
        <f>VLOOKUP(J18,Довідник!$A$16:$C$25,2,0)</f>
        <v>Мат. Плата</v>
      </c>
      <c r="L18" s="14">
        <v>205</v>
      </c>
      <c r="M18" s="3">
        <f>VLOOKUP(J18,Довідник!$A$16:$C$25,3,0)</f>
        <v>1000</v>
      </c>
      <c r="N18" s="14">
        <f t="shared" si="0"/>
        <v>205000</v>
      </c>
      <c r="O18" s="15">
        <v>45520</v>
      </c>
      <c r="P18" s="3" t="s">
        <v>96</v>
      </c>
    </row>
    <row r="19" spans="1:16" s="6" customFormat="1" x14ac:dyDescent="0.25">
      <c r="A19" s="3">
        <v>16</v>
      </c>
      <c r="B19" s="3" t="s">
        <v>78</v>
      </c>
      <c r="C19" s="4">
        <v>45552</v>
      </c>
      <c r="D19" s="13">
        <v>1324645775</v>
      </c>
      <c r="E19" s="3" t="str">
        <f>VLOOKUP(D19,Довідник!$A$3:$F$11,2,0)</f>
        <v>Hard Equip</v>
      </c>
      <c r="F19" s="3" t="str">
        <f>VLOOKUP(D19,Довідник!$A$3:$F$11,3,0)</f>
        <v>ЮО</v>
      </c>
      <c r="G19" s="3" t="str">
        <f>VLOOKUP(D19,Довідник!$A$3:$F$11,4,0)</f>
        <v>Польща</v>
      </c>
      <c r="H19" s="3" t="str">
        <f>VLOOKUP(D19,Довідник!$A$3:$F$11,5,0)</f>
        <v>Варшава</v>
      </c>
      <c r="I19" s="4">
        <f>VLOOKUP(D19,Довідник!$A$3:$F$11,6,0)</f>
        <v>42486</v>
      </c>
      <c r="J19" s="14" t="s">
        <v>39</v>
      </c>
      <c r="K19" s="3" t="str">
        <f>VLOOKUP(J19,Довідник!$A$16:$C$25,2,0)</f>
        <v>Монітор</v>
      </c>
      <c r="L19" s="14">
        <v>201</v>
      </c>
      <c r="M19" s="3">
        <f>VLOOKUP(J19,Довідник!$A$16:$C$25,3,0)</f>
        <v>270</v>
      </c>
      <c r="N19" s="14">
        <f t="shared" si="0"/>
        <v>54270</v>
      </c>
      <c r="O19" s="15">
        <v>45520</v>
      </c>
      <c r="P19" s="3" t="s">
        <v>96</v>
      </c>
    </row>
    <row r="20" spans="1:16" s="6" customFormat="1" x14ac:dyDescent="0.25">
      <c r="A20" s="3">
        <v>17</v>
      </c>
      <c r="B20" s="3" t="s">
        <v>79</v>
      </c>
      <c r="C20" s="4">
        <v>45552</v>
      </c>
      <c r="D20" s="13">
        <v>4356743774</v>
      </c>
      <c r="E20" s="3" t="str">
        <f>VLOOKUP(D20,Довідник!$A$3:$F$11,2,0)</f>
        <v>Deere</v>
      </c>
      <c r="F20" s="3" t="str">
        <f>VLOOKUP(D20,Довідник!$A$3:$F$11,3,0)</f>
        <v>ФО</v>
      </c>
      <c r="G20" s="3" t="str">
        <f>VLOOKUP(D20,Довідник!$A$3:$F$11,4,0)</f>
        <v>Велика Британія</v>
      </c>
      <c r="H20" s="3" t="str">
        <f>VLOOKUP(D20,Довідник!$A$3:$F$11,5,0)</f>
        <v>Лондон</v>
      </c>
      <c r="I20" s="4">
        <f>VLOOKUP(D20,Довідник!$A$3:$F$11,6,0)</f>
        <v>42791</v>
      </c>
      <c r="J20" s="14" t="s">
        <v>38</v>
      </c>
      <c r="K20" s="3" t="str">
        <f>VLOOKUP(J20,Довідник!$A$16:$C$25,2,0)</f>
        <v>SSD-диск</v>
      </c>
      <c r="L20" s="14">
        <v>123</v>
      </c>
      <c r="M20" s="3">
        <f>VLOOKUP(J20,Довідник!$A$16:$C$25,3,0)</f>
        <v>330</v>
      </c>
      <c r="N20" s="14">
        <f t="shared" si="0"/>
        <v>40590</v>
      </c>
      <c r="O20" s="15">
        <v>45520</v>
      </c>
      <c r="P20" s="3" t="s">
        <v>96</v>
      </c>
    </row>
    <row r="21" spans="1:16" s="6" customFormat="1" x14ac:dyDescent="0.25">
      <c r="A21" s="3">
        <v>18</v>
      </c>
      <c r="B21" s="3" t="s">
        <v>80</v>
      </c>
      <c r="C21" s="4">
        <v>45552</v>
      </c>
      <c r="D21" s="13">
        <v>2586395239</v>
      </c>
      <c r="E21" s="3" t="str">
        <f>VLOOKUP(D21,Довідник!$A$3:$F$11,2,0)</f>
        <v>Snap Drag</v>
      </c>
      <c r="F21" s="3" t="str">
        <f>VLOOKUP(D21,Довідник!$A$3:$F$11,3,0)</f>
        <v>ЮО</v>
      </c>
      <c r="G21" s="3" t="str">
        <f>VLOOKUP(D21,Довідник!$A$3:$F$11,4,0)</f>
        <v>Чехія</v>
      </c>
      <c r="H21" s="3" t="str">
        <f>VLOOKUP(D21,Довідник!$A$3:$F$11,5,0)</f>
        <v>Плзень</v>
      </c>
      <c r="I21" s="4">
        <f>VLOOKUP(D21,Довідник!$A$3:$F$11,6,0)</f>
        <v>42957</v>
      </c>
      <c r="J21" s="14" t="s">
        <v>34</v>
      </c>
      <c r="K21" s="3" t="str">
        <f>VLOOKUP(J21,Довідник!$A$16:$C$25,2,0)</f>
        <v>Процесор</v>
      </c>
      <c r="L21" s="14">
        <v>142</v>
      </c>
      <c r="M21" s="3">
        <f>VLOOKUP(J21,Довідник!$A$16:$C$25,3,0)</f>
        <v>800</v>
      </c>
      <c r="N21" s="14">
        <f t="shared" si="0"/>
        <v>113600</v>
      </c>
      <c r="O21" s="14"/>
      <c r="P21" s="3" t="s">
        <v>97</v>
      </c>
    </row>
    <row r="22" spans="1:16" s="6" customFormat="1" x14ac:dyDescent="0.25">
      <c r="A22" s="3">
        <v>19</v>
      </c>
      <c r="B22" s="3" t="s">
        <v>81</v>
      </c>
      <c r="C22" s="4">
        <v>45552</v>
      </c>
      <c r="D22" s="13">
        <v>5426477845</v>
      </c>
      <c r="E22" s="3" t="str">
        <f>VLOOKUP(D22,Довідник!$A$3:$F$11,2,0)</f>
        <v>Rocket PC</v>
      </c>
      <c r="F22" s="3" t="str">
        <f>VLOOKUP(D22,Довідник!$A$3:$F$11,3,0)</f>
        <v>ЮО</v>
      </c>
      <c r="G22" s="3" t="str">
        <f>VLOOKUP(D22,Довідник!$A$3:$F$11,4,0)</f>
        <v>Аргентина</v>
      </c>
      <c r="H22" s="3" t="str">
        <f>VLOOKUP(D22,Довідник!$A$3:$F$11,5,0)</f>
        <v>Янтар</v>
      </c>
      <c r="I22" s="4">
        <f>VLOOKUP(D22,Довідник!$A$3:$F$11,6,0)</f>
        <v>43759</v>
      </c>
      <c r="J22" s="14" t="s">
        <v>39</v>
      </c>
      <c r="K22" s="3" t="str">
        <f>VLOOKUP(J22,Довідник!$A$16:$C$25,2,0)</f>
        <v>Монітор</v>
      </c>
      <c r="L22" s="14">
        <v>156</v>
      </c>
      <c r="M22" s="3">
        <f>VLOOKUP(J22,Довідник!$A$16:$C$25,3,0)</f>
        <v>270</v>
      </c>
      <c r="N22" s="14">
        <f t="shared" si="0"/>
        <v>42120</v>
      </c>
      <c r="O22" s="15">
        <v>45552</v>
      </c>
      <c r="P22" s="3" t="s">
        <v>96</v>
      </c>
    </row>
    <row r="23" spans="1:16" s="6" customFormat="1" x14ac:dyDescent="0.25">
      <c r="A23" s="3">
        <v>20</v>
      </c>
      <c r="B23" s="3" t="s">
        <v>82</v>
      </c>
      <c r="C23" s="4">
        <v>45564</v>
      </c>
      <c r="D23" s="13">
        <v>2586395239</v>
      </c>
      <c r="E23" s="3" t="str">
        <f>VLOOKUP(D23,Довідник!$A$3:$F$11,2,0)</f>
        <v>Snap Drag</v>
      </c>
      <c r="F23" s="3" t="str">
        <f>VLOOKUP(D23,Довідник!$A$3:$F$11,3,0)</f>
        <v>ЮО</v>
      </c>
      <c r="G23" s="3" t="str">
        <f>VLOOKUP(D23,Довідник!$A$3:$F$11,4,0)</f>
        <v>Чехія</v>
      </c>
      <c r="H23" s="3" t="str">
        <f>VLOOKUP(D23,Довідник!$A$3:$F$11,5,0)</f>
        <v>Плзень</v>
      </c>
      <c r="I23" s="4">
        <f>VLOOKUP(D23,Довідник!$A$3:$F$11,6,0)</f>
        <v>42957</v>
      </c>
      <c r="J23" s="14" t="s">
        <v>39</v>
      </c>
      <c r="K23" s="3" t="str">
        <f>VLOOKUP(J23,Довідник!$A$16:$C$25,2,0)</f>
        <v>Монітор</v>
      </c>
      <c r="L23" s="14">
        <v>178</v>
      </c>
      <c r="M23" s="3">
        <f>VLOOKUP(J23,Довідник!$A$16:$C$25,3,0)</f>
        <v>270</v>
      </c>
      <c r="N23" s="14">
        <f t="shared" si="0"/>
        <v>48060</v>
      </c>
      <c r="O23" s="15">
        <v>45552</v>
      </c>
      <c r="P23" s="3" t="s">
        <v>96</v>
      </c>
    </row>
    <row r="24" spans="1:16" s="6" customFormat="1" x14ac:dyDescent="0.25">
      <c r="A24" s="3">
        <v>21</v>
      </c>
      <c r="B24" s="3" t="s">
        <v>83</v>
      </c>
      <c r="C24" s="4">
        <v>45564</v>
      </c>
      <c r="D24" s="13">
        <v>2586395239</v>
      </c>
      <c r="E24" s="3" t="str">
        <f>VLOOKUP(D24,Довідник!$A$3:$F$11,2,0)</f>
        <v>Snap Drag</v>
      </c>
      <c r="F24" s="3" t="str">
        <f>VLOOKUP(D24,Довідник!$A$3:$F$11,3,0)</f>
        <v>ЮО</v>
      </c>
      <c r="G24" s="3" t="str">
        <f>VLOOKUP(D24,Довідник!$A$3:$F$11,4,0)</f>
        <v>Чехія</v>
      </c>
      <c r="H24" s="3" t="str">
        <f>VLOOKUP(D24,Довідник!$A$3:$F$11,5,0)</f>
        <v>Плзень</v>
      </c>
      <c r="I24" s="4">
        <f>VLOOKUP(D24,Довідник!$A$3:$F$11,6,0)</f>
        <v>42957</v>
      </c>
      <c r="J24" s="14" t="s">
        <v>35</v>
      </c>
      <c r="K24" s="3" t="str">
        <f>VLOOKUP(J24,Довідник!$A$16:$C$25,2,0)</f>
        <v>Відеокарта</v>
      </c>
      <c r="L24" s="14">
        <v>19</v>
      </c>
      <c r="M24" s="3">
        <f>VLOOKUP(J24,Довідник!$A$16:$C$25,3,0)</f>
        <v>450</v>
      </c>
      <c r="N24" s="14">
        <f t="shared" si="0"/>
        <v>8550</v>
      </c>
      <c r="O24" s="15">
        <v>45552</v>
      </c>
      <c r="P24" s="3" t="s">
        <v>96</v>
      </c>
    </row>
    <row r="25" spans="1:16" s="6" customFormat="1" x14ac:dyDescent="0.25">
      <c r="A25" s="3">
        <v>22</v>
      </c>
      <c r="B25" s="3" t="s">
        <v>84</v>
      </c>
      <c r="C25" s="4">
        <v>45564</v>
      </c>
      <c r="D25" s="13">
        <v>2586395239</v>
      </c>
      <c r="E25" s="3" t="str">
        <f>VLOOKUP(D25,Довідник!$A$3:$F$11,2,0)</f>
        <v>Snap Drag</v>
      </c>
      <c r="F25" s="3" t="str">
        <f>VLOOKUP(D25,Довідник!$A$3:$F$11,3,0)</f>
        <v>ЮО</v>
      </c>
      <c r="G25" s="3" t="str">
        <f>VLOOKUP(D25,Довідник!$A$3:$F$11,4,0)</f>
        <v>Чехія</v>
      </c>
      <c r="H25" s="3" t="str">
        <f>VLOOKUP(D25,Довідник!$A$3:$F$11,5,0)</f>
        <v>Плзень</v>
      </c>
      <c r="I25" s="4">
        <f>VLOOKUP(D25,Довідник!$A$3:$F$11,6,0)</f>
        <v>42957</v>
      </c>
      <c r="J25" s="14" t="s">
        <v>38</v>
      </c>
      <c r="K25" s="3" t="str">
        <f>VLOOKUP(J25,Довідник!$A$16:$C$25,2,0)</f>
        <v>SSD-диск</v>
      </c>
      <c r="L25" s="14">
        <v>56</v>
      </c>
      <c r="M25" s="3">
        <f>VLOOKUP(J25,Довідник!$A$16:$C$25,3,0)</f>
        <v>330</v>
      </c>
      <c r="N25" s="14">
        <f t="shared" si="0"/>
        <v>18480</v>
      </c>
      <c r="O25" s="15">
        <v>45552</v>
      </c>
      <c r="P25" s="3" t="s">
        <v>96</v>
      </c>
    </row>
    <row r="26" spans="1:16" s="6" customFormat="1" x14ac:dyDescent="0.25">
      <c r="A26" s="3">
        <v>23</v>
      </c>
      <c r="B26" s="3" t="s">
        <v>85</v>
      </c>
      <c r="C26" s="4">
        <v>45564</v>
      </c>
      <c r="D26" s="13">
        <v>5426477845</v>
      </c>
      <c r="E26" s="3" t="str">
        <f>VLOOKUP(D26,Довідник!$A$3:$F$11,2,0)</f>
        <v>Rocket PC</v>
      </c>
      <c r="F26" s="3" t="str">
        <f>VLOOKUP(D26,Довідник!$A$3:$F$11,3,0)</f>
        <v>ЮО</v>
      </c>
      <c r="G26" s="3" t="str">
        <f>VLOOKUP(D26,Довідник!$A$3:$F$11,4,0)</f>
        <v>Аргентина</v>
      </c>
      <c r="H26" s="3" t="str">
        <f>VLOOKUP(D26,Довідник!$A$3:$F$11,5,0)</f>
        <v>Янтар</v>
      </c>
      <c r="I26" s="4">
        <f>VLOOKUP(D26,Довідник!$A$3:$F$11,6,0)</f>
        <v>43759</v>
      </c>
      <c r="J26" s="14" t="s">
        <v>33</v>
      </c>
      <c r="K26" s="3" t="str">
        <f>VLOOKUP(J26,Довідник!$A$16:$C$25,2,0)</f>
        <v>Комп'ютерна мишка</v>
      </c>
      <c r="L26" s="14">
        <v>34</v>
      </c>
      <c r="M26" s="3">
        <f>VLOOKUP(J26,Довідник!$A$16:$C$25,3,0)</f>
        <v>350</v>
      </c>
      <c r="N26" s="14">
        <f t="shared" si="0"/>
        <v>11900</v>
      </c>
      <c r="O26" s="15">
        <v>45552</v>
      </c>
      <c r="P26" s="3" t="s">
        <v>96</v>
      </c>
    </row>
    <row r="27" spans="1:16" s="6" customFormat="1" x14ac:dyDescent="0.25">
      <c r="A27" s="3">
        <v>24</v>
      </c>
      <c r="B27" s="3" t="s">
        <v>86</v>
      </c>
      <c r="C27" s="4">
        <v>45567</v>
      </c>
      <c r="D27" s="13">
        <v>2586395239</v>
      </c>
      <c r="E27" s="3" t="str">
        <f>VLOOKUP(D27,Довідник!$A$3:$F$11,2,0)</f>
        <v>Snap Drag</v>
      </c>
      <c r="F27" s="3" t="str">
        <f>VLOOKUP(D27,Довідник!$A$3:$F$11,3,0)</f>
        <v>ЮО</v>
      </c>
      <c r="G27" s="3" t="str">
        <f>VLOOKUP(D27,Довідник!$A$3:$F$11,4,0)</f>
        <v>Чехія</v>
      </c>
      <c r="H27" s="3" t="str">
        <f>VLOOKUP(D27,Довідник!$A$3:$F$11,5,0)</f>
        <v>Плзень</v>
      </c>
      <c r="I27" s="4">
        <f>VLOOKUP(D27,Довідник!$A$3:$F$11,6,0)</f>
        <v>42957</v>
      </c>
      <c r="J27" s="14" t="s">
        <v>36</v>
      </c>
      <c r="K27" s="3" t="str">
        <f>VLOOKUP(J27,Довідник!$A$16:$C$25,2,0)</f>
        <v>Оперативна пам'ять</v>
      </c>
      <c r="L27" s="14">
        <v>45</v>
      </c>
      <c r="M27" s="3">
        <f>VLOOKUP(J27,Довідник!$A$16:$C$25,3,0)</f>
        <v>500</v>
      </c>
      <c r="N27" s="14">
        <f t="shared" si="0"/>
        <v>22500</v>
      </c>
      <c r="O27" s="15">
        <v>45552</v>
      </c>
      <c r="P27" s="3" t="s">
        <v>96</v>
      </c>
    </row>
    <row r="28" spans="1:16" s="6" customFormat="1" x14ac:dyDescent="0.25">
      <c r="A28" s="3">
        <v>25</v>
      </c>
      <c r="B28" s="3" t="s">
        <v>87</v>
      </c>
      <c r="C28" s="4">
        <v>45567</v>
      </c>
      <c r="D28" s="13">
        <v>9877865534</v>
      </c>
      <c r="E28" s="3" t="str">
        <f>VLOOKUP(D28,Довідник!$A$3:$F$11,2,0)</f>
        <v>Nost West</v>
      </c>
      <c r="F28" s="3" t="str">
        <f>VLOOKUP(D28,Довідник!$A$3:$F$11,3,0)</f>
        <v>ЮО</v>
      </c>
      <c r="G28" s="3" t="str">
        <f>VLOOKUP(D28,Довідник!$A$3:$F$11,4,0)</f>
        <v>Молдова</v>
      </c>
      <c r="H28" s="3" t="str">
        <f>VLOOKUP(D28,Довідник!$A$3:$F$11,5,0)</f>
        <v>Монастир</v>
      </c>
      <c r="I28" s="4">
        <f>VLOOKUP(D28,Довідник!$A$3:$F$11,6,0)</f>
        <v>44821</v>
      </c>
      <c r="J28" s="14" t="s">
        <v>38</v>
      </c>
      <c r="K28" s="3" t="str">
        <f>VLOOKUP(J28,Довідник!$A$16:$C$25,2,0)</f>
        <v>SSD-диск</v>
      </c>
      <c r="L28" s="14">
        <v>67</v>
      </c>
      <c r="M28" s="3">
        <f>VLOOKUP(J28,Довідник!$A$16:$C$25,3,0)</f>
        <v>330</v>
      </c>
      <c r="N28" s="14">
        <f t="shared" si="0"/>
        <v>22110</v>
      </c>
      <c r="O28" s="15">
        <v>45552</v>
      </c>
      <c r="P28" s="3" t="s">
        <v>96</v>
      </c>
    </row>
    <row r="29" spans="1:16" s="6" customFormat="1" x14ac:dyDescent="0.25">
      <c r="A29" s="3">
        <v>26</v>
      </c>
      <c r="B29" s="3" t="s">
        <v>88</v>
      </c>
      <c r="C29" s="4">
        <v>45567</v>
      </c>
      <c r="D29" s="13">
        <v>2586395239</v>
      </c>
      <c r="E29" s="3" t="str">
        <f>VLOOKUP(D29,Довідник!$A$3:$F$11,2,0)</f>
        <v>Snap Drag</v>
      </c>
      <c r="F29" s="3" t="str">
        <f>VLOOKUP(D29,Довідник!$A$3:$F$11,3,0)</f>
        <v>ЮО</v>
      </c>
      <c r="G29" s="3" t="str">
        <f>VLOOKUP(D29,Довідник!$A$3:$F$11,4,0)</f>
        <v>Чехія</v>
      </c>
      <c r="H29" s="3" t="str">
        <f>VLOOKUP(D29,Довідник!$A$3:$F$11,5,0)</f>
        <v>Плзень</v>
      </c>
      <c r="I29" s="4">
        <f>VLOOKUP(D29,Довідник!$A$3:$F$11,6,0)</f>
        <v>42957</v>
      </c>
      <c r="J29" s="14" t="s">
        <v>33</v>
      </c>
      <c r="K29" s="3" t="str">
        <f>VLOOKUP(J29,Довідник!$A$16:$C$25,2,0)</f>
        <v>Комп'ютерна мишка</v>
      </c>
      <c r="L29" s="14">
        <v>78</v>
      </c>
      <c r="M29" s="3">
        <f>VLOOKUP(J29,Довідник!$A$16:$C$25,3,0)</f>
        <v>350</v>
      </c>
      <c r="N29" s="14">
        <f t="shared" si="0"/>
        <v>27300</v>
      </c>
      <c r="O29" s="15">
        <v>45552</v>
      </c>
      <c r="P29" s="3" t="s">
        <v>96</v>
      </c>
    </row>
    <row r="30" spans="1:16" s="6" customFormat="1" x14ac:dyDescent="0.25">
      <c r="A30" s="3">
        <v>27</v>
      </c>
      <c r="B30" s="3" t="s">
        <v>89</v>
      </c>
      <c r="C30" s="4">
        <v>45576</v>
      </c>
      <c r="D30" s="13">
        <v>9877865534</v>
      </c>
      <c r="E30" s="3" t="str">
        <f>VLOOKUP(D30,Довідник!$A$3:$F$11,2,0)</f>
        <v>Nost West</v>
      </c>
      <c r="F30" s="3" t="str">
        <f>VLOOKUP(D30,Довідник!$A$3:$F$11,3,0)</f>
        <v>ЮО</v>
      </c>
      <c r="G30" s="3" t="str">
        <f>VLOOKUP(D30,Довідник!$A$3:$F$11,4,0)</f>
        <v>Молдова</v>
      </c>
      <c r="H30" s="3" t="str">
        <f>VLOOKUP(D30,Довідник!$A$3:$F$11,5,0)</f>
        <v>Монастир</v>
      </c>
      <c r="I30" s="4">
        <f>VLOOKUP(D30,Довідник!$A$3:$F$11,6,0)</f>
        <v>44821</v>
      </c>
      <c r="J30" s="14" t="s">
        <v>35</v>
      </c>
      <c r="K30" s="3" t="str">
        <f>VLOOKUP(J30,Довідник!$A$16:$C$25,2,0)</f>
        <v>Відеокарта</v>
      </c>
      <c r="L30" s="14">
        <v>89</v>
      </c>
      <c r="M30" s="3">
        <f>VLOOKUP(J30,Довідник!$A$16:$C$25,3,0)</f>
        <v>450</v>
      </c>
      <c r="N30" s="14">
        <f t="shared" si="0"/>
        <v>40050</v>
      </c>
      <c r="O30" s="15">
        <v>45552</v>
      </c>
      <c r="P30" s="3" t="s">
        <v>96</v>
      </c>
    </row>
    <row r="31" spans="1:16" s="6" customFormat="1" x14ac:dyDescent="0.25">
      <c r="A31" s="3">
        <v>28</v>
      </c>
      <c r="B31" s="3" t="s">
        <v>90</v>
      </c>
      <c r="C31" s="4">
        <v>45576</v>
      </c>
      <c r="D31" s="13">
        <v>2586395239</v>
      </c>
      <c r="E31" s="3" t="str">
        <f>VLOOKUP(D31,Довідник!$A$3:$F$11,2,0)</f>
        <v>Snap Drag</v>
      </c>
      <c r="F31" s="3" t="str">
        <f>VLOOKUP(D31,Довідник!$A$3:$F$11,3,0)</f>
        <v>ЮО</v>
      </c>
      <c r="G31" s="3" t="str">
        <f>VLOOKUP(D31,Довідник!$A$3:$F$11,4,0)</f>
        <v>Чехія</v>
      </c>
      <c r="H31" s="3" t="str">
        <f>VLOOKUP(D31,Довідник!$A$3:$F$11,5,0)</f>
        <v>Плзень</v>
      </c>
      <c r="I31" s="4">
        <f>VLOOKUP(D31,Довідник!$A$3:$F$11,6,0)</f>
        <v>42957</v>
      </c>
      <c r="J31" s="14" t="s">
        <v>38</v>
      </c>
      <c r="K31" s="3" t="str">
        <f>VLOOKUP(J31,Довідник!$A$16:$C$25,2,0)</f>
        <v>SSD-диск</v>
      </c>
      <c r="L31" s="14">
        <v>100</v>
      </c>
      <c r="M31" s="3">
        <f>VLOOKUP(J31,Довідник!$A$16:$C$25,3,0)</f>
        <v>330</v>
      </c>
      <c r="N31" s="14">
        <f t="shared" si="0"/>
        <v>33000</v>
      </c>
      <c r="O31" s="15">
        <v>45552</v>
      </c>
      <c r="P31" s="3" t="s">
        <v>96</v>
      </c>
    </row>
    <row r="32" spans="1:16" s="6" customFormat="1" x14ac:dyDescent="0.25">
      <c r="A32" s="3">
        <v>29</v>
      </c>
      <c r="B32" s="3" t="s">
        <v>91</v>
      </c>
      <c r="C32" s="4">
        <v>45576</v>
      </c>
      <c r="D32" s="13">
        <v>6678965230</v>
      </c>
      <c r="E32" s="3" t="str">
        <f>VLOOKUP(D32,Довідник!$A$3:$F$11,2,0)</f>
        <v>Comp Gen</v>
      </c>
      <c r="F32" s="3" t="str">
        <f>VLOOKUP(D32,Довідник!$A$3:$F$11,3,0)</f>
        <v>ЮО</v>
      </c>
      <c r="G32" s="3" t="str">
        <f>VLOOKUP(D32,Довідник!$A$3:$F$11,4,0)</f>
        <v>Нідерланди</v>
      </c>
      <c r="H32" s="3" t="str">
        <f>VLOOKUP(D32,Довідник!$A$3:$F$11,5,0)</f>
        <v>Мюнхен</v>
      </c>
      <c r="I32" s="4">
        <f>VLOOKUP(D32,Довідник!$A$3:$F$11,6,0)</f>
        <v>42583</v>
      </c>
      <c r="J32" s="14" t="s">
        <v>35</v>
      </c>
      <c r="K32" s="3" t="str">
        <f>VLOOKUP(J32,Довідник!$A$16:$C$25,2,0)</f>
        <v>Відеокарта</v>
      </c>
      <c r="L32" s="14">
        <v>105</v>
      </c>
      <c r="M32" s="3">
        <f>VLOOKUP(J32,Довідник!$A$16:$C$25,3,0)</f>
        <v>450</v>
      </c>
      <c r="N32" s="14">
        <f t="shared" si="0"/>
        <v>47250</v>
      </c>
      <c r="O32" s="15">
        <v>45552</v>
      </c>
      <c r="P32" s="3" t="s">
        <v>96</v>
      </c>
    </row>
    <row r="33" spans="1:16" s="6" customFormat="1" x14ac:dyDescent="0.25">
      <c r="A33" s="3">
        <v>30</v>
      </c>
      <c r="B33" s="3" t="s">
        <v>92</v>
      </c>
      <c r="C33" s="4">
        <v>45576</v>
      </c>
      <c r="D33" s="13">
        <v>5426477845</v>
      </c>
      <c r="E33" s="3" t="str">
        <f>VLOOKUP(D33,Довідник!$A$3:$F$11,2,0)</f>
        <v>Rocket PC</v>
      </c>
      <c r="F33" s="3" t="str">
        <f>VLOOKUP(D33,Довідник!$A$3:$F$11,3,0)</f>
        <v>ЮО</v>
      </c>
      <c r="G33" s="3" t="str">
        <f>VLOOKUP(D33,Довідник!$A$3:$F$11,4,0)</f>
        <v>Аргентина</v>
      </c>
      <c r="H33" s="3" t="str">
        <f>VLOOKUP(D33,Довідник!$A$3:$F$11,5,0)</f>
        <v>Янтар</v>
      </c>
      <c r="I33" s="4">
        <f>VLOOKUP(D33,Довідник!$A$3:$F$11,6,0)</f>
        <v>43759</v>
      </c>
      <c r="J33" s="14" t="s">
        <v>39</v>
      </c>
      <c r="K33" s="3" t="str">
        <f>VLOOKUP(J33,Довідник!$A$16:$C$25,2,0)</f>
        <v>Монітор</v>
      </c>
      <c r="L33" s="14">
        <v>229</v>
      </c>
      <c r="M33" s="3">
        <f>VLOOKUP(J33,Довідник!$A$16:$C$25,3,0)</f>
        <v>270</v>
      </c>
      <c r="N33" s="14">
        <f t="shared" si="0"/>
        <v>61830</v>
      </c>
      <c r="O33" s="14"/>
      <c r="P33" s="3" t="s">
        <v>97</v>
      </c>
    </row>
    <row r="34" spans="1:16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2"/>
      <c r="O34" s="1"/>
    </row>
    <row r="35" spans="1:16" ht="45" x14ac:dyDescent="0.25">
      <c r="A35" s="12" t="s">
        <v>13</v>
      </c>
      <c r="B35" s="12" t="s">
        <v>14</v>
      </c>
      <c r="C35" s="12" t="s">
        <v>15</v>
      </c>
      <c r="D35" s="12" t="s">
        <v>16</v>
      </c>
      <c r="E35" s="11" t="s">
        <v>17</v>
      </c>
      <c r="F35" s="11" t="s">
        <v>18</v>
      </c>
      <c r="G35" s="11" t="s">
        <v>19</v>
      </c>
      <c r="H35" s="11" t="s">
        <v>20</v>
      </c>
      <c r="I35" s="11" t="s">
        <v>21</v>
      </c>
      <c r="J35" s="12" t="s">
        <v>4</v>
      </c>
      <c r="K35" s="11" t="s">
        <v>5</v>
      </c>
      <c r="L35" s="12" t="s">
        <v>94</v>
      </c>
      <c r="M35" s="11" t="s">
        <v>6</v>
      </c>
      <c r="N35" s="12" t="s">
        <v>95</v>
      </c>
      <c r="O35" s="12" t="s">
        <v>0</v>
      </c>
      <c r="P35" s="12" t="s">
        <v>22</v>
      </c>
    </row>
    <row r="36" spans="1:16" x14ac:dyDescent="0.25">
      <c r="A36" s="3">
        <v>23</v>
      </c>
      <c r="B36" s="3" t="s">
        <v>85</v>
      </c>
      <c r="C36" s="4">
        <v>45564</v>
      </c>
      <c r="D36" s="13">
        <v>5426477845</v>
      </c>
      <c r="E36" s="3" t="s">
        <v>50</v>
      </c>
      <c r="F36" s="3" t="s">
        <v>7</v>
      </c>
      <c r="G36" s="3" t="s">
        <v>53</v>
      </c>
      <c r="H36" s="3" t="s">
        <v>60</v>
      </c>
      <c r="I36" s="4">
        <v>43759</v>
      </c>
      <c r="J36" s="14" t="s">
        <v>33</v>
      </c>
      <c r="K36" s="3" t="s">
        <v>24</v>
      </c>
      <c r="L36" s="14">
        <v>34</v>
      </c>
      <c r="M36" s="3">
        <v>350</v>
      </c>
      <c r="N36" s="14">
        <v>11900</v>
      </c>
      <c r="O36" s="15">
        <v>45552</v>
      </c>
      <c r="P36" s="3" t="s">
        <v>96</v>
      </c>
    </row>
    <row r="37" spans="1:16" x14ac:dyDescent="0.25">
      <c r="A37" s="3">
        <v>26</v>
      </c>
      <c r="B37" s="3" t="s">
        <v>88</v>
      </c>
      <c r="C37" s="4">
        <v>45567</v>
      </c>
      <c r="D37" s="13">
        <v>2586395239</v>
      </c>
      <c r="E37" s="3" t="s">
        <v>46</v>
      </c>
      <c r="F37" s="3" t="s">
        <v>7</v>
      </c>
      <c r="G37" s="3" t="s">
        <v>55</v>
      </c>
      <c r="H37" s="3" t="s">
        <v>93</v>
      </c>
      <c r="I37" s="4">
        <v>42957</v>
      </c>
      <c r="J37" s="14" t="s">
        <v>33</v>
      </c>
      <c r="K37" s="3" t="s">
        <v>24</v>
      </c>
      <c r="L37" s="14">
        <v>78</v>
      </c>
      <c r="M37" s="3">
        <v>350</v>
      </c>
      <c r="N37" s="14">
        <v>27300</v>
      </c>
      <c r="O37" s="15">
        <v>45552</v>
      </c>
      <c r="P37" s="3" t="s">
        <v>96</v>
      </c>
    </row>
    <row r="39" spans="1:16" x14ac:dyDescent="0.25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2"/>
      <c r="O39" s="1"/>
    </row>
    <row r="40" spans="1:16" x14ac:dyDescent="0.25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2"/>
      <c r="O40" s="1"/>
    </row>
    <row r="41" spans="1:16" x14ac:dyDescent="0.25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2"/>
      <c r="O41" s="1"/>
    </row>
    <row r="42" spans="1:16" x14ac:dyDescent="0.25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2"/>
      <c r="O42" s="1"/>
    </row>
    <row r="43" spans="1:16" x14ac:dyDescent="0.2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2"/>
      <c r="O43" s="1"/>
    </row>
  </sheetData>
  <mergeCells count="1">
    <mergeCell ref="A1:O1"/>
  </mergeCells>
  <dataValidations count="2">
    <dataValidation type="list" allowBlank="1" showInputMessage="1" showErrorMessage="1" sqref="J4:J33" xr:uid="{679AC916-ECA8-4A01-84D6-4B869492EE09}">
      <formula1>$J$4:$J$33</formula1>
    </dataValidation>
    <dataValidation type="list" allowBlank="1" showInputMessage="1" showErrorMessage="1" sqref="D4:D33" xr:uid="{1D2E75D7-8ABA-41E7-825D-0B5502F0B03A}">
      <formula1>$D$4:$D$33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EAF74-EED3-495A-9E8D-60DC487CF0CD}">
  <dimension ref="A1:W49"/>
  <sheetViews>
    <sheetView zoomScale="70" zoomScaleNormal="70" workbookViewId="0">
      <pane xSplit="15" ySplit="3" topLeftCell="P4" activePane="bottomRight" state="frozen"/>
      <selection pane="topRight" activeCell="P1" sqref="P1"/>
      <selection pane="bottomLeft" activeCell="A4" sqref="A4"/>
      <selection pane="bottomRight" activeCell="P33" sqref="A3:P33"/>
    </sheetView>
  </sheetViews>
  <sheetFormatPr defaultRowHeight="15" x14ac:dyDescent="0.25"/>
  <cols>
    <col min="1" max="1" width="3.85546875" bestFit="1" customWidth="1"/>
    <col min="2" max="2" width="12" bestFit="1" customWidth="1"/>
    <col min="3" max="3" width="12" customWidth="1"/>
    <col min="4" max="4" width="15" customWidth="1"/>
    <col min="5" max="5" width="18.85546875" customWidth="1"/>
    <col min="6" max="6" width="7.7109375" bestFit="1" customWidth="1"/>
    <col min="7" max="7" width="16.7109375" customWidth="1"/>
    <col min="8" max="9" width="11.7109375" customWidth="1"/>
    <col min="10" max="10" width="9.7109375" bestFit="1" customWidth="1"/>
    <col min="11" max="11" width="21.42578125" customWidth="1"/>
    <col min="12" max="12" width="11.5703125" bestFit="1" customWidth="1"/>
    <col min="13" max="13" width="9.5703125" bestFit="1" customWidth="1"/>
    <col min="14" max="14" width="10" customWidth="1"/>
    <col min="15" max="15" width="10.42578125" bestFit="1" customWidth="1"/>
    <col min="16" max="16" width="11.140625" customWidth="1"/>
    <col min="20" max="20" width="11.85546875" customWidth="1"/>
    <col min="21" max="21" width="10.28515625" customWidth="1"/>
    <col min="22" max="22" width="12.28515625" customWidth="1"/>
  </cols>
  <sheetData>
    <row r="1" spans="1:23" x14ac:dyDescent="0.25">
      <c r="A1" s="21" t="s">
        <v>12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9"/>
    </row>
    <row r="2" spans="1:23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9"/>
    </row>
    <row r="3" spans="1:23" ht="60" x14ac:dyDescent="0.25">
      <c r="A3" s="12" t="s">
        <v>13</v>
      </c>
      <c r="B3" s="12" t="s">
        <v>14</v>
      </c>
      <c r="C3" s="12" t="s">
        <v>15</v>
      </c>
      <c r="D3" s="12" t="s">
        <v>16</v>
      </c>
      <c r="E3" s="11" t="s">
        <v>17</v>
      </c>
      <c r="F3" s="11" t="s">
        <v>18</v>
      </c>
      <c r="G3" s="11" t="s">
        <v>19</v>
      </c>
      <c r="H3" s="11" t="s">
        <v>20</v>
      </c>
      <c r="I3" s="11" t="s">
        <v>21</v>
      </c>
      <c r="J3" s="12" t="s">
        <v>4</v>
      </c>
      <c r="K3" s="11" t="s">
        <v>5</v>
      </c>
      <c r="L3" s="12" t="s">
        <v>94</v>
      </c>
      <c r="M3" s="11" t="s">
        <v>6</v>
      </c>
      <c r="N3" s="12" t="s">
        <v>95</v>
      </c>
      <c r="O3" s="12" t="s">
        <v>0</v>
      </c>
      <c r="P3" s="12" t="s">
        <v>22</v>
      </c>
      <c r="T3" s="12" t="s">
        <v>15</v>
      </c>
      <c r="U3" s="12" t="s">
        <v>15</v>
      </c>
      <c r="V3" s="12" t="s">
        <v>95</v>
      </c>
      <c r="W3" s="12" t="s">
        <v>22</v>
      </c>
    </row>
    <row r="4" spans="1:23" s="6" customFormat="1" x14ac:dyDescent="0.25">
      <c r="A4" s="3">
        <v>1</v>
      </c>
      <c r="B4" s="3" t="s">
        <v>63</v>
      </c>
      <c r="C4" s="4">
        <v>45505</v>
      </c>
      <c r="D4" s="13">
        <v>5698723658</v>
      </c>
      <c r="E4" s="3" t="str">
        <f>VLOOKUP(D4,Довідник!$A$3:$F$11,2,0)</f>
        <v>Soft Well</v>
      </c>
      <c r="F4" s="3" t="str">
        <f>VLOOKUP(D4,Довідник!$A$3:$F$11,3,0)</f>
        <v>ФО</v>
      </c>
      <c r="G4" s="3" t="str">
        <f>VLOOKUP(D4,Довідник!$A$3:$F$11,4,0)</f>
        <v>Іспанія</v>
      </c>
      <c r="H4" s="3" t="str">
        <f>VLOOKUP(D4,Довідник!$A$3:$F$11,5,0)</f>
        <v>Сарагоса</v>
      </c>
      <c r="I4" s="4">
        <f>VLOOKUP(D4,Довідник!$A$3:$F$11,6,0)</f>
        <v>42962</v>
      </c>
      <c r="J4" s="14" t="s">
        <v>33</v>
      </c>
      <c r="K4" s="3" t="str">
        <f>VLOOKUP(J4,Довідник!$A$16:$C$25,2,0)</f>
        <v>Комп'ютерна мишка</v>
      </c>
      <c r="L4" s="14">
        <v>500</v>
      </c>
      <c r="M4" s="3">
        <f>VLOOKUP(J4,Довідник!$A$16:$C$25,3,0)</f>
        <v>350</v>
      </c>
      <c r="N4" s="14">
        <f>L4*M4</f>
        <v>175000</v>
      </c>
      <c r="O4" s="15">
        <v>45505</v>
      </c>
      <c r="P4" s="3" t="s">
        <v>96</v>
      </c>
      <c r="T4" s="7" t="s">
        <v>100</v>
      </c>
      <c r="U4" s="7" t="s">
        <v>101</v>
      </c>
      <c r="V4" s="19" t="s">
        <v>102</v>
      </c>
    </row>
    <row r="5" spans="1:23" s="6" customFormat="1" x14ac:dyDescent="0.25">
      <c r="A5" s="3">
        <v>2</v>
      </c>
      <c r="B5" s="3" t="s">
        <v>64</v>
      </c>
      <c r="C5" s="4">
        <v>45505</v>
      </c>
      <c r="D5" s="13">
        <v>5698723658</v>
      </c>
      <c r="E5" s="3" t="str">
        <f>VLOOKUP(D5,Довідник!$A$3:$F$11,2,0)</f>
        <v>Soft Well</v>
      </c>
      <c r="F5" s="3" t="str">
        <f>VLOOKUP(D5,Довідник!$A$3:$F$11,3,0)</f>
        <v>ФО</v>
      </c>
      <c r="G5" s="3" t="str">
        <f>VLOOKUP(D5,Довідник!$A$3:$F$11,4,0)</f>
        <v>Іспанія</v>
      </c>
      <c r="H5" s="3" t="str">
        <f>VLOOKUP(D5,Довідник!$A$3:$F$11,5,0)</f>
        <v>Сарагоса</v>
      </c>
      <c r="I5" s="4">
        <f>VLOOKUP(D5,Довідник!$A$3:$F$11,6,0)</f>
        <v>42962</v>
      </c>
      <c r="J5" s="14" t="s">
        <v>34</v>
      </c>
      <c r="K5" s="3" t="str">
        <f>VLOOKUP(J5,Довідник!$A$16:$C$25,2,0)</f>
        <v>Процесор</v>
      </c>
      <c r="L5" s="14">
        <v>200</v>
      </c>
      <c r="M5" s="3">
        <f>VLOOKUP(J5,Довідник!$A$16:$C$25,3,0)</f>
        <v>800</v>
      </c>
      <c r="N5" s="14">
        <f t="shared" ref="N5:N33" si="0">L5*M5</f>
        <v>160000</v>
      </c>
      <c r="O5" s="15">
        <v>45505</v>
      </c>
      <c r="P5" s="3" t="s">
        <v>96</v>
      </c>
      <c r="V5" s="19"/>
      <c r="W5" s="18" t="s">
        <v>103</v>
      </c>
    </row>
    <row r="6" spans="1:23" s="6" customFormat="1" x14ac:dyDescent="0.25">
      <c r="A6" s="3">
        <v>3</v>
      </c>
      <c r="B6" s="3" t="s">
        <v>65</v>
      </c>
      <c r="C6" s="4">
        <v>45505</v>
      </c>
      <c r="D6" s="13">
        <v>2586395239</v>
      </c>
      <c r="E6" s="3" t="str">
        <f>VLOOKUP(D6,Довідник!$A$3:$F$11,2,0)</f>
        <v>Snap Drag</v>
      </c>
      <c r="F6" s="3" t="str">
        <f>VLOOKUP(D6,Довідник!$A$3:$F$11,3,0)</f>
        <v>ЮО</v>
      </c>
      <c r="G6" s="3" t="str">
        <f>VLOOKUP(D6,Довідник!$A$3:$F$11,4,0)</f>
        <v>Чехія</v>
      </c>
      <c r="H6" s="3" t="str">
        <f>VLOOKUP(D6,Довідник!$A$3:$F$11,5,0)</f>
        <v>Плзень</v>
      </c>
      <c r="I6" s="4">
        <f>VLOOKUP(D6,Довідник!$A$3:$F$11,6,0)</f>
        <v>42957</v>
      </c>
      <c r="J6" s="14" t="s">
        <v>35</v>
      </c>
      <c r="K6" s="3" t="str">
        <f>VLOOKUP(J6,Довідник!$A$16:$C$25,2,0)</f>
        <v>Відеокарта</v>
      </c>
      <c r="L6" s="14">
        <v>300</v>
      </c>
      <c r="M6" s="3">
        <f>VLOOKUP(J6,Довідник!$A$16:$C$25,3,0)</f>
        <v>450</v>
      </c>
      <c r="N6" s="14">
        <f t="shared" si="0"/>
        <v>135000</v>
      </c>
      <c r="O6" s="15">
        <v>45505</v>
      </c>
      <c r="P6" s="3" t="s">
        <v>96</v>
      </c>
    </row>
    <row r="7" spans="1:23" s="6" customFormat="1" x14ac:dyDescent="0.25">
      <c r="A7" s="3">
        <v>4</v>
      </c>
      <c r="B7" s="3" t="s">
        <v>66</v>
      </c>
      <c r="C7" s="4">
        <v>45505</v>
      </c>
      <c r="D7" s="13">
        <v>7458742369</v>
      </c>
      <c r="E7" s="3" t="str">
        <f>VLOOKUP(D7,Довідник!$A$3:$F$11,2,0)</f>
        <v>Argentum</v>
      </c>
      <c r="F7" s="3" t="str">
        <f>VLOOKUP(D7,Довідник!$A$3:$F$11,3,0)</f>
        <v>ФО</v>
      </c>
      <c r="G7" s="3" t="str">
        <f>VLOOKUP(D7,Довідник!$A$3:$F$11,4,0)</f>
        <v>Аргентина</v>
      </c>
      <c r="H7" s="3" t="str">
        <f>VLOOKUP(D7,Довідник!$A$3:$F$11,5,0)</f>
        <v>Манчестер</v>
      </c>
      <c r="I7" s="4">
        <f>VLOOKUP(D7,Довідник!$A$3:$F$11,6,0)</f>
        <v>42607</v>
      </c>
      <c r="J7" s="14" t="s">
        <v>36</v>
      </c>
      <c r="K7" s="3" t="str">
        <f>VLOOKUP(J7,Довідник!$A$16:$C$25,2,0)</f>
        <v>Оперативна пам'ять</v>
      </c>
      <c r="L7" s="14">
        <v>100</v>
      </c>
      <c r="M7" s="3">
        <f>VLOOKUP(J7,Довідник!$A$16:$C$25,3,0)</f>
        <v>500</v>
      </c>
      <c r="N7" s="14">
        <f t="shared" si="0"/>
        <v>50000</v>
      </c>
      <c r="O7" s="15">
        <v>45505</v>
      </c>
      <c r="P7" s="3" t="s">
        <v>96</v>
      </c>
    </row>
    <row r="8" spans="1:23" s="6" customFormat="1" x14ac:dyDescent="0.25">
      <c r="A8" s="3">
        <v>5</v>
      </c>
      <c r="B8" s="3" t="s">
        <v>67</v>
      </c>
      <c r="C8" s="4">
        <v>45511</v>
      </c>
      <c r="D8" s="13">
        <v>4356743774</v>
      </c>
      <c r="E8" s="3" t="str">
        <f>VLOOKUP(D8,Довідник!$A$3:$F$11,2,0)</f>
        <v>Deere</v>
      </c>
      <c r="F8" s="3" t="str">
        <f>VLOOKUP(D8,Довідник!$A$3:$F$11,3,0)</f>
        <v>ФО</v>
      </c>
      <c r="G8" s="3" t="str">
        <f>VLOOKUP(D8,Довідник!$A$3:$F$11,4,0)</f>
        <v>Велика Британія</v>
      </c>
      <c r="H8" s="3" t="str">
        <f>VLOOKUP(D8,Довідник!$A$3:$F$11,5,0)</f>
        <v>Лондон</v>
      </c>
      <c r="I8" s="4">
        <f>VLOOKUP(D8,Довідник!$A$3:$F$11,6,0)</f>
        <v>42791</v>
      </c>
      <c r="J8" s="14" t="s">
        <v>37</v>
      </c>
      <c r="K8" s="3" t="str">
        <f>VLOOKUP(J8,Довідник!$A$16:$C$25,2,0)</f>
        <v>Жортский диск</v>
      </c>
      <c r="L8" s="14">
        <v>120</v>
      </c>
      <c r="M8" s="3">
        <f>VLOOKUP(J8,Довідник!$A$16:$C$25,3,0)</f>
        <v>600</v>
      </c>
      <c r="N8" s="14">
        <f t="shared" si="0"/>
        <v>72000</v>
      </c>
      <c r="O8" s="15">
        <v>45505</v>
      </c>
      <c r="P8" s="3" t="s">
        <v>96</v>
      </c>
    </row>
    <row r="9" spans="1:23" s="6" customFormat="1" x14ac:dyDescent="0.25">
      <c r="A9" s="3">
        <v>6</v>
      </c>
      <c r="B9" s="3" t="s">
        <v>68</v>
      </c>
      <c r="C9" s="4">
        <v>45511</v>
      </c>
      <c r="D9" s="13">
        <v>5234523456</v>
      </c>
      <c r="E9" s="3" t="str">
        <f>VLOOKUP(D9,Довідник!$A$3:$F$11,2,0)</f>
        <v>Evil Genious</v>
      </c>
      <c r="F9" s="3" t="str">
        <f>VLOOKUP(D9,Довідник!$A$3:$F$11,3,0)</f>
        <v>ФО</v>
      </c>
      <c r="G9" s="3" t="str">
        <f>VLOOKUP(D9,Довідник!$A$3:$F$11,4,0)</f>
        <v>Велика Британія</v>
      </c>
      <c r="H9" s="3" t="str">
        <f>VLOOKUP(D9,Довідник!$A$3:$F$11,5,0)</f>
        <v>Ліверпуль</v>
      </c>
      <c r="I9" s="4">
        <f>VLOOKUP(D9,Довідник!$A$3:$F$11,6,0)</f>
        <v>44045</v>
      </c>
      <c r="J9" s="14" t="s">
        <v>38</v>
      </c>
      <c r="K9" s="3" t="str">
        <f>VLOOKUP(J9,Довідник!$A$16:$C$25,2,0)</f>
        <v>SSD-диск</v>
      </c>
      <c r="L9" s="14">
        <v>130</v>
      </c>
      <c r="M9" s="3">
        <f>VLOOKUP(J9,Довідник!$A$16:$C$25,3,0)</f>
        <v>330</v>
      </c>
      <c r="N9" s="14">
        <f t="shared" si="0"/>
        <v>42900</v>
      </c>
      <c r="O9" s="15">
        <v>45505</v>
      </c>
      <c r="P9" s="3" t="s">
        <v>96</v>
      </c>
    </row>
    <row r="10" spans="1:23" s="6" customFormat="1" x14ac:dyDescent="0.25">
      <c r="A10" s="3">
        <v>7</v>
      </c>
      <c r="B10" s="3" t="s">
        <v>69</v>
      </c>
      <c r="C10" s="4">
        <v>45511</v>
      </c>
      <c r="D10" s="13">
        <v>5426477845</v>
      </c>
      <c r="E10" s="3" t="str">
        <f>VLOOKUP(D10,Довідник!$A$3:$F$11,2,0)</f>
        <v>Rocket PC</v>
      </c>
      <c r="F10" s="3" t="str">
        <f>VLOOKUP(D10,Довідник!$A$3:$F$11,3,0)</f>
        <v>ЮО</v>
      </c>
      <c r="G10" s="3" t="str">
        <f>VLOOKUP(D10,Довідник!$A$3:$F$11,4,0)</f>
        <v>Аргентина</v>
      </c>
      <c r="H10" s="3" t="str">
        <f>VLOOKUP(D10,Довідник!$A$3:$F$11,5,0)</f>
        <v>Янтар</v>
      </c>
      <c r="I10" s="4">
        <f>VLOOKUP(D10,Довідник!$A$3:$F$11,6,0)</f>
        <v>43759</v>
      </c>
      <c r="J10" s="14" t="s">
        <v>39</v>
      </c>
      <c r="K10" s="3" t="str">
        <f>VLOOKUP(J10,Довідник!$A$16:$C$25,2,0)</f>
        <v>Монітор</v>
      </c>
      <c r="L10" s="14">
        <v>140</v>
      </c>
      <c r="M10" s="3">
        <f>VLOOKUP(J10,Довідник!$A$16:$C$25,3,0)</f>
        <v>270</v>
      </c>
      <c r="N10" s="14">
        <f t="shared" si="0"/>
        <v>37800</v>
      </c>
      <c r="O10" s="15">
        <v>45505</v>
      </c>
      <c r="P10" s="3" t="s">
        <v>96</v>
      </c>
    </row>
    <row r="11" spans="1:23" s="6" customFormat="1" x14ac:dyDescent="0.25">
      <c r="A11" s="3">
        <v>8</v>
      </c>
      <c r="B11" s="3" t="s">
        <v>70</v>
      </c>
      <c r="C11" s="4">
        <v>45520</v>
      </c>
      <c r="D11" s="13">
        <v>1324645775</v>
      </c>
      <c r="E11" s="3" t="str">
        <f>VLOOKUP(D11,Довідник!$A$3:$F$11,2,0)</f>
        <v>Hard Equip</v>
      </c>
      <c r="F11" s="3" t="str">
        <f>VLOOKUP(D11,Довідник!$A$3:$F$11,3,0)</f>
        <v>ЮО</v>
      </c>
      <c r="G11" s="3" t="str">
        <f>VLOOKUP(D11,Довідник!$A$3:$F$11,4,0)</f>
        <v>Польща</v>
      </c>
      <c r="H11" s="3" t="str">
        <f>VLOOKUP(D11,Довідник!$A$3:$F$11,5,0)</f>
        <v>Варшава</v>
      </c>
      <c r="I11" s="4">
        <f>VLOOKUP(D11,Довідник!$A$3:$F$11,6,0)</f>
        <v>42486</v>
      </c>
      <c r="J11" s="14" t="s">
        <v>40</v>
      </c>
      <c r="K11" s="3" t="str">
        <f>VLOOKUP(J11,Довідник!$A$16:$C$25,2,0)</f>
        <v>Блок живлення</v>
      </c>
      <c r="L11" s="14">
        <v>200</v>
      </c>
      <c r="M11" s="3">
        <f>VLOOKUP(J11,Довідник!$A$16:$C$25,3,0)</f>
        <v>800</v>
      </c>
      <c r="N11" s="14">
        <f t="shared" si="0"/>
        <v>160000</v>
      </c>
      <c r="O11" s="15"/>
      <c r="P11" s="3" t="s">
        <v>97</v>
      </c>
    </row>
    <row r="12" spans="1:23" s="6" customFormat="1" x14ac:dyDescent="0.25">
      <c r="A12" s="3">
        <v>9</v>
      </c>
      <c r="B12" s="3" t="s">
        <v>71</v>
      </c>
      <c r="C12" s="4">
        <v>45520</v>
      </c>
      <c r="D12" s="13">
        <v>9877865534</v>
      </c>
      <c r="E12" s="3" t="str">
        <f>VLOOKUP(D12,Довідник!$A$3:$F$11,2,0)</f>
        <v>Nost West</v>
      </c>
      <c r="F12" s="3" t="str">
        <f>VLOOKUP(D12,Довідник!$A$3:$F$11,3,0)</f>
        <v>ЮО</v>
      </c>
      <c r="G12" s="3" t="str">
        <f>VLOOKUP(D12,Довідник!$A$3:$F$11,4,0)</f>
        <v>Молдова</v>
      </c>
      <c r="H12" s="3" t="str">
        <f>VLOOKUP(D12,Довідник!$A$3:$F$11,5,0)</f>
        <v>Монастир</v>
      </c>
      <c r="I12" s="4">
        <f>VLOOKUP(D12,Довідник!$A$3:$F$11,6,0)</f>
        <v>44821</v>
      </c>
      <c r="J12" s="14" t="s">
        <v>41</v>
      </c>
      <c r="K12" s="3" t="str">
        <f>VLOOKUP(J12,Довідник!$A$16:$C$25,2,0)</f>
        <v>Мат. Плата</v>
      </c>
      <c r="L12" s="14">
        <v>250</v>
      </c>
      <c r="M12" s="3">
        <f>VLOOKUP(J12,Довідник!$A$16:$C$25,3,0)</f>
        <v>1000</v>
      </c>
      <c r="N12" s="14">
        <f t="shared" si="0"/>
        <v>250000</v>
      </c>
      <c r="O12" s="15">
        <v>45520</v>
      </c>
      <c r="P12" s="3" t="s">
        <v>96</v>
      </c>
    </row>
    <row r="13" spans="1:23" s="6" customFormat="1" x14ac:dyDescent="0.25">
      <c r="A13" s="3">
        <v>10</v>
      </c>
      <c r="B13" s="3" t="s">
        <v>72</v>
      </c>
      <c r="C13" s="4">
        <v>45520</v>
      </c>
      <c r="D13" s="13">
        <v>2586395239</v>
      </c>
      <c r="E13" s="3" t="str">
        <f>VLOOKUP(D13,Довідник!$A$3:$F$11,2,0)</f>
        <v>Snap Drag</v>
      </c>
      <c r="F13" s="3" t="str">
        <f>VLOOKUP(D13,Довідник!$A$3:$F$11,3,0)</f>
        <v>ЮО</v>
      </c>
      <c r="G13" s="3" t="str">
        <f>VLOOKUP(D13,Довідник!$A$3:$F$11,4,0)</f>
        <v>Чехія</v>
      </c>
      <c r="H13" s="3" t="str">
        <f>VLOOKUP(D13,Довідник!$A$3:$F$11,5,0)</f>
        <v>Плзень</v>
      </c>
      <c r="I13" s="4">
        <f>VLOOKUP(D13,Довідник!$A$3:$F$11,6,0)</f>
        <v>42957</v>
      </c>
      <c r="J13" s="14" t="s">
        <v>43</v>
      </c>
      <c r="K13" s="3" t="str">
        <f>VLOOKUP(J13,Довідник!$A$16:$C$25,2,0)</f>
        <v>Клавіатура</v>
      </c>
      <c r="L13" s="14">
        <v>222</v>
      </c>
      <c r="M13" s="3">
        <f>VLOOKUP(J13,Довідник!$A$16:$C$25,3,0)</f>
        <v>2000</v>
      </c>
      <c r="N13" s="14">
        <f t="shared" si="0"/>
        <v>444000</v>
      </c>
      <c r="O13" s="15">
        <v>45520</v>
      </c>
      <c r="P13" s="3" t="s">
        <v>96</v>
      </c>
    </row>
    <row r="14" spans="1:23" s="6" customFormat="1" x14ac:dyDescent="0.25">
      <c r="A14" s="3">
        <v>11</v>
      </c>
      <c r="B14" s="3" t="s">
        <v>73</v>
      </c>
      <c r="C14" s="4">
        <v>45520</v>
      </c>
      <c r="D14" s="13">
        <v>5698723658</v>
      </c>
      <c r="E14" s="3" t="str">
        <f>VLOOKUP(D14,Довідник!$A$3:$F$11,2,0)</f>
        <v>Soft Well</v>
      </c>
      <c r="F14" s="3" t="str">
        <f>VLOOKUP(D14,Довідник!$A$3:$F$11,3,0)</f>
        <v>ФО</v>
      </c>
      <c r="G14" s="3" t="str">
        <f>VLOOKUP(D14,Довідник!$A$3:$F$11,4,0)</f>
        <v>Іспанія</v>
      </c>
      <c r="H14" s="3" t="str">
        <f>VLOOKUP(D14,Довідник!$A$3:$F$11,5,0)</f>
        <v>Сарагоса</v>
      </c>
      <c r="I14" s="4">
        <f>VLOOKUP(D14,Довідник!$A$3:$F$11,6,0)</f>
        <v>42962</v>
      </c>
      <c r="J14" s="14" t="s">
        <v>35</v>
      </c>
      <c r="K14" s="3" t="str">
        <f>VLOOKUP(J14,Довідник!$A$16:$C$25,2,0)</f>
        <v>Відеокарта</v>
      </c>
      <c r="L14" s="14">
        <v>132</v>
      </c>
      <c r="M14" s="3">
        <f>VLOOKUP(J14,Довідник!$A$16:$C$25,3,0)</f>
        <v>450</v>
      </c>
      <c r="N14" s="14">
        <f t="shared" si="0"/>
        <v>59400</v>
      </c>
      <c r="O14" s="15">
        <v>45520</v>
      </c>
      <c r="P14" s="3" t="s">
        <v>96</v>
      </c>
    </row>
    <row r="15" spans="1:23" s="6" customFormat="1" x14ac:dyDescent="0.25">
      <c r="A15" s="3">
        <v>12</v>
      </c>
      <c r="B15" s="3" t="s">
        <v>74</v>
      </c>
      <c r="C15" s="4">
        <v>45544</v>
      </c>
      <c r="D15" s="13">
        <v>5698723658</v>
      </c>
      <c r="E15" s="3" t="str">
        <f>VLOOKUP(D15,Довідник!$A$3:$F$11,2,0)</f>
        <v>Soft Well</v>
      </c>
      <c r="F15" s="3" t="str">
        <f>VLOOKUP(D15,Довідник!$A$3:$F$11,3,0)</f>
        <v>ФО</v>
      </c>
      <c r="G15" s="3" t="str">
        <f>VLOOKUP(D15,Довідник!$A$3:$F$11,4,0)</f>
        <v>Іспанія</v>
      </c>
      <c r="H15" s="3" t="str">
        <f>VLOOKUP(D15,Довідник!$A$3:$F$11,5,0)</f>
        <v>Сарагоса</v>
      </c>
      <c r="I15" s="4">
        <f>VLOOKUP(D15,Довідник!$A$3:$F$11,6,0)</f>
        <v>42962</v>
      </c>
      <c r="J15" s="14" t="s">
        <v>36</v>
      </c>
      <c r="K15" s="3" t="str">
        <f>VLOOKUP(J15,Довідник!$A$16:$C$25,2,0)</f>
        <v>Оперативна пам'ять</v>
      </c>
      <c r="L15" s="14">
        <v>157</v>
      </c>
      <c r="M15" s="3">
        <f>VLOOKUP(J15,Довідник!$A$16:$C$25,3,0)</f>
        <v>500</v>
      </c>
      <c r="N15" s="14">
        <f t="shared" si="0"/>
        <v>78500</v>
      </c>
      <c r="O15" s="15">
        <v>45520</v>
      </c>
      <c r="P15" s="3" t="s">
        <v>96</v>
      </c>
    </row>
    <row r="16" spans="1:23" s="6" customFormat="1" x14ac:dyDescent="0.25">
      <c r="A16" s="3">
        <v>13</v>
      </c>
      <c r="B16" s="3" t="s">
        <v>75</v>
      </c>
      <c r="C16" s="4">
        <v>45544</v>
      </c>
      <c r="D16" s="13">
        <v>1324645775</v>
      </c>
      <c r="E16" s="3" t="str">
        <f>VLOOKUP(D16,Довідник!$A$3:$F$11,2,0)</f>
        <v>Hard Equip</v>
      </c>
      <c r="F16" s="3" t="str">
        <f>VLOOKUP(D16,Довідник!$A$3:$F$11,3,0)</f>
        <v>ЮО</v>
      </c>
      <c r="G16" s="3" t="str">
        <f>VLOOKUP(D16,Довідник!$A$3:$F$11,4,0)</f>
        <v>Польща</v>
      </c>
      <c r="H16" s="3" t="str">
        <f>VLOOKUP(D16,Довідник!$A$3:$F$11,5,0)</f>
        <v>Варшава</v>
      </c>
      <c r="I16" s="4">
        <f>VLOOKUP(D16,Довідник!$A$3:$F$11,6,0)</f>
        <v>42486</v>
      </c>
      <c r="J16" s="14" t="s">
        <v>38</v>
      </c>
      <c r="K16" s="3" t="str">
        <f>VLOOKUP(J16,Довідник!$A$16:$C$25,2,0)</f>
        <v>SSD-диск</v>
      </c>
      <c r="L16" s="14">
        <v>189</v>
      </c>
      <c r="M16" s="3">
        <f>VLOOKUP(J16,Довідник!$A$16:$C$25,3,0)</f>
        <v>330</v>
      </c>
      <c r="N16" s="14">
        <f t="shared" si="0"/>
        <v>62370</v>
      </c>
      <c r="O16" s="15">
        <v>45520</v>
      </c>
      <c r="P16" s="3" t="s">
        <v>96</v>
      </c>
    </row>
    <row r="17" spans="1:16" s="6" customFormat="1" x14ac:dyDescent="0.25">
      <c r="A17" s="3">
        <v>14</v>
      </c>
      <c r="B17" s="3" t="s">
        <v>76</v>
      </c>
      <c r="C17" s="4">
        <v>45544</v>
      </c>
      <c r="D17" s="13">
        <v>5698723658</v>
      </c>
      <c r="E17" s="3" t="str">
        <f>VLOOKUP(D17,Довідник!$A$3:$F$11,2,0)</f>
        <v>Soft Well</v>
      </c>
      <c r="F17" s="3" t="str">
        <f>VLOOKUP(D17,Довідник!$A$3:$F$11,3,0)</f>
        <v>ФО</v>
      </c>
      <c r="G17" s="3" t="str">
        <f>VLOOKUP(D17,Довідник!$A$3:$F$11,4,0)</f>
        <v>Іспанія</v>
      </c>
      <c r="H17" s="3" t="str">
        <f>VLOOKUP(D17,Довідник!$A$3:$F$11,5,0)</f>
        <v>Сарагоса</v>
      </c>
      <c r="I17" s="4">
        <f>VLOOKUP(D17,Довідник!$A$3:$F$11,6,0)</f>
        <v>42962</v>
      </c>
      <c r="J17" s="14" t="s">
        <v>36</v>
      </c>
      <c r="K17" s="3" t="str">
        <f>VLOOKUP(J17,Довідник!$A$16:$C$25,2,0)</f>
        <v>Оперативна пам'ять</v>
      </c>
      <c r="L17" s="14">
        <v>145</v>
      </c>
      <c r="M17" s="3">
        <f>VLOOKUP(J17,Довідник!$A$16:$C$25,3,0)</f>
        <v>500</v>
      </c>
      <c r="N17" s="14">
        <f t="shared" si="0"/>
        <v>72500</v>
      </c>
      <c r="O17" s="15">
        <v>45520</v>
      </c>
      <c r="P17" s="3" t="s">
        <v>96</v>
      </c>
    </row>
    <row r="18" spans="1:16" s="6" customFormat="1" x14ac:dyDescent="0.25">
      <c r="A18" s="3">
        <v>15</v>
      </c>
      <c r="B18" s="3" t="s">
        <v>77</v>
      </c>
      <c r="C18" s="4">
        <v>45544</v>
      </c>
      <c r="D18" s="13">
        <v>6678965230</v>
      </c>
      <c r="E18" s="3" t="str">
        <f>VLOOKUP(D18,Довідник!$A$3:$F$11,2,0)</f>
        <v>Comp Gen</v>
      </c>
      <c r="F18" s="3" t="str">
        <f>VLOOKUP(D18,Довідник!$A$3:$F$11,3,0)</f>
        <v>ЮО</v>
      </c>
      <c r="G18" s="3" t="str">
        <f>VLOOKUP(D18,Довідник!$A$3:$F$11,4,0)</f>
        <v>Нідерланди</v>
      </c>
      <c r="H18" s="3" t="str">
        <f>VLOOKUP(D18,Довідник!$A$3:$F$11,5,0)</f>
        <v>Мюнхен</v>
      </c>
      <c r="I18" s="4">
        <f>VLOOKUP(D18,Довідник!$A$3:$F$11,6,0)</f>
        <v>42583</v>
      </c>
      <c r="J18" s="14" t="s">
        <v>41</v>
      </c>
      <c r="K18" s="3" t="str">
        <f>VLOOKUP(J18,Довідник!$A$16:$C$25,2,0)</f>
        <v>Мат. Плата</v>
      </c>
      <c r="L18" s="14">
        <v>205</v>
      </c>
      <c r="M18" s="3">
        <f>VLOOKUP(J18,Довідник!$A$16:$C$25,3,0)</f>
        <v>1000</v>
      </c>
      <c r="N18" s="14">
        <f t="shared" si="0"/>
        <v>205000</v>
      </c>
      <c r="O18" s="15">
        <v>45520</v>
      </c>
      <c r="P18" s="3" t="s">
        <v>96</v>
      </c>
    </row>
    <row r="19" spans="1:16" s="6" customFormat="1" x14ac:dyDescent="0.25">
      <c r="A19" s="3">
        <v>16</v>
      </c>
      <c r="B19" s="3" t="s">
        <v>78</v>
      </c>
      <c r="C19" s="4">
        <v>45552</v>
      </c>
      <c r="D19" s="13">
        <v>1324645775</v>
      </c>
      <c r="E19" s="3" t="str">
        <f>VLOOKUP(D19,Довідник!$A$3:$F$11,2,0)</f>
        <v>Hard Equip</v>
      </c>
      <c r="F19" s="3" t="str">
        <f>VLOOKUP(D19,Довідник!$A$3:$F$11,3,0)</f>
        <v>ЮО</v>
      </c>
      <c r="G19" s="3" t="str">
        <f>VLOOKUP(D19,Довідник!$A$3:$F$11,4,0)</f>
        <v>Польща</v>
      </c>
      <c r="H19" s="3" t="str">
        <f>VLOOKUP(D19,Довідник!$A$3:$F$11,5,0)</f>
        <v>Варшава</v>
      </c>
      <c r="I19" s="4">
        <f>VLOOKUP(D19,Довідник!$A$3:$F$11,6,0)</f>
        <v>42486</v>
      </c>
      <c r="J19" s="14" t="s">
        <v>39</v>
      </c>
      <c r="K19" s="3" t="str">
        <f>VLOOKUP(J19,Довідник!$A$16:$C$25,2,0)</f>
        <v>Монітор</v>
      </c>
      <c r="L19" s="14">
        <v>201</v>
      </c>
      <c r="M19" s="3">
        <f>VLOOKUP(J19,Довідник!$A$16:$C$25,3,0)</f>
        <v>270</v>
      </c>
      <c r="N19" s="14">
        <f t="shared" si="0"/>
        <v>54270</v>
      </c>
      <c r="O19" s="15">
        <v>45520</v>
      </c>
      <c r="P19" s="3" t="s">
        <v>96</v>
      </c>
    </row>
    <row r="20" spans="1:16" s="6" customFormat="1" x14ac:dyDescent="0.25">
      <c r="A20" s="3">
        <v>17</v>
      </c>
      <c r="B20" s="3" t="s">
        <v>79</v>
      </c>
      <c r="C20" s="4">
        <v>45552</v>
      </c>
      <c r="D20" s="13">
        <v>4356743774</v>
      </c>
      <c r="E20" s="3" t="str">
        <f>VLOOKUP(D20,Довідник!$A$3:$F$11,2,0)</f>
        <v>Deere</v>
      </c>
      <c r="F20" s="3" t="str">
        <f>VLOOKUP(D20,Довідник!$A$3:$F$11,3,0)</f>
        <v>ФО</v>
      </c>
      <c r="G20" s="3" t="str">
        <f>VLOOKUP(D20,Довідник!$A$3:$F$11,4,0)</f>
        <v>Велика Британія</v>
      </c>
      <c r="H20" s="3" t="str">
        <f>VLOOKUP(D20,Довідник!$A$3:$F$11,5,0)</f>
        <v>Лондон</v>
      </c>
      <c r="I20" s="4">
        <f>VLOOKUP(D20,Довідник!$A$3:$F$11,6,0)</f>
        <v>42791</v>
      </c>
      <c r="J20" s="14" t="s">
        <v>38</v>
      </c>
      <c r="K20" s="3" t="str">
        <f>VLOOKUP(J20,Довідник!$A$16:$C$25,2,0)</f>
        <v>SSD-диск</v>
      </c>
      <c r="L20" s="14">
        <v>123</v>
      </c>
      <c r="M20" s="3">
        <f>VLOOKUP(J20,Довідник!$A$16:$C$25,3,0)</f>
        <v>330</v>
      </c>
      <c r="N20" s="14">
        <f t="shared" si="0"/>
        <v>40590</v>
      </c>
      <c r="O20" s="15">
        <v>45520</v>
      </c>
      <c r="P20" s="3" t="s">
        <v>96</v>
      </c>
    </row>
    <row r="21" spans="1:16" s="6" customFormat="1" x14ac:dyDescent="0.25">
      <c r="A21" s="3">
        <v>18</v>
      </c>
      <c r="B21" s="3" t="s">
        <v>80</v>
      </c>
      <c r="C21" s="4">
        <v>45552</v>
      </c>
      <c r="D21" s="13">
        <v>2586395239</v>
      </c>
      <c r="E21" s="3" t="str">
        <f>VLOOKUP(D21,Довідник!$A$3:$F$11,2,0)</f>
        <v>Snap Drag</v>
      </c>
      <c r="F21" s="3" t="str">
        <f>VLOOKUP(D21,Довідник!$A$3:$F$11,3,0)</f>
        <v>ЮО</v>
      </c>
      <c r="G21" s="3" t="str">
        <f>VLOOKUP(D21,Довідник!$A$3:$F$11,4,0)</f>
        <v>Чехія</v>
      </c>
      <c r="H21" s="3" t="str">
        <f>VLOOKUP(D21,Довідник!$A$3:$F$11,5,0)</f>
        <v>Плзень</v>
      </c>
      <c r="I21" s="4">
        <f>VLOOKUP(D21,Довідник!$A$3:$F$11,6,0)</f>
        <v>42957</v>
      </c>
      <c r="J21" s="14" t="s">
        <v>34</v>
      </c>
      <c r="K21" s="3" t="str">
        <f>VLOOKUP(J21,Довідник!$A$16:$C$25,2,0)</f>
        <v>Процесор</v>
      </c>
      <c r="L21" s="14">
        <v>142</v>
      </c>
      <c r="M21" s="3">
        <f>VLOOKUP(J21,Довідник!$A$16:$C$25,3,0)</f>
        <v>800</v>
      </c>
      <c r="N21" s="14">
        <f t="shared" si="0"/>
        <v>113600</v>
      </c>
      <c r="O21" s="14"/>
      <c r="P21" s="3" t="s">
        <v>97</v>
      </c>
    </row>
    <row r="22" spans="1:16" s="6" customFormat="1" x14ac:dyDescent="0.25">
      <c r="A22" s="3">
        <v>19</v>
      </c>
      <c r="B22" s="3" t="s">
        <v>81</v>
      </c>
      <c r="C22" s="4">
        <v>45552</v>
      </c>
      <c r="D22" s="13">
        <v>5426477845</v>
      </c>
      <c r="E22" s="3" t="str">
        <f>VLOOKUP(D22,Довідник!$A$3:$F$11,2,0)</f>
        <v>Rocket PC</v>
      </c>
      <c r="F22" s="3" t="str">
        <f>VLOOKUP(D22,Довідник!$A$3:$F$11,3,0)</f>
        <v>ЮО</v>
      </c>
      <c r="G22" s="3" t="str">
        <f>VLOOKUP(D22,Довідник!$A$3:$F$11,4,0)</f>
        <v>Аргентина</v>
      </c>
      <c r="H22" s="3" t="str">
        <f>VLOOKUP(D22,Довідник!$A$3:$F$11,5,0)</f>
        <v>Янтар</v>
      </c>
      <c r="I22" s="4">
        <f>VLOOKUP(D22,Довідник!$A$3:$F$11,6,0)</f>
        <v>43759</v>
      </c>
      <c r="J22" s="14" t="s">
        <v>39</v>
      </c>
      <c r="K22" s="3" t="str">
        <f>VLOOKUP(J22,Довідник!$A$16:$C$25,2,0)</f>
        <v>Монітор</v>
      </c>
      <c r="L22" s="14">
        <v>156</v>
      </c>
      <c r="M22" s="3">
        <f>VLOOKUP(J22,Довідник!$A$16:$C$25,3,0)</f>
        <v>270</v>
      </c>
      <c r="N22" s="14">
        <f t="shared" si="0"/>
        <v>42120</v>
      </c>
      <c r="O22" s="15">
        <v>45552</v>
      </c>
      <c r="P22" s="3" t="s">
        <v>96</v>
      </c>
    </row>
    <row r="23" spans="1:16" s="6" customFormat="1" x14ac:dyDescent="0.25">
      <c r="A23" s="3">
        <v>20</v>
      </c>
      <c r="B23" s="3" t="s">
        <v>82</v>
      </c>
      <c r="C23" s="4">
        <v>45564</v>
      </c>
      <c r="D23" s="13">
        <v>2586395239</v>
      </c>
      <c r="E23" s="3" t="str">
        <f>VLOOKUP(D23,Довідник!$A$3:$F$11,2,0)</f>
        <v>Snap Drag</v>
      </c>
      <c r="F23" s="3" t="str">
        <f>VLOOKUP(D23,Довідник!$A$3:$F$11,3,0)</f>
        <v>ЮО</v>
      </c>
      <c r="G23" s="3" t="str">
        <f>VLOOKUP(D23,Довідник!$A$3:$F$11,4,0)</f>
        <v>Чехія</v>
      </c>
      <c r="H23" s="3" t="str">
        <f>VLOOKUP(D23,Довідник!$A$3:$F$11,5,0)</f>
        <v>Плзень</v>
      </c>
      <c r="I23" s="4">
        <f>VLOOKUP(D23,Довідник!$A$3:$F$11,6,0)</f>
        <v>42957</v>
      </c>
      <c r="J23" s="14" t="s">
        <v>39</v>
      </c>
      <c r="K23" s="3" t="str">
        <f>VLOOKUP(J23,Довідник!$A$16:$C$25,2,0)</f>
        <v>Монітор</v>
      </c>
      <c r="L23" s="14">
        <v>178</v>
      </c>
      <c r="M23" s="3">
        <f>VLOOKUP(J23,Довідник!$A$16:$C$25,3,0)</f>
        <v>270</v>
      </c>
      <c r="N23" s="14">
        <f t="shared" si="0"/>
        <v>48060</v>
      </c>
      <c r="O23" s="15">
        <v>45552</v>
      </c>
      <c r="P23" s="3" t="s">
        <v>96</v>
      </c>
    </row>
    <row r="24" spans="1:16" s="6" customFormat="1" x14ac:dyDescent="0.25">
      <c r="A24" s="3">
        <v>21</v>
      </c>
      <c r="B24" s="3" t="s">
        <v>83</v>
      </c>
      <c r="C24" s="4">
        <v>45564</v>
      </c>
      <c r="D24" s="13">
        <v>2586395239</v>
      </c>
      <c r="E24" s="3" t="str">
        <f>VLOOKUP(D24,Довідник!$A$3:$F$11,2,0)</f>
        <v>Snap Drag</v>
      </c>
      <c r="F24" s="3" t="str">
        <f>VLOOKUP(D24,Довідник!$A$3:$F$11,3,0)</f>
        <v>ЮО</v>
      </c>
      <c r="G24" s="3" t="str">
        <f>VLOOKUP(D24,Довідник!$A$3:$F$11,4,0)</f>
        <v>Чехія</v>
      </c>
      <c r="H24" s="3" t="str">
        <f>VLOOKUP(D24,Довідник!$A$3:$F$11,5,0)</f>
        <v>Плзень</v>
      </c>
      <c r="I24" s="4">
        <f>VLOOKUP(D24,Довідник!$A$3:$F$11,6,0)</f>
        <v>42957</v>
      </c>
      <c r="J24" s="14" t="s">
        <v>35</v>
      </c>
      <c r="K24" s="3" t="str">
        <f>VLOOKUP(J24,Довідник!$A$16:$C$25,2,0)</f>
        <v>Відеокарта</v>
      </c>
      <c r="L24" s="14">
        <v>19</v>
      </c>
      <c r="M24" s="3">
        <f>VLOOKUP(J24,Довідник!$A$16:$C$25,3,0)</f>
        <v>450</v>
      </c>
      <c r="N24" s="14">
        <f t="shared" si="0"/>
        <v>8550</v>
      </c>
      <c r="O24" s="15">
        <v>45552</v>
      </c>
      <c r="P24" s="3" t="s">
        <v>96</v>
      </c>
    </row>
    <row r="25" spans="1:16" s="6" customFormat="1" x14ac:dyDescent="0.25">
      <c r="A25" s="3">
        <v>22</v>
      </c>
      <c r="B25" s="3" t="s">
        <v>84</v>
      </c>
      <c r="C25" s="4">
        <v>45564</v>
      </c>
      <c r="D25" s="13">
        <v>2586395239</v>
      </c>
      <c r="E25" s="3" t="str">
        <f>VLOOKUP(D25,Довідник!$A$3:$F$11,2,0)</f>
        <v>Snap Drag</v>
      </c>
      <c r="F25" s="3" t="str">
        <f>VLOOKUP(D25,Довідник!$A$3:$F$11,3,0)</f>
        <v>ЮО</v>
      </c>
      <c r="G25" s="3" t="str">
        <f>VLOOKUP(D25,Довідник!$A$3:$F$11,4,0)</f>
        <v>Чехія</v>
      </c>
      <c r="H25" s="3" t="str">
        <f>VLOOKUP(D25,Довідник!$A$3:$F$11,5,0)</f>
        <v>Плзень</v>
      </c>
      <c r="I25" s="4">
        <f>VLOOKUP(D25,Довідник!$A$3:$F$11,6,0)</f>
        <v>42957</v>
      </c>
      <c r="J25" s="14" t="s">
        <v>38</v>
      </c>
      <c r="K25" s="3" t="str">
        <f>VLOOKUP(J25,Довідник!$A$16:$C$25,2,0)</f>
        <v>SSD-диск</v>
      </c>
      <c r="L25" s="14">
        <v>56</v>
      </c>
      <c r="M25" s="3">
        <f>VLOOKUP(J25,Довідник!$A$16:$C$25,3,0)</f>
        <v>330</v>
      </c>
      <c r="N25" s="14">
        <f t="shared" si="0"/>
        <v>18480</v>
      </c>
      <c r="O25" s="15">
        <v>45552</v>
      </c>
      <c r="P25" s="3" t="s">
        <v>96</v>
      </c>
    </row>
    <row r="26" spans="1:16" s="6" customFormat="1" x14ac:dyDescent="0.25">
      <c r="A26" s="3">
        <v>23</v>
      </c>
      <c r="B26" s="3" t="s">
        <v>85</v>
      </c>
      <c r="C26" s="4">
        <v>45564</v>
      </c>
      <c r="D26" s="13">
        <v>5426477845</v>
      </c>
      <c r="E26" s="3" t="str">
        <f>VLOOKUP(D26,Довідник!$A$3:$F$11,2,0)</f>
        <v>Rocket PC</v>
      </c>
      <c r="F26" s="3" t="str">
        <f>VLOOKUP(D26,Довідник!$A$3:$F$11,3,0)</f>
        <v>ЮО</v>
      </c>
      <c r="G26" s="3" t="str">
        <f>VLOOKUP(D26,Довідник!$A$3:$F$11,4,0)</f>
        <v>Аргентина</v>
      </c>
      <c r="H26" s="3" t="str">
        <f>VLOOKUP(D26,Довідник!$A$3:$F$11,5,0)</f>
        <v>Янтар</v>
      </c>
      <c r="I26" s="4">
        <f>VLOOKUP(D26,Довідник!$A$3:$F$11,6,0)</f>
        <v>43759</v>
      </c>
      <c r="J26" s="14" t="s">
        <v>33</v>
      </c>
      <c r="K26" s="3" t="str">
        <f>VLOOKUP(J26,Довідник!$A$16:$C$25,2,0)</f>
        <v>Комп'ютерна мишка</v>
      </c>
      <c r="L26" s="14">
        <v>34</v>
      </c>
      <c r="M26" s="3">
        <f>VLOOKUP(J26,Довідник!$A$16:$C$25,3,0)</f>
        <v>350</v>
      </c>
      <c r="N26" s="14">
        <f t="shared" si="0"/>
        <v>11900</v>
      </c>
      <c r="O26" s="15">
        <v>45552</v>
      </c>
      <c r="P26" s="3" t="s">
        <v>96</v>
      </c>
    </row>
    <row r="27" spans="1:16" s="6" customFormat="1" x14ac:dyDescent="0.25">
      <c r="A27" s="3">
        <v>24</v>
      </c>
      <c r="B27" s="3" t="s">
        <v>86</v>
      </c>
      <c r="C27" s="4">
        <v>45567</v>
      </c>
      <c r="D27" s="13">
        <v>2586395239</v>
      </c>
      <c r="E27" s="3" t="str">
        <f>VLOOKUP(D27,Довідник!$A$3:$F$11,2,0)</f>
        <v>Snap Drag</v>
      </c>
      <c r="F27" s="3" t="str">
        <f>VLOOKUP(D27,Довідник!$A$3:$F$11,3,0)</f>
        <v>ЮО</v>
      </c>
      <c r="G27" s="3" t="str">
        <f>VLOOKUP(D27,Довідник!$A$3:$F$11,4,0)</f>
        <v>Чехія</v>
      </c>
      <c r="H27" s="3" t="str">
        <f>VLOOKUP(D27,Довідник!$A$3:$F$11,5,0)</f>
        <v>Плзень</v>
      </c>
      <c r="I27" s="4">
        <f>VLOOKUP(D27,Довідник!$A$3:$F$11,6,0)</f>
        <v>42957</v>
      </c>
      <c r="J27" s="14" t="s">
        <v>36</v>
      </c>
      <c r="K27" s="3" t="str">
        <f>VLOOKUP(J27,Довідник!$A$16:$C$25,2,0)</f>
        <v>Оперативна пам'ять</v>
      </c>
      <c r="L27" s="14">
        <v>45</v>
      </c>
      <c r="M27" s="3">
        <f>VLOOKUP(J27,Довідник!$A$16:$C$25,3,0)</f>
        <v>500</v>
      </c>
      <c r="N27" s="14">
        <f t="shared" si="0"/>
        <v>22500</v>
      </c>
      <c r="O27" s="15">
        <v>45552</v>
      </c>
      <c r="P27" s="3" t="s">
        <v>96</v>
      </c>
    </row>
    <row r="28" spans="1:16" s="6" customFormat="1" x14ac:dyDescent="0.25">
      <c r="A28" s="3">
        <v>25</v>
      </c>
      <c r="B28" s="3" t="s">
        <v>87</v>
      </c>
      <c r="C28" s="4">
        <v>45567</v>
      </c>
      <c r="D28" s="13">
        <v>9877865534</v>
      </c>
      <c r="E28" s="3" t="str">
        <f>VLOOKUP(D28,Довідник!$A$3:$F$11,2,0)</f>
        <v>Nost West</v>
      </c>
      <c r="F28" s="3" t="str">
        <f>VLOOKUP(D28,Довідник!$A$3:$F$11,3,0)</f>
        <v>ЮО</v>
      </c>
      <c r="G28" s="3" t="str">
        <f>VLOOKUP(D28,Довідник!$A$3:$F$11,4,0)</f>
        <v>Молдова</v>
      </c>
      <c r="H28" s="3" t="str">
        <f>VLOOKUP(D28,Довідник!$A$3:$F$11,5,0)</f>
        <v>Монастир</v>
      </c>
      <c r="I28" s="4">
        <f>VLOOKUP(D28,Довідник!$A$3:$F$11,6,0)</f>
        <v>44821</v>
      </c>
      <c r="J28" s="14" t="s">
        <v>38</v>
      </c>
      <c r="K28" s="3" t="str">
        <f>VLOOKUP(J28,Довідник!$A$16:$C$25,2,0)</f>
        <v>SSD-диск</v>
      </c>
      <c r="L28" s="14">
        <v>67</v>
      </c>
      <c r="M28" s="3">
        <f>VLOOKUP(J28,Довідник!$A$16:$C$25,3,0)</f>
        <v>330</v>
      </c>
      <c r="N28" s="14">
        <f t="shared" si="0"/>
        <v>22110</v>
      </c>
      <c r="O28" s="15">
        <v>45552</v>
      </c>
      <c r="P28" s="3" t="s">
        <v>96</v>
      </c>
    </row>
    <row r="29" spans="1:16" s="6" customFormat="1" x14ac:dyDescent="0.25">
      <c r="A29" s="3">
        <v>26</v>
      </c>
      <c r="B29" s="3" t="s">
        <v>88</v>
      </c>
      <c r="C29" s="4">
        <v>45567</v>
      </c>
      <c r="D29" s="13">
        <v>2586395239</v>
      </c>
      <c r="E29" s="3" t="str">
        <f>VLOOKUP(D29,Довідник!$A$3:$F$11,2,0)</f>
        <v>Snap Drag</v>
      </c>
      <c r="F29" s="3" t="str">
        <f>VLOOKUP(D29,Довідник!$A$3:$F$11,3,0)</f>
        <v>ЮО</v>
      </c>
      <c r="G29" s="3" t="str">
        <f>VLOOKUP(D29,Довідник!$A$3:$F$11,4,0)</f>
        <v>Чехія</v>
      </c>
      <c r="H29" s="3" t="str">
        <f>VLOOKUP(D29,Довідник!$A$3:$F$11,5,0)</f>
        <v>Плзень</v>
      </c>
      <c r="I29" s="4">
        <f>VLOOKUP(D29,Довідник!$A$3:$F$11,6,0)</f>
        <v>42957</v>
      </c>
      <c r="J29" s="14" t="s">
        <v>33</v>
      </c>
      <c r="K29" s="3" t="str">
        <f>VLOOKUP(J29,Довідник!$A$16:$C$25,2,0)</f>
        <v>Комп'ютерна мишка</v>
      </c>
      <c r="L29" s="14">
        <v>78</v>
      </c>
      <c r="M29" s="3">
        <f>VLOOKUP(J29,Довідник!$A$16:$C$25,3,0)</f>
        <v>350</v>
      </c>
      <c r="N29" s="14">
        <f t="shared" si="0"/>
        <v>27300</v>
      </c>
      <c r="O29" s="15">
        <v>45552</v>
      </c>
      <c r="P29" s="3" t="s">
        <v>96</v>
      </c>
    </row>
    <row r="30" spans="1:16" s="6" customFormat="1" x14ac:dyDescent="0.25">
      <c r="A30" s="3">
        <v>27</v>
      </c>
      <c r="B30" s="3" t="s">
        <v>89</v>
      </c>
      <c r="C30" s="4">
        <v>45576</v>
      </c>
      <c r="D30" s="13">
        <v>9877865534</v>
      </c>
      <c r="E30" s="3" t="str">
        <f>VLOOKUP(D30,Довідник!$A$3:$F$11,2,0)</f>
        <v>Nost West</v>
      </c>
      <c r="F30" s="3" t="str">
        <f>VLOOKUP(D30,Довідник!$A$3:$F$11,3,0)</f>
        <v>ЮО</v>
      </c>
      <c r="G30" s="3" t="str">
        <f>VLOOKUP(D30,Довідник!$A$3:$F$11,4,0)</f>
        <v>Молдова</v>
      </c>
      <c r="H30" s="3" t="str">
        <f>VLOOKUP(D30,Довідник!$A$3:$F$11,5,0)</f>
        <v>Монастир</v>
      </c>
      <c r="I30" s="4">
        <f>VLOOKUP(D30,Довідник!$A$3:$F$11,6,0)</f>
        <v>44821</v>
      </c>
      <c r="J30" s="14" t="s">
        <v>35</v>
      </c>
      <c r="K30" s="3" t="str">
        <f>VLOOKUP(J30,Довідник!$A$16:$C$25,2,0)</f>
        <v>Відеокарта</v>
      </c>
      <c r="L30" s="14">
        <v>89</v>
      </c>
      <c r="M30" s="3">
        <f>VLOOKUP(J30,Довідник!$A$16:$C$25,3,0)</f>
        <v>450</v>
      </c>
      <c r="N30" s="14">
        <f t="shared" si="0"/>
        <v>40050</v>
      </c>
      <c r="O30" s="15">
        <v>45552</v>
      </c>
      <c r="P30" s="3" t="s">
        <v>96</v>
      </c>
    </row>
    <row r="31" spans="1:16" s="6" customFormat="1" x14ac:dyDescent="0.25">
      <c r="A31" s="3">
        <v>28</v>
      </c>
      <c r="B31" s="3" t="s">
        <v>90</v>
      </c>
      <c r="C31" s="4">
        <v>45576</v>
      </c>
      <c r="D31" s="13">
        <v>2586395239</v>
      </c>
      <c r="E31" s="3" t="str">
        <f>VLOOKUP(D31,Довідник!$A$3:$F$11,2,0)</f>
        <v>Snap Drag</v>
      </c>
      <c r="F31" s="3" t="str">
        <f>VLOOKUP(D31,Довідник!$A$3:$F$11,3,0)</f>
        <v>ЮО</v>
      </c>
      <c r="G31" s="3" t="str">
        <f>VLOOKUP(D31,Довідник!$A$3:$F$11,4,0)</f>
        <v>Чехія</v>
      </c>
      <c r="H31" s="3" t="str">
        <f>VLOOKUP(D31,Довідник!$A$3:$F$11,5,0)</f>
        <v>Плзень</v>
      </c>
      <c r="I31" s="4">
        <f>VLOOKUP(D31,Довідник!$A$3:$F$11,6,0)</f>
        <v>42957</v>
      </c>
      <c r="J31" s="14" t="s">
        <v>38</v>
      </c>
      <c r="K31" s="3" t="str">
        <f>VLOOKUP(J31,Довідник!$A$16:$C$25,2,0)</f>
        <v>SSD-диск</v>
      </c>
      <c r="L31" s="14">
        <v>100</v>
      </c>
      <c r="M31" s="3">
        <f>VLOOKUP(J31,Довідник!$A$16:$C$25,3,0)</f>
        <v>330</v>
      </c>
      <c r="N31" s="14">
        <f t="shared" si="0"/>
        <v>33000</v>
      </c>
      <c r="O31" s="15">
        <v>45552</v>
      </c>
      <c r="P31" s="3" t="s">
        <v>96</v>
      </c>
    </row>
    <row r="32" spans="1:16" s="6" customFormat="1" x14ac:dyDescent="0.25">
      <c r="A32" s="3">
        <v>29</v>
      </c>
      <c r="B32" s="3" t="s">
        <v>91</v>
      </c>
      <c r="C32" s="4">
        <v>45576</v>
      </c>
      <c r="D32" s="13">
        <v>6678965230</v>
      </c>
      <c r="E32" s="3" t="str">
        <f>VLOOKUP(D32,Довідник!$A$3:$F$11,2,0)</f>
        <v>Comp Gen</v>
      </c>
      <c r="F32" s="3" t="str">
        <f>VLOOKUP(D32,Довідник!$A$3:$F$11,3,0)</f>
        <v>ЮО</v>
      </c>
      <c r="G32" s="3" t="str">
        <f>VLOOKUP(D32,Довідник!$A$3:$F$11,4,0)</f>
        <v>Нідерланди</v>
      </c>
      <c r="H32" s="3" t="str">
        <f>VLOOKUP(D32,Довідник!$A$3:$F$11,5,0)</f>
        <v>Мюнхен</v>
      </c>
      <c r="I32" s="4">
        <f>VLOOKUP(D32,Довідник!$A$3:$F$11,6,0)</f>
        <v>42583</v>
      </c>
      <c r="J32" s="14" t="s">
        <v>35</v>
      </c>
      <c r="K32" s="3" t="str">
        <f>VLOOKUP(J32,Довідник!$A$16:$C$25,2,0)</f>
        <v>Відеокарта</v>
      </c>
      <c r="L32" s="14">
        <v>105</v>
      </c>
      <c r="M32" s="3">
        <f>VLOOKUP(J32,Довідник!$A$16:$C$25,3,0)</f>
        <v>450</v>
      </c>
      <c r="N32" s="14">
        <f t="shared" si="0"/>
        <v>47250</v>
      </c>
      <c r="O32" s="15">
        <v>45552</v>
      </c>
      <c r="P32" s="3" t="s">
        <v>96</v>
      </c>
    </row>
    <row r="33" spans="1:16" s="6" customFormat="1" x14ac:dyDescent="0.25">
      <c r="A33" s="3">
        <v>30</v>
      </c>
      <c r="B33" s="3" t="s">
        <v>92</v>
      </c>
      <c r="C33" s="4">
        <v>45576</v>
      </c>
      <c r="D33" s="13">
        <v>5426477845</v>
      </c>
      <c r="E33" s="3" t="str">
        <f>VLOOKUP(D33,Довідник!$A$3:$F$11,2,0)</f>
        <v>Rocket PC</v>
      </c>
      <c r="F33" s="3" t="str">
        <f>VLOOKUP(D33,Довідник!$A$3:$F$11,3,0)</f>
        <v>ЮО</v>
      </c>
      <c r="G33" s="3" t="str">
        <f>VLOOKUP(D33,Довідник!$A$3:$F$11,4,0)</f>
        <v>Аргентина</v>
      </c>
      <c r="H33" s="3" t="str">
        <f>VLOOKUP(D33,Довідник!$A$3:$F$11,5,0)</f>
        <v>Янтар</v>
      </c>
      <c r="I33" s="4">
        <f>VLOOKUP(D33,Довідник!$A$3:$F$11,6,0)</f>
        <v>43759</v>
      </c>
      <c r="J33" s="14" t="s">
        <v>39</v>
      </c>
      <c r="K33" s="3" t="str">
        <f>VLOOKUP(J33,Довідник!$A$16:$C$25,2,0)</f>
        <v>Монітор</v>
      </c>
      <c r="L33" s="14">
        <v>229</v>
      </c>
      <c r="M33" s="3">
        <f>VLOOKUP(J33,Довідник!$A$16:$C$25,3,0)</f>
        <v>270</v>
      </c>
      <c r="N33" s="14">
        <f t="shared" si="0"/>
        <v>61830</v>
      </c>
      <c r="O33" s="14"/>
      <c r="P33" s="3" t="s">
        <v>97</v>
      </c>
    </row>
    <row r="34" spans="1:16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2"/>
      <c r="O34" s="1"/>
    </row>
    <row r="35" spans="1:16" ht="45" x14ac:dyDescent="0.25">
      <c r="A35" s="12" t="s">
        <v>13</v>
      </c>
      <c r="B35" s="12" t="s">
        <v>14</v>
      </c>
      <c r="C35" s="12" t="s">
        <v>15</v>
      </c>
      <c r="D35" s="12" t="s">
        <v>16</v>
      </c>
      <c r="E35" s="11" t="s">
        <v>17</v>
      </c>
      <c r="F35" s="11" t="s">
        <v>18</v>
      </c>
      <c r="G35" s="11" t="s">
        <v>19</v>
      </c>
      <c r="H35" s="11" t="s">
        <v>20</v>
      </c>
      <c r="I35" s="11" t="s">
        <v>21</v>
      </c>
      <c r="J35" s="12" t="s">
        <v>4</v>
      </c>
      <c r="K35" s="11" t="s">
        <v>5</v>
      </c>
      <c r="L35" s="12" t="s">
        <v>94</v>
      </c>
      <c r="M35" s="11" t="s">
        <v>6</v>
      </c>
      <c r="N35" s="12" t="s">
        <v>95</v>
      </c>
      <c r="O35" s="12" t="s">
        <v>0</v>
      </c>
      <c r="P35" s="12" t="s">
        <v>22</v>
      </c>
    </row>
    <row r="36" spans="1:16" x14ac:dyDescent="0.25">
      <c r="A36" s="3">
        <v>1</v>
      </c>
      <c r="B36" s="3" t="s">
        <v>63</v>
      </c>
      <c r="C36" s="4">
        <v>45505</v>
      </c>
      <c r="D36" s="13">
        <v>5698723658</v>
      </c>
      <c r="E36" s="3" t="s">
        <v>44</v>
      </c>
      <c r="F36" s="3" t="s">
        <v>8</v>
      </c>
      <c r="G36" s="3" t="s">
        <v>10</v>
      </c>
      <c r="H36" s="3" t="s">
        <v>2</v>
      </c>
      <c r="I36" s="4">
        <v>42962</v>
      </c>
      <c r="J36" s="14" t="s">
        <v>33</v>
      </c>
      <c r="K36" s="3" t="s">
        <v>24</v>
      </c>
      <c r="L36" s="14">
        <v>500</v>
      </c>
      <c r="M36" s="3">
        <v>350</v>
      </c>
      <c r="N36" s="14">
        <v>175000</v>
      </c>
      <c r="O36" s="15">
        <v>45505</v>
      </c>
      <c r="P36" s="3" t="s">
        <v>96</v>
      </c>
    </row>
    <row r="37" spans="1:16" x14ac:dyDescent="0.25">
      <c r="A37" s="3">
        <v>2</v>
      </c>
      <c r="B37" s="3" t="s">
        <v>64</v>
      </c>
      <c r="C37" s="4">
        <v>45505</v>
      </c>
      <c r="D37" s="13">
        <v>5698723658</v>
      </c>
      <c r="E37" s="3" t="s">
        <v>44</v>
      </c>
      <c r="F37" s="3" t="s">
        <v>8</v>
      </c>
      <c r="G37" s="3" t="s">
        <v>10</v>
      </c>
      <c r="H37" s="3" t="s">
        <v>2</v>
      </c>
      <c r="I37" s="4">
        <v>42962</v>
      </c>
      <c r="J37" s="14" t="s">
        <v>34</v>
      </c>
      <c r="K37" s="3" t="s">
        <v>25</v>
      </c>
      <c r="L37" s="14">
        <v>200</v>
      </c>
      <c r="M37" s="3">
        <v>800</v>
      </c>
      <c r="N37" s="14">
        <v>160000</v>
      </c>
      <c r="O37" s="15">
        <v>45505</v>
      </c>
      <c r="P37" s="3" t="s">
        <v>96</v>
      </c>
    </row>
    <row r="38" spans="1:16" x14ac:dyDescent="0.25">
      <c r="A38" s="3">
        <v>3</v>
      </c>
      <c r="B38" s="3" t="s">
        <v>65</v>
      </c>
      <c r="C38" s="4">
        <v>45505</v>
      </c>
      <c r="D38" s="13">
        <v>2586395239</v>
      </c>
      <c r="E38" s="3" t="s">
        <v>46</v>
      </c>
      <c r="F38" s="3" t="s">
        <v>7</v>
      </c>
      <c r="G38" s="3" t="s">
        <v>55</v>
      </c>
      <c r="H38" s="3" t="s">
        <v>93</v>
      </c>
      <c r="I38" s="4">
        <v>42957</v>
      </c>
      <c r="J38" s="14" t="s">
        <v>35</v>
      </c>
      <c r="K38" s="3" t="s">
        <v>26</v>
      </c>
      <c r="L38" s="14">
        <v>300</v>
      </c>
      <c r="M38" s="3">
        <v>450</v>
      </c>
      <c r="N38" s="14">
        <v>135000</v>
      </c>
      <c r="O38" s="15">
        <v>45505</v>
      </c>
      <c r="P38" s="3" t="s">
        <v>96</v>
      </c>
    </row>
    <row r="39" spans="1:16" x14ac:dyDescent="0.25">
      <c r="A39" s="3">
        <v>8</v>
      </c>
      <c r="B39" s="3" t="s">
        <v>70</v>
      </c>
      <c r="C39" s="4">
        <v>45520</v>
      </c>
      <c r="D39" s="13">
        <v>1324645775</v>
      </c>
      <c r="E39" s="3" t="s">
        <v>51</v>
      </c>
      <c r="F39" s="3" t="s">
        <v>7</v>
      </c>
      <c r="G39" s="3" t="s">
        <v>56</v>
      </c>
      <c r="H39" s="3" t="s">
        <v>61</v>
      </c>
      <c r="I39" s="4">
        <v>42486</v>
      </c>
      <c r="J39" s="14" t="s">
        <v>40</v>
      </c>
      <c r="K39" s="3" t="s">
        <v>31</v>
      </c>
      <c r="L39" s="14">
        <v>200</v>
      </c>
      <c r="M39" s="3">
        <v>800</v>
      </c>
      <c r="N39" s="14">
        <v>160000</v>
      </c>
      <c r="O39" s="15"/>
      <c r="P39" s="3" t="s">
        <v>97</v>
      </c>
    </row>
    <row r="40" spans="1:16" x14ac:dyDescent="0.25">
      <c r="A40" s="3">
        <v>9</v>
      </c>
      <c r="B40" s="3" t="s">
        <v>71</v>
      </c>
      <c r="C40" s="4">
        <v>45520</v>
      </c>
      <c r="D40" s="13">
        <v>9877865534</v>
      </c>
      <c r="E40" s="3" t="s">
        <v>52</v>
      </c>
      <c r="F40" s="3" t="s">
        <v>7</v>
      </c>
      <c r="G40" s="3" t="s">
        <v>57</v>
      </c>
      <c r="H40" s="3" t="s">
        <v>62</v>
      </c>
      <c r="I40" s="4">
        <v>44821</v>
      </c>
      <c r="J40" s="14" t="s">
        <v>41</v>
      </c>
      <c r="K40" s="3" t="s">
        <v>32</v>
      </c>
      <c r="L40" s="14">
        <v>250</v>
      </c>
      <c r="M40" s="3">
        <v>1000</v>
      </c>
      <c r="N40" s="14">
        <v>250000</v>
      </c>
      <c r="O40" s="15">
        <v>45520</v>
      </c>
      <c r="P40" s="3" t="s">
        <v>96</v>
      </c>
    </row>
    <row r="41" spans="1:16" x14ac:dyDescent="0.25">
      <c r="A41" s="3">
        <v>10</v>
      </c>
      <c r="B41" s="3" t="s">
        <v>72</v>
      </c>
      <c r="C41" s="4">
        <v>45520</v>
      </c>
      <c r="D41" s="13">
        <v>2586395239</v>
      </c>
      <c r="E41" s="3" t="s">
        <v>46</v>
      </c>
      <c r="F41" s="3" t="s">
        <v>7</v>
      </c>
      <c r="G41" s="3" t="s">
        <v>55</v>
      </c>
      <c r="H41" s="3" t="s">
        <v>93</v>
      </c>
      <c r="I41" s="4">
        <v>42957</v>
      </c>
      <c r="J41" s="14" t="s">
        <v>43</v>
      </c>
      <c r="K41" s="3" t="s">
        <v>42</v>
      </c>
      <c r="L41" s="14">
        <v>222</v>
      </c>
      <c r="M41" s="3">
        <v>2000</v>
      </c>
      <c r="N41" s="14">
        <v>444000</v>
      </c>
      <c r="O41" s="15">
        <v>45520</v>
      </c>
      <c r="P41" s="3" t="s">
        <v>96</v>
      </c>
    </row>
    <row r="42" spans="1:16" x14ac:dyDescent="0.25">
      <c r="A42" s="3">
        <v>18</v>
      </c>
      <c r="B42" s="3" t="s">
        <v>80</v>
      </c>
      <c r="C42" s="4">
        <v>45552</v>
      </c>
      <c r="D42" s="13">
        <v>2586395239</v>
      </c>
      <c r="E42" s="3" t="s">
        <v>46</v>
      </c>
      <c r="F42" s="3" t="s">
        <v>7</v>
      </c>
      <c r="G42" s="3" t="s">
        <v>55</v>
      </c>
      <c r="H42" s="3" t="s">
        <v>93</v>
      </c>
      <c r="I42" s="4">
        <v>42957</v>
      </c>
      <c r="J42" s="14" t="s">
        <v>34</v>
      </c>
      <c r="K42" s="3" t="s">
        <v>25</v>
      </c>
      <c r="L42" s="14">
        <v>142</v>
      </c>
      <c r="M42" s="3">
        <v>800</v>
      </c>
      <c r="N42" s="14">
        <v>113600</v>
      </c>
      <c r="O42" s="14"/>
      <c r="P42" s="3" t="s">
        <v>97</v>
      </c>
    </row>
    <row r="43" spans="1:16" x14ac:dyDescent="0.25">
      <c r="A43" s="3">
        <v>30</v>
      </c>
      <c r="B43" s="3" t="s">
        <v>92</v>
      </c>
      <c r="C43" s="4">
        <v>45576</v>
      </c>
      <c r="D43" s="13">
        <v>5426477845</v>
      </c>
      <c r="E43" s="3" t="s">
        <v>50</v>
      </c>
      <c r="F43" s="3" t="s">
        <v>7</v>
      </c>
      <c r="G43" s="3" t="s">
        <v>53</v>
      </c>
      <c r="H43" s="3" t="s">
        <v>60</v>
      </c>
      <c r="I43" s="4">
        <v>43759</v>
      </c>
      <c r="J43" s="14" t="s">
        <v>39</v>
      </c>
      <c r="K43" s="3" t="s">
        <v>30</v>
      </c>
      <c r="L43" s="14">
        <v>229</v>
      </c>
      <c r="M43" s="3">
        <v>270</v>
      </c>
      <c r="N43" s="14">
        <v>61830</v>
      </c>
      <c r="O43" s="14"/>
      <c r="P43" s="3" t="s">
        <v>97</v>
      </c>
    </row>
    <row r="44" spans="1:16" x14ac:dyDescent="0.25">
      <c r="A44" s="3"/>
      <c r="B44" s="3"/>
      <c r="C44" s="4"/>
      <c r="D44" s="13"/>
      <c r="E44" s="3"/>
      <c r="F44" s="3"/>
      <c r="G44" s="3"/>
      <c r="H44" s="3"/>
      <c r="I44" s="4"/>
      <c r="J44" s="14"/>
      <c r="K44" s="3"/>
      <c r="L44" s="14"/>
      <c r="M44" s="3"/>
      <c r="N44" s="14"/>
      <c r="O44" s="14"/>
      <c r="P44" s="3"/>
    </row>
    <row r="45" spans="1:16" x14ac:dyDescent="0.25">
      <c r="A45" s="3"/>
      <c r="B45" s="3"/>
      <c r="C45" s="4"/>
      <c r="D45" s="13"/>
      <c r="E45" s="3"/>
      <c r="F45" s="3"/>
      <c r="G45" s="3"/>
      <c r="H45" s="3"/>
      <c r="I45" s="4"/>
      <c r="J45" s="14"/>
      <c r="K45" s="3"/>
      <c r="L45" s="14"/>
      <c r="M45" s="3"/>
      <c r="N45" s="14"/>
      <c r="O45" s="15"/>
      <c r="P45" s="3"/>
    </row>
    <row r="46" spans="1:16" x14ac:dyDescent="0.25">
      <c r="A46" s="3"/>
      <c r="B46" s="3"/>
      <c r="C46" s="4"/>
      <c r="D46" s="13"/>
      <c r="E46" s="3"/>
      <c r="F46" s="3"/>
      <c r="G46" s="3"/>
      <c r="H46" s="3"/>
      <c r="I46" s="4"/>
      <c r="J46" s="14"/>
      <c r="K46" s="3"/>
      <c r="L46" s="14"/>
      <c r="M46" s="3"/>
      <c r="N46" s="14"/>
      <c r="O46" s="15"/>
      <c r="P46" s="3"/>
    </row>
    <row r="47" spans="1:16" x14ac:dyDescent="0.25">
      <c r="A47" s="3"/>
      <c r="B47" s="3"/>
      <c r="C47" s="4"/>
      <c r="D47" s="13"/>
      <c r="E47" s="3"/>
      <c r="F47" s="3"/>
      <c r="G47" s="3"/>
      <c r="H47" s="3"/>
      <c r="I47" s="4"/>
      <c r="J47" s="14"/>
      <c r="K47" s="3"/>
      <c r="L47" s="14"/>
      <c r="M47" s="3"/>
      <c r="N47" s="14"/>
      <c r="O47" s="15"/>
      <c r="P47" s="3"/>
    </row>
    <row r="48" spans="1:16" x14ac:dyDescent="0.25">
      <c r="A48" s="3"/>
      <c r="B48" s="3"/>
      <c r="C48" s="4"/>
      <c r="D48" s="13"/>
      <c r="E48" s="3"/>
      <c r="F48" s="3"/>
      <c r="G48" s="3"/>
      <c r="H48" s="3"/>
      <c r="I48" s="4"/>
      <c r="J48" s="14"/>
      <c r="K48" s="3"/>
      <c r="L48" s="14"/>
      <c r="M48" s="3"/>
      <c r="N48" s="14"/>
      <c r="O48" s="14"/>
      <c r="P48" s="3"/>
    </row>
    <row r="49" spans="1:16" x14ac:dyDescent="0.25">
      <c r="A49" s="3"/>
      <c r="B49" s="3"/>
      <c r="C49" s="4"/>
      <c r="D49" s="13"/>
      <c r="E49" s="3"/>
      <c r="F49" s="3"/>
      <c r="G49" s="3"/>
      <c r="H49" s="3"/>
      <c r="I49" s="4"/>
      <c r="J49" s="14"/>
      <c r="K49" s="3"/>
      <c r="L49" s="14"/>
      <c r="M49" s="3"/>
      <c r="N49" s="14"/>
      <c r="O49" s="14"/>
      <c r="P49" s="3"/>
    </row>
  </sheetData>
  <mergeCells count="1">
    <mergeCell ref="A1:O1"/>
  </mergeCells>
  <conditionalFormatting sqref="A35:P49">
    <cfRule type="colorScale" priority="2">
      <colorScale>
        <cfvo type="min"/>
        <cfvo type="max"/>
        <color rgb="FF63BE7B"/>
        <color rgb="FFFCFCFF"/>
      </colorScale>
    </cfRule>
  </conditionalFormatting>
  <conditionalFormatting sqref="A3:P33">
    <cfRule type="colorScale" priority="1">
      <colorScale>
        <cfvo type="min"/>
        <cfvo type="max"/>
        <color rgb="FFFFEF9C"/>
        <color rgb="FF63BE7B"/>
      </colorScale>
    </cfRule>
  </conditionalFormatting>
  <dataValidations count="2">
    <dataValidation type="list" allowBlank="1" showInputMessage="1" showErrorMessage="1" sqref="J4:J33" xr:uid="{1C0B19DD-44B7-4783-BB00-2914883C3245}">
      <formula1>$J$4:$J$33</formula1>
    </dataValidation>
    <dataValidation type="list" allowBlank="1" showInputMessage="1" showErrorMessage="1" sqref="D4:D33" xr:uid="{4A147EE0-B766-4C1B-A468-1545F2C2E7F4}">
      <formula1>$D$4:$D$33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1E3F-57D4-4A21-AAC9-46F006D27F9C}">
  <dimension ref="A1:W43"/>
  <sheetViews>
    <sheetView zoomScale="85" zoomScaleNormal="85" workbookViewId="0">
      <pane xSplit="15" ySplit="3" topLeftCell="P4" activePane="bottomRight" state="frozen"/>
      <selection pane="topRight" activeCell="P1" sqref="P1"/>
      <selection pane="bottomLeft" activeCell="A4" sqref="A4"/>
      <selection pane="bottomRight" activeCell="P33" sqref="A3:P33"/>
    </sheetView>
  </sheetViews>
  <sheetFormatPr defaultRowHeight="15" x14ac:dyDescent="0.25"/>
  <cols>
    <col min="1" max="1" width="3.85546875" bestFit="1" customWidth="1"/>
    <col min="2" max="2" width="12" bestFit="1" customWidth="1"/>
    <col min="3" max="3" width="12" customWidth="1"/>
    <col min="4" max="4" width="15" customWidth="1"/>
    <col min="5" max="5" width="18.85546875" customWidth="1"/>
    <col min="6" max="6" width="7.7109375" bestFit="1" customWidth="1"/>
    <col min="7" max="7" width="16.7109375" customWidth="1"/>
    <col min="8" max="9" width="11.7109375" customWidth="1"/>
    <col min="10" max="10" width="9.7109375" bestFit="1" customWidth="1"/>
    <col min="11" max="11" width="21.42578125" customWidth="1"/>
    <col min="12" max="12" width="11.5703125" bestFit="1" customWidth="1"/>
    <col min="13" max="13" width="9.5703125" bestFit="1" customWidth="1"/>
    <col min="14" max="14" width="10" customWidth="1"/>
    <col min="15" max="15" width="10.42578125" bestFit="1" customWidth="1"/>
    <col min="16" max="16" width="11.140625" customWidth="1"/>
    <col min="21" max="21" width="12.7109375" customWidth="1"/>
  </cols>
  <sheetData>
    <row r="1" spans="1:23" x14ac:dyDescent="0.25">
      <c r="A1" s="21" t="s">
        <v>12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9"/>
    </row>
    <row r="2" spans="1:23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9"/>
    </row>
    <row r="3" spans="1:23" s="5" customFormat="1" ht="60" x14ac:dyDescent="0.25">
      <c r="A3" s="12" t="s">
        <v>13</v>
      </c>
      <c r="B3" s="12" t="s">
        <v>14</v>
      </c>
      <c r="C3" s="12" t="s">
        <v>15</v>
      </c>
      <c r="D3" s="12" t="s">
        <v>16</v>
      </c>
      <c r="E3" s="11" t="s">
        <v>17</v>
      </c>
      <c r="F3" s="11" t="s">
        <v>18</v>
      </c>
      <c r="G3" s="11" t="s">
        <v>19</v>
      </c>
      <c r="H3" s="11" t="s">
        <v>20</v>
      </c>
      <c r="I3" s="11" t="s">
        <v>21</v>
      </c>
      <c r="J3" s="12" t="s">
        <v>4</v>
      </c>
      <c r="K3" s="11" t="s">
        <v>5</v>
      </c>
      <c r="L3" s="12" t="s">
        <v>94</v>
      </c>
      <c r="M3" s="11" t="s">
        <v>6</v>
      </c>
      <c r="N3" s="12" t="s">
        <v>95</v>
      </c>
      <c r="O3" s="12" t="s">
        <v>0</v>
      </c>
      <c r="P3" s="12" t="s">
        <v>22</v>
      </c>
      <c r="T3" s="20" t="s">
        <v>20</v>
      </c>
      <c r="U3" s="20" t="s">
        <v>22</v>
      </c>
      <c r="V3" s="20" t="s">
        <v>20</v>
      </c>
      <c r="W3" s="20" t="s">
        <v>22</v>
      </c>
    </row>
    <row r="4" spans="1:23" s="6" customFormat="1" x14ac:dyDescent="0.25">
      <c r="A4" s="3">
        <v>1</v>
      </c>
      <c r="B4" s="3" t="s">
        <v>63</v>
      </c>
      <c r="C4" s="4">
        <v>45505</v>
      </c>
      <c r="D4" s="13">
        <v>5698723658</v>
      </c>
      <c r="E4" s="3" t="str">
        <f>VLOOKUP(D4,Довідник!$A$3:$F$11,2,0)</f>
        <v>Soft Well</v>
      </c>
      <c r="F4" s="3" t="str">
        <f>VLOOKUP(D4,Довідник!$A$3:$F$11,3,0)</f>
        <v>ФО</v>
      </c>
      <c r="G4" s="3" t="str">
        <f>VLOOKUP(D4,Довідник!$A$3:$F$11,4,0)</f>
        <v>Іспанія</v>
      </c>
      <c r="H4" s="3" t="str">
        <f>VLOOKUP(D4,Довідник!$A$3:$F$11,5,0)</f>
        <v>Сарагоса</v>
      </c>
      <c r="I4" s="4">
        <f>VLOOKUP(D4,Довідник!$A$3:$F$11,6,0)</f>
        <v>42962</v>
      </c>
      <c r="J4" s="14" t="s">
        <v>33</v>
      </c>
      <c r="K4" s="3" t="str">
        <f>VLOOKUP(J4,Довідник!$A$16:$C$25,2,0)</f>
        <v>Комп'ютерна мишка</v>
      </c>
      <c r="L4" s="14">
        <v>500</v>
      </c>
      <c r="M4" s="3">
        <f>VLOOKUP(J4,Довідник!$A$16:$C$25,3,0)</f>
        <v>350</v>
      </c>
      <c r="N4" s="14">
        <f>L4*M4</f>
        <v>175000</v>
      </c>
      <c r="O4" s="15">
        <v>45505</v>
      </c>
      <c r="P4" s="3" t="s">
        <v>96</v>
      </c>
      <c r="T4" s="6" t="s">
        <v>104</v>
      </c>
      <c r="U4" s="18" t="s">
        <v>103</v>
      </c>
    </row>
    <row r="5" spans="1:23" s="6" customFormat="1" x14ac:dyDescent="0.25">
      <c r="A5" s="3">
        <v>2</v>
      </c>
      <c r="B5" s="3" t="s">
        <v>64</v>
      </c>
      <c r="C5" s="4">
        <v>45505</v>
      </c>
      <c r="D5" s="13">
        <v>5698723658</v>
      </c>
      <c r="E5" s="3" t="str">
        <f>VLOOKUP(D5,Довідник!$A$3:$F$11,2,0)</f>
        <v>Soft Well</v>
      </c>
      <c r="F5" s="3" t="str">
        <f>VLOOKUP(D5,Довідник!$A$3:$F$11,3,0)</f>
        <v>ФО</v>
      </c>
      <c r="G5" s="3" t="str">
        <f>VLOOKUP(D5,Довідник!$A$3:$F$11,4,0)</f>
        <v>Іспанія</v>
      </c>
      <c r="H5" s="3" t="str">
        <f>VLOOKUP(D5,Довідник!$A$3:$F$11,5,0)</f>
        <v>Сарагоса</v>
      </c>
      <c r="I5" s="4">
        <f>VLOOKUP(D5,Довідник!$A$3:$F$11,6,0)</f>
        <v>42962</v>
      </c>
      <c r="J5" s="14" t="s">
        <v>34</v>
      </c>
      <c r="K5" s="3" t="str">
        <f>VLOOKUP(J5,Довідник!$A$16:$C$25,2,0)</f>
        <v>Процесор</v>
      </c>
      <c r="L5" s="14">
        <v>200</v>
      </c>
      <c r="M5" s="3">
        <f>VLOOKUP(J5,Довідник!$A$16:$C$25,3,0)</f>
        <v>800</v>
      </c>
      <c r="N5" s="14">
        <f t="shared" ref="N5:N33" si="0">L5*M5</f>
        <v>160000</v>
      </c>
      <c r="O5" s="15">
        <v>45505</v>
      </c>
      <c r="P5" s="3" t="s">
        <v>96</v>
      </c>
      <c r="V5" s="6" t="s">
        <v>105</v>
      </c>
      <c r="W5" s="18" t="s">
        <v>106</v>
      </c>
    </row>
    <row r="6" spans="1:23" s="6" customFormat="1" x14ac:dyDescent="0.25">
      <c r="A6" s="3">
        <v>3</v>
      </c>
      <c r="B6" s="3" t="s">
        <v>65</v>
      </c>
      <c r="C6" s="4">
        <v>45505</v>
      </c>
      <c r="D6" s="13">
        <v>2586395239</v>
      </c>
      <c r="E6" s="3" t="str">
        <f>VLOOKUP(D6,Довідник!$A$3:$F$11,2,0)</f>
        <v>Snap Drag</v>
      </c>
      <c r="F6" s="3" t="str">
        <f>VLOOKUP(D6,Довідник!$A$3:$F$11,3,0)</f>
        <v>ЮО</v>
      </c>
      <c r="G6" s="3" t="str">
        <f>VLOOKUP(D6,Довідник!$A$3:$F$11,4,0)</f>
        <v>Чехія</v>
      </c>
      <c r="H6" s="3" t="str">
        <f>VLOOKUP(D6,Довідник!$A$3:$F$11,5,0)</f>
        <v>Плзень</v>
      </c>
      <c r="I6" s="4">
        <f>VLOOKUP(D6,Довідник!$A$3:$F$11,6,0)</f>
        <v>42957</v>
      </c>
      <c r="J6" s="14" t="s">
        <v>35</v>
      </c>
      <c r="K6" s="3" t="str">
        <f>VLOOKUP(J6,Довідник!$A$16:$C$25,2,0)</f>
        <v>Відеокарта</v>
      </c>
      <c r="L6" s="14">
        <v>300</v>
      </c>
      <c r="M6" s="3">
        <f>VLOOKUP(J6,Довідник!$A$16:$C$25,3,0)</f>
        <v>450</v>
      </c>
      <c r="N6" s="14">
        <f t="shared" si="0"/>
        <v>135000</v>
      </c>
      <c r="O6" s="15">
        <v>45505</v>
      </c>
      <c r="P6" s="3" t="s">
        <v>96</v>
      </c>
    </row>
    <row r="7" spans="1:23" s="6" customFormat="1" x14ac:dyDescent="0.25">
      <c r="A7" s="3">
        <v>4</v>
      </c>
      <c r="B7" s="3" t="s">
        <v>66</v>
      </c>
      <c r="C7" s="4">
        <v>45505</v>
      </c>
      <c r="D7" s="13">
        <v>7458742369</v>
      </c>
      <c r="E7" s="3" t="str">
        <f>VLOOKUP(D7,Довідник!$A$3:$F$11,2,0)</f>
        <v>Argentum</v>
      </c>
      <c r="F7" s="3" t="str">
        <f>VLOOKUP(D7,Довідник!$A$3:$F$11,3,0)</f>
        <v>ФО</v>
      </c>
      <c r="G7" s="3" t="str">
        <f>VLOOKUP(D7,Довідник!$A$3:$F$11,4,0)</f>
        <v>Аргентина</v>
      </c>
      <c r="H7" s="3" t="str">
        <f>VLOOKUP(D7,Довідник!$A$3:$F$11,5,0)</f>
        <v>Манчестер</v>
      </c>
      <c r="I7" s="4">
        <f>VLOOKUP(D7,Довідник!$A$3:$F$11,6,0)</f>
        <v>42607</v>
      </c>
      <c r="J7" s="14" t="s">
        <v>36</v>
      </c>
      <c r="K7" s="3" t="str">
        <f>VLOOKUP(J7,Довідник!$A$16:$C$25,2,0)</f>
        <v>Оперативна пам'ять</v>
      </c>
      <c r="L7" s="14">
        <v>100</v>
      </c>
      <c r="M7" s="3">
        <f>VLOOKUP(J7,Довідник!$A$16:$C$25,3,0)</f>
        <v>500</v>
      </c>
      <c r="N7" s="14">
        <f t="shared" si="0"/>
        <v>50000</v>
      </c>
      <c r="O7" s="15">
        <v>45505</v>
      </c>
      <c r="P7" s="3" t="s">
        <v>96</v>
      </c>
    </row>
    <row r="8" spans="1:23" s="6" customFormat="1" x14ac:dyDescent="0.25">
      <c r="A8" s="3">
        <v>5</v>
      </c>
      <c r="B8" s="3" t="s">
        <v>67</v>
      </c>
      <c r="C8" s="4">
        <v>45511</v>
      </c>
      <c r="D8" s="13">
        <v>4356743774</v>
      </c>
      <c r="E8" s="3" t="str">
        <f>VLOOKUP(D8,Довідник!$A$3:$F$11,2,0)</f>
        <v>Deere</v>
      </c>
      <c r="F8" s="3" t="str">
        <f>VLOOKUP(D8,Довідник!$A$3:$F$11,3,0)</f>
        <v>ФО</v>
      </c>
      <c r="G8" s="3" t="str">
        <f>VLOOKUP(D8,Довідник!$A$3:$F$11,4,0)</f>
        <v>Велика Британія</v>
      </c>
      <c r="H8" s="3" t="str">
        <f>VLOOKUP(D8,Довідник!$A$3:$F$11,5,0)</f>
        <v>Лондон</v>
      </c>
      <c r="I8" s="4">
        <f>VLOOKUP(D8,Довідник!$A$3:$F$11,6,0)</f>
        <v>42791</v>
      </c>
      <c r="J8" s="14" t="s">
        <v>37</v>
      </c>
      <c r="K8" s="3" t="str">
        <f>VLOOKUP(J8,Довідник!$A$16:$C$25,2,0)</f>
        <v>Жортский диск</v>
      </c>
      <c r="L8" s="14">
        <v>120</v>
      </c>
      <c r="M8" s="3">
        <f>VLOOKUP(J8,Довідник!$A$16:$C$25,3,0)</f>
        <v>600</v>
      </c>
      <c r="N8" s="14">
        <f t="shared" si="0"/>
        <v>72000</v>
      </c>
      <c r="O8" s="15">
        <v>45505</v>
      </c>
      <c r="P8" s="3" t="s">
        <v>96</v>
      </c>
    </row>
    <row r="9" spans="1:23" s="6" customFormat="1" x14ac:dyDescent="0.25">
      <c r="A9" s="3">
        <v>6</v>
      </c>
      <c r="B9" s="3" t="s">
        <v>68</v>
      </c>
      <c r="C9" s="4">
        <v>45511</v>
      </c>
      <c r="D9" s="13">
        <v>5234523456</v>
      </c>
      <c r="E9" s="3" t="str">
        <f>VLOOKUP(D9,Довідник!$A$3:$F$11,2,0)</f>
        <v>Evil Genious</v>
      </c>
      <c r="F9" s="3" t="str">
        <f>VLOOKUP(D9,Довідник!$A$3:$F$11,3,0)</f>
        <v>ФО</v>
      </c>
      <c r="G9" s="3" t="str">
        <f>VLOOKUP(D9,Довідник!$A$3:$F$11,4,0)</f>
        <v>Велика Британія</v>
      </c>
      <c r="H9" s="3" t="str">
        <f>VLOOKUP(D9,Довідник!$A$3:$F$11,5,0)</f>
        <v>Ліверпуль</v>
      </c>
      <c r="I9" s="4">
        <f>VLOOKUP(D9,Довідник!$A$3:$F$11,6,0)</f>
        <v>44045</v>
      </c>
      <c r="J9" s="14" t="s">
        <v>38</v>
      </c>
      <c r="K9" s="3" t="str">
        <f>VLOOKUP(J9,Довідник!$A$16:$C$25,2,0)</f>
        <v>SSD-диск</v>
      </c>
      <c r="L9" s="14">
        <v>130</v>
      </c>
      <c r="M9" s="3">
        <f>VLOOKUP(J9,Довідник!$A$16:$C$25,3,0)</f>
        <v>330</v>
      </c>
      <c r="N9" s="14">
        <f t="shared" si="0"/>
        <v>42900</v>
      </c>
      <c r="O9" s="15">
        <v>45505</v>
      </c>
      <c r="P9" s="3" t="s">
        <v>96</v>
      </c>
    </row>
    <row r="10" spans="1:23" s="6" customFormat="1" x14ac:dyDescent="0.25">
      <c r="A10" s="3">
        <v>7</v>
      </c>
      <c r="B10" s="3" t="s">
        <v>69</v>
      </c>
      <c r="C10" s="4">
        <v>45511</v>
      </c>
      <c r="D10" s="13">
        <v>5426477845</v>
      </c>
      <c r="E10" s="3" t="str">
        <f>VLOOKUP(D10,Довідник!$A$3:$F$11,2,0)</f>
        <v>Rocket PC</v>
      </c>
      <c r="F10" s="3" t="str">
        <f>VLOOKUP(D10,Довідник!$A$3:$F$11,3,0)</f>
        <v>ЮО</v>
      </c>
      <c r="G10" s="3" t="str">
        <f>VLOOKUP(D10,Довідник!$A$3:$F$11,4,0)</f>
        <v>Аргентина</v>
      </c>
      <c r="H10" s="3" t="str">
        <f>VLOOKUP(D10,Довідник!$A$3:$F$11,5,0)</f>
        <v>Янтар</v>
      </c>
      <c r="I10" s="4">
        <f>VLOOKUP(D10,Довідник!$A$3:$F$11,6,0)</f>
        <v>43759</v>
      </c>
      <c r="J10" s="14" t="s">
        <v>39</v>
      </c>
      <c r="K10" s="3" t="str">
        <f>VLOOKUP(J10,Довідник!$A$16:$C$25,2,0)</f>
        <v>Монітор</v>
      </c>
      <c r="L10" s="14">
        <v>140</v>
      </c>
      <c r="M10" s="3">
        <f>VLOOKUP(J10,Довідник!$A$16:$C$25,3,0)</f>
        <v>270</v>
      </c>
      <c r="N10" s="14">
        <f t="shared" si="0"/>
        <v>37800</v>
      </c>
      <c r="O10" s="15">
        <v>45505</v>
      </c>
      <c r="P10" s="3" t="s">
        <v>96</v>
      </c>
    </row>
    <row r="11" spans="1:23" s="6" customFormat="1" x14ac:dyDescent="0.25">
      <c r="A11" s="3">
        <v>8</v>
      </c>
      <c r="B11" s="3" t="s">
        <v>70</v>
      </c>
      <c r="C11" s="4">
        <v>45520</v>
      </c>
      <c r="D11" s="13">
        <v>1324645775</v>
      </c>
      <c r="E11" s="3" t="str">
        <f>VLOOKUP(D11,Довідник!$A$3:$F$11,2,0)</f>
        <v>Hard Equip</v>
      </c>
      <c r="F11" s="3" t="str">
        <f>VLOOKUP(D11,Довідник!$A$3:$F$11,3,0)</f>
        <v>ЮО</v>
      </c>
      <c r="G11" s="3" t="str">
        <f>VLOOKUP(D11,Довідник!$A$3:$F$11,4,0)</f>
        <v>Польща</v>
      </c>
      <c r="H11" s="3" t="str">
        <f>VLOOKUP(D11,Довідник!$A$3:$F$11,5,0)</f>
        <v>Варшава</v>
      </c>
      <c r="I11" s="4">
        <f>VLOOKUP(D11,Довідник!$A$3:$F$11,6,0)</f>
        <v>42486</v>
      </c>
      <c r="J11" s="14" t="s">
        <v>40</v>
      </c>
      <c r="K11" s="3" t="str">
        <f>VLOOKUP(J11,Довідник!$A$16:$C$25,2,0)</f>
        <v>Блок живлення</v>
      </c>
      <c r="L11" s="14">
        <v>200</v>
      </c>
      <c r="M11" s="3">
        <f>VLOOKUP(J11,Довідник!$A$16:$C$25,3,0)</f>
        <v>800</v>
      </c>
      <c r="N11" s="14">
        <f t="shared" si="0"/>
        <v>160000</v>
      </c>
      <c r="O11" s="15"/>
      <c r="P11" s="3" t="s">
        <v>97</v>
      </c>
    </row>
    <row r="12" spans="1:23" s="6" customFormat="1" x14ac:dyDescent="0.25">
      <c r="A12" s="3">
        <v>9</v>
      </c>
      <c r="B12" s="3" t="s">
        <v>71</v>
      </c>
      <c r="C12" s="4">
        <v>45520</v>
      </c>
      <c r="D12" s="13">
        <v>9877865534</v>
      </c>
      <c r="E12" s="3" t="str">
        <f>VLOOKUP(D12,Довідник!$A$3:$F$11,2,0)</f>
        <v>Nost West</v>
      </c>
      <c r="F12" s="3" t="str">
        <f>VLOOKUP(D12,Довідник!$A$3:$F$11,3,0)</f>
        <v>ЮО</v>
      </c>
      <c r="G12" s="3" t="str">
        <f>VLOOKUP(D12,Довідник!$A$3:$F$11,4,0)</f>
        <v>Молдова</v>
      </c>
      <c r="H12" s="3" t="str">
        <f>VLOOKUP(D12,Довідник!$A$3:$F$11,5,0)</f>
        <v>Монастир</v>
      </c>
      <c r="I12" s="4">
        <f>VLOOKUP(D12,Довідник!$A$3:$F$11,6,0)</f>
        <v>44821</v>
      </c>
      <c r="J12" s="14" t="s">
        <v>41</v>
      </c>
      <c r="K12" s="3" t="str">
        <f>VLOOKUP(J12,Довідник!$A$16:$C$25,2,0)</f>
        <v>Мат. Плата</v>
      </c>
      <c r="L12" s="14">
        <v>250</v>
      </c>
      <c r="M12" s="3">
        <f>VLOOKUP(J12,Довідник!$A$16:$C$25,3,0)</f>
        <v>1000</v>
      </c>
      <c r="N12" s="14">
        <f t="shared" si="0"/>
        <v>250000</v>
      </c>
      <c r="O12" s="15">
        <v>45520</v>
      </c>
      <c r="P12" s="3" t="s">
        <v>96</v>
      </c>
    </row>
    <row r="13" spans="1:23" s="6" customFormat="1" x14ac:dyDescent="0.25">
      <c r="A13" s="3">
        <v>10</v>
      </c>
      <c r="B13" s="3" t="s">
        <v>72</v>
      </c>
      <c r="C13" s="4">
        <v>45520</v>
      </c>
      <c r="D13" s="13">
        <v>2586395239</v>
      </c>
      <c r="E13" s="3" t="str">
        <f>VLOOKUP(D13,Довідник!$A$3:$F$11,2,0)</f>
        <v>Snap Drag</v>
      </c>
      <c r="F13" s="3" t="str">
        <f>VLOOKUP(D13,Довідник!$A$3:$F$11,3,0)</f>
        <v>ЮО</v>
      </c>
      <c r="G13" s="3" t="str">
        <f>VLOOKUP(D13,Довідник!$A$3:$F$11,4,0)</f>
        <v>Чехія</v>
      </c>
      <c r="H13" s="3" t="str">
        <f>VLOOKUP(D13,Довідник!$A$3:$F$11,5,0)</f>
        <v>Плзень</v>
      </c>
      <c r="I13" s="4">
        <f>VLOOKUP(D13,Довідник!$A$3:$F$11,6,0)</f>
        <v>42957</v>
      </c>
      <c r="J13" s="14" t="s">
        <v>43</v>
      </c>
      <c r="K13" s="3" t="str">
        <f>VLOOKUP(J13,Довідник!$A$16:$C$25,2,0)</f>
        <v>Клавіатура</v>
      </c>
      <c r="L13" s="14">
        <v>222</v>
      </c>
      <c r="M13" s="3">
        <f>VLOOKUP(J13,Довідник!$A$16:$C$25,3,0)</f>
        <v>2000</v>
      </c>
      <c r="N13" s="14">
        <f t="shared" si="0"/>
        <v>444000</v>
      </c>
      <c r="O13" s="15">
        <v>45520</v>
      </c>
      <c r="P13" s="3" t="s">
        <v>96</v>
      </c>
    </row>
    <row r="14" spans="1:23" s="6" customFormat="1" x14ac:dyDescent="0.25">
      <c r="A14" s="3">
        <v>11</v>
      </c>
      <c r="B14" s="3" t="s">
        <v>73</v>
      </c>
      <c r="C14" s="4">
        <v>45520</v>
      </c>
      <c r="D14" s="13">
        <v>5698723658</v>
      </c>
      <c r="E14" s="3" t="str">
        <f>VLOOKUP(D14,Довідник!$A$3:$F$11,2,0)</f>
        <v>Soft Well</v>
      </c>
      <c r="F14" s="3" t="str">
        <f>VLOOKUP(D14,Довідник!$A$3:$F$11,3,0)</f>
        <v>ФО</v>
      </c>
      <c r="G14" s="3" t="str">
        <f>VLOOKUP(D14,Довідник!$A$3:$F$11,4,0)</f>
        <v>Іспанія</v>
      </c>
      <c r="H14" s="3" t="str">
        <f>VLOOKUP(D14,Довідник!$A$3:$F$11,5,0)</f>
        <v>Сарагоса</v>
      </c>
      <c r="I14" s="4">
        <f>VLOOKUP(D14,Довідник!$A$3:$F$11,6,0)</f>
        <v>42962</v>
      </c>
      <c r="J14" s="14" t="s">
        <v>35</v>
      </c>
      <c r="K14" s="3" t="str">
        <f>VLOOKUP(J14,Довідник!$A$16:$C$25,2,0)</f>
        <v>Відеокарта</v>
      </c>
      <c r="L14" s="14">
        <v>132</v>
      </c>
      <c r="M14" s="3">
        <f>VLOOKUP(J14,Довідник!$A$16:$C$25,3,0)</f>
        <v>450</v>
      </c>
      <c r="N14" s="14">
        <f t="shared" si="0"/>
        <v>59400</v>
      </c>
      <c r="O14" s="15">
        <v>45520</v>
      </c>
      <c r="P14" s="3" t="s">
        <v>96</v>
      </c>
    </row>
    <row r="15" spans="1:23" s="6" customFormat="1" x14ac:dyDescent="0.25">
      <c r="A15" s="3">
        <v>12</v>
      </c>
      <c r="B15" s="3" t="s">
        <v>74</v>
      </c>
      <c r="C15" s="4">
        <v>45544</v>
      </c>
      <c r="D15" s="13">
        <v>5698723658</v>
      </c>
      <c r="E15" s="3" t="str">
        <f>VLOOKUP(D15,Довідник!$A$3:$F$11,2,0)</f>
        <v>Soft Well</v>
      </c>
      <c r="F15" s="3" t="str">
        <f>VLOOKUP(D15,Довідник!$A$3:$F$11,3,0)</f>
        <v>ФО</v>
      </c>
      <c r="G15" s="3" t="str">
        <f>VLOOKUP(D15,Довідник!$A$3:$F$11,4,0)</f>
        <v>Іспанія</v>
      </c>
      <c r="H15" s="3" t="str">
        <f>VLOOKUP(D15,Довідник!$A$3:$F$11,5,0)</f>
        <v>Сарагоса</v>
      </c>
      <c r="I15" s="4">
        <f>VLOOKUP(D15,Довідник!$A$3:$F$11,6,0)</f>
        <v>42962</v>
      </c>
      <c r="J15" s="14" t="s">
        <v>36</v>
      </c>
      <c r="K15" s="3" t="str">
        <f>VLOOKUP(J15,Довідник!$A$16:$C$25,2,0)</f>
        <v>Оперативна пам'ять</v>
      </c>
      <c r="L15" s="14">
        <v>157</v>
      </c>
      <c r="M15" s="3">
        <f>VLOOKUP(J15,Довідник!$A$16:$C$25,3,0)</f>
        <v>500</v>
      </c>
      <c r="N15" s="14">
        <f t="shared" si="0"/>
        <v>78500</v>
      </c>
      <c r="O15" s="15">
        <v>45520</v>
      </c>
      <c r="P15" s="3" t="s">
        <v>96</v>
      </c>
    </row>
    <row r="16" spans="1:23" s="6" customFormat="1" x14ac:dyDescent="0.25">
      <c r="A16" s="3">
        <v>13</v>
      </c>
      <c r="B16" s="3" t="s">
        <v>75</v>
      </c>
      <c r="C16" s="4">
        <v>45544</v>
      </c>
      <c r="D16" s="13">
        <v>1324645775</v>
      </c>
      <c r="E16" s="3" t="str">
        <f>VLOOKUP(D16,Довідник!$A$3:$F$11,2,0)</f>
        <v>Hard Equip</v>
      </c>
      <c r="F16" s="3" t="str">
        <f>VLOOKUP(D16,Довідник!$A$3:$F$11,3,0)</f>
        <v>ЮО</v>
      </c>
      <c r="G16" s="3" t="str">
        <f>VLOOKUP(D16,Довідник!$A$3:$F$11,4,0)</f>
        <v>Польща</v>
      </c>
      <c r="H16" s="3" t="str">
        <f>VLOOKUP(D16,Довідник!$A$3:$F$11,5,0)</f>
        <v>Варшава</v>
      </c>
      <c r="I16" s="4">
        <f>VLOOKUP(D16,Довідник!$A$3:$F$11,6,0)</f>
        <v>42486</v>
      </c>
      <c r="J16" s="14" t="s">
        <v>38</v>
      </c>
      <c r="K16" s="3" t="str">
        <f>VLOOKUP(J16,Довідник!$A$16:$C$25,2,0)</f>
        <v>SSD-диск</v>
      </c>
      <c r="L16" s="14">
        <v>189</v>
      </c>
      <c r="M16" s="3">
        <f>VLOOKUP(J16,Довідник!$A$16:$C$25,3,0)</f>
        <v>330</v>
      </c>
      <c r="N16" s="14">
        <f t="shared" si="0"/>
        <v>62370</v>
      </c>
      <c r="O16" s="15">
        <v>45520</v>
      </c>
      <c r="P16" s="3" t="s">
        <v>96</v>
      </c>
    </row>
    <row r="17" spans="1:16" s="6" customFormat="1" x14ac:dyDescent="0.25">
      <c r="A17" s="3">
        <v>14</v>
      </c>
      <c r="B17" s="3" t="s">
        <v>76</v>
      </c>
      <c r="C17" s="4">
        <v>45544</v>
      </c>
      <c r="D17" s="13">
        <v>5698723658</v>
      </c>
      <c r="E17" s="3" t="str">
        <f>VLOOKUP(D17,Довідник!$A$3:$F$11,2,0)</f>
        <v>Soft Well</v>
      </c>
      <c r="F17" s="3" t="str">
        <f>VLOOKUP(D17,Довідник!$A$3:$F$11,3,0)</f>
        <v>ФО</v>
      </c>
      <c r="G17" s="3" t="str">
        <f>VLOOKUP(D17,Довідник!$A$3:$F$11,4,0)</f>
        <v>Іспанія</v>
      </c>
      <c r="H17" s="3" t="str">
        <f>VLOOKUP(D17,Довідник!$A$3:$F$11,5,0)</f>
        <v>Сарагоса</v>
      </c>
      <c r="I17" s="4">
        <f>VLOOKUP(D17,Довідник!$A$3:$F$11,6,0)</f>
        <v>42962</v>
      </c>
      <c r="J17" s="14" t="s">
        <v>36</v>
      </c>
      <c r="K17" s="3" t="str">
        <f>VLOOKUP(J17,Довідник!$A$16:$C$25,2,0)</f>
        <v>Оперативна пам'ять</v>
      </c>
      <c r="L17" s="14">
        <v>145</v>
      </c>
      <c r="M17" s="3">
        <f>VLOOKUP(J17,Довідник!$A$16:$C$25,3,0)</f>
        <v>500</v>
      </c>
      <c r="N17" s="14">
        <f t="shared" si="0"/>
        <v>72500</v>
      </c>
      <c r="O17" s="15">
        <v>45520</v>
      </c>
      <c r="P17" s="3" t="s">
        <v>96</v>
      </c>
    </row>
    <row r="18" spans="1:16" s="6" customFormat="1" x14ac:dyDescent="0.25">
      <c r="A18" s="3">
        <v>15</v>
      </c>
      <c r="B18" s="3" t="s">
        <v>77</v>
      </c>
      <c r="C18" s="4">
        <v>45544</v>
      </c>
      <c r="D18" s="13">
        <v>6678965230</v>
      </c>
      <c r="E18" s="3" t="str">
        <f>VLOOKUP(D18,Довідник!$A$3:$F$11,2,0)</f>
        <v>Comp Gen</v>
      </c>
      <c r="F18" s="3" t="str">
        <f>VLOOKUP(D18,Довідник!$A$3:$F$11,3,0)</f>
        <v>ЮО</v>
      </c>
      <c r="G18" s="3" t="str">
        <f>VLOOKUP(D18,Довідник!$A$3:$F$11,4,0)</f>
        <v>Нідерланди</v>
      </c>
      <c r="H18" s="3" t="str">
        <f>VLOOKUP(D18,Довідник!$A$3:$F$11,5,0)</f>
        <v>Мюнхен</v>
      </c>
      <c r="I18" s="4">
        <f>VLOOKUP(D18,Довідник!$A$3:$F$11,6,0)</f>
        <v>42583</v>
      </c>
      <c r="J18" s="14" t="s">
        <v>41</v>
      </c>
      <c r="K18" s="3" t="str">
        <f>VLOOKUP(J18,Довідник!$A$16:$C$25,2,0)</f>
        <v>Мат. Плата</v>
      </c>
      <c r="L18" s="14">
        <v>205</v>
      </c>
      <c r="M18" s="3">
        <f>VLOOKUP(J18,Довідник!$A$16:$C$25,3,0)</f>
        <v>1000</v>
      </c>
      <c r="N18" s="14">
        <f t="shared" si="0"/>
        <v>205000</v>
      </c>
      <c r="O18" s="15">
        <v>45520</v>
      </c>
      <c r="P18" s="3" t="s">
        <v>96</v>
      </c>
    </row>
    <row r="19" spans="1:16" s="6" customFormat="1" x14ac:dyDescent="0.25">
      <c r="A19" s="3">
        <v>16</v>
      </c>
      <c r="B19" s="3" t="s">
        <v>78</v>
      </c>
      <c r="C19" s="4">
        <v>45552</v>
      </c>
      <c r="D19" s="13">
        <v>1324645775</v>
      </c>
      <c r="E19" s="3" t="str">
        <f>VLOOKUP(D19,Довідник!$A$3:$F$11,2,0)</f>
        <v>Hard Equip</v>
      </c>
      <c r="F19" s="3" t="str">
        <f>VLOOKUP(D19,Довідник!$A$3:$F$11,3,0)</f>
        <v>ЮО</v>
      </c>
      <c r="G19" s="3" t="str">
        <f>VLOOKUP(D19,Довідник!$A$3:$F$11,4,0)</f>
        <v>Польща</v>
      </c>
      <c r="H19" s="3" t="str">
        <f>VLOOKUP(D19,Довідник!$A$3:$F$11,5,0)</f>
        <v>Варшава</v>
      </c>
      <c r="I19" s="4">
        <f>VLOOKUP(D19,Довідник!$A$3:$F$11,6,0)</f>
        <v>42486</v>
      </c>
      <c r="J19" s="14" t="s">
        <v>39</v>
      </c>
      <c r="K19" s="3" t="str">
        <f>VLOOKUP(J19,Довідник!$A$16:$C$25,2,0)</f>
        <v>Монітор</v>
      </c>
      <c r="L19" s="14">
        <v>201</v>
      </c>
      <c r="M19" s="3">
        <f>VLOOKUP(J19,Довідник!$A$16:$C$25,3,0)</f>
        <v>270</v>
      </c>
      <c r="N19" s="14">
        <f t="shared" si="0"/>
        <v>54270</v>
      </c>
      <c r="O19" s="15">
        <v>45520</v>
      </c>
      <c r="P19" s="3" t="s">
        <v>96</v>
      </c>
    </row>
    <row r="20" spans="1:16" s="6" customFormat="1" x14ac:dyDescent="0.25">
      <c r="A20" s="3">
        <v>17</v>
      </c>
      <c r="B20" s="3" t="s">
        <v>79</v>
      </c>
      <c r="C20" s="4">
        <v>45552</v>
      </c>
      <c r="D20" s="13">
        <v>4356743774</v>
      </c>
      <c r="E20" s="3" t="str">
        <f>VLOOKUP(D20,Довідник!$A$3:$F$11,2,0)</f>
        <v>Deere</v>
      </c>
      <c r="F20" s="3" t="str">
        <f>VLOOKUP(D20,Довідник!$A$3:$F$11,3,0)</f>
        <v>ФО</v>
      </c>
      <c r="G20" s="3" t="str">
        <f>VLOOKUP(D20,Довідник!$A$3:$F$11,4,0)</f>
        <v>Велика Британія</v>
      </c>
      <c r="H20" s="3" t="str">
        <f>VLOOKUP(D20,Довідник!$A$3:$F$11,5,0)</f>
        <v>Лондон</v>
      </c>
      <c r="I20" s="4">
        <f>VLOOKUP(D20,Довідник!$A$3:$F$11,6,0)</f>
        <v>42791</v>
      </c>
      <c r="J20" s="14" t="s">
        <v>38</v>
      </c>
      <c r="K20" s="3" t="str">
        <f>VLOOKUP(J20,Довідник!$A$16:$C$25,2,0)</f>
        <v>SSD-диск</v>
      </c>
      <c r="L20" s="14">
        <v>123</v>
      </c>
      <c r="M20" s="3">
        <f>VLOOKUP(J20,Довідник!$A$16:$C$25,3,0)</f>
        <v>330</v>
      </c>
      <c r="N20" s="14">
        <f t="shared" si="0"/>
        <v>40590</v>
      </c>
      <c r="O20" s="15">
        <v>45520</v>
      </c>
      <c r="P20" s="3" t="s">
        <v>96</v>
      </c>
    </row>
    <row r="21" spans="1:16" s="6" customFormat="1" x14ac:dyDescent="0.25">
      <c r="A21" s="3">
        <v>18</v>
      </c>
      <c r="B21" s="3" t="s">
        <v>80</v>
      </c>
      <c r="C21" s="4">
        <v>45552</v>
      </c>
      <c r="D21" s="13">
        <v>2586395239</v>
      </c>
      <c r="E21" s="3" t="str">
        <f>VLOOKUP(D21,Довідник!$A$3:$F$11,2,0)</f>
        <v>Snap Drag</v>
      </c>
      <c r="F21" s="3" t="str">
        <f>VLOOKUP(D21,Довідник!$A$3:$F$11,3,0)</f>
        <v>ЮО</v>
      </c>
      <c r="G21" s="3" t="str">
        <f>VLOOKUP(D21,Довідник!$A$3:$F$11,4,0)</f>
        <v>Чехія</v>
      </c>
      <c r="H21" s="3" t="str">
        <f>VLOOKUP(D21,Довідник!$A$3:$F$11,5,0)</f>
        <v>Плзень</v>
      </c>
      <c r="I21" s="4">
        <f>VLOOKUP(D21,Довідник!$A$3:$F$11,6,0)</f>
        <v>42957</v>
      </c>
      <c r="J21" s="14" t="s">
        <v>34</v>
      </c>
      <c r="K21" s="3" t="str">
        <f>VLOOKUP(J21,Довідник!$A$16:$C$25,2,0)</f>
        <v>Процесор</v>
      </c>
      <c r="L21" s="14">
        <v>142</v>
      </c>
      <c r="M21" s="3">
        <f>VLOOKUP(J21,Довідник!$A$16:$C$25,3,0)</f>
        <v>800</v>
      </c>
      <c r="N21" s="14">
        <f t="shared" si="0"/>
        <v>113600</v>
      </c>
      <c r="O21" s="14"/>
      <c r="P21" s="3" t="s">
        <v>97</v>
      </c>
    </row>
    <row r="22" spans="1:16" s="6" customFormat="1" x14ac:dyDescent="0.25">
      <c r="A22" s="3">
        <v>19</v>
      </c>
      <c r="B22" s="3" t="s">
        <v>81</v>
      </c>
      <c r="C22" s="4">
        <v>45552</v>
      </c>
      <c r="D22" s="13">
        <v>5426477845</v>
      </c>
      <c r="E22" s="3" t="str">
        <f>VLOOKUP(D22,Довідник!$A$3:$F$11,2,0)</f>
        <v>Rocket PC</v>
      </c>
      <c r="F22" s="3" t="str">
        <f>VLOOKUP(D22,Довідник!$A$3:$F$11,3,0)</f>
        <v>ЮО</v>
      </c>
      <c r="G22" s="3" t="str">
        <f>VLOOKUP(D22,Довідник!$A$3:$F$11,4,0)</f>
        <v>Аргентина</v>
      </c>
      <c r="H22" s="3" t="str">
        <f>VLOOKUP(D22,Довідник!$A$3:$F$11,5,0)</f>
        <v>Янтар</v>
      </c>
      <c r="I22" s="4">
        <f>VLOOKUP(D22,Довідник!$A$3:$F$11,6,0)</f>
        <v>43759</v>
      </c>
      <c r="J22" s="14" t="s">
        <v>39</v>
      </c>
      <c r="K22" s="3" t="str">
        <f>VLOOKUP(J22,Довідник!$A$16:$C$25,2,0)</f>
        <v>Монітор</v>
      </c>
      <c r="L22" s="14">
        <v>156</v>
      </c>
      <c r="M22" s="3">
        <f>VLOOKUP(J22,Довідник!$A$16:$C$25,3,0)</f>
        <v>270</v>
      </c>
      <c r="N22" s="14">
        <f t="shared" si="0"/>
        <v>42120</v>
      </c>
      <c r="O22" s="15">
        <v>45552</v>
      </c>
      <c r="P22" s="3" t="s">
        <v>96</v>
      </c>
    </row>
    <row r="23" spans="1:16" s="6" customFormat="1" x14ac:dyDescent="0.25">
      <c r="A23" s="3">
        <v>20</v>
      </c>
      <c r="B23" s="3" t="s">
        <v>82</v>
      </c>
      <c r="C23" s="4">
        <v>45564</v>
      </c>
      <c r="D23" s="13">
        <v>2586395239</v>
      </c>
      <c r="E23" s="3" t="str">
        <f>VLOOKUP(D23,Довідник!$A$3:$F$11,2,0)</f>
        <v>Snap Drag</v>
      </c>
      <c r="F23" s="3" t="str">
        <f>VLOOKUP(D23,Довідник!$A$3:$F$11,3,0)</f>
        <v>ЮО</v>
      </c>
      <c r="G23" s="3" t="str">
        <f>VLOOKUP(D23,Довідник!$A$3:$F$11,4,0)</f>
        <v>Чехія</v>
      </c>
      <c r="H23" s="3" t="str">
        <f>VLOOKUP(D23,Довідник!$A$3:$F$11,5,0)</f>
        <v>Плзень</v>
      </c>
      <c r="I23" s="4">
        <f>VLOOKUP(D23,Довідник!$A$3:$F$11,6,0)</f>
        <v>42957</v>
      </c>
      <c r="J23" s="14" t="s">
        <v>39</v>
      </c>
      <c r="K23" s="3" t="str">
        <f>VLOOKUP(J23,Довідник!$A$16:$C$25,2,0)</f>
        <v>Монітор</v>
      </c>
      <c r="L23" s="14">
        <v>178</v>
      </c>
      <c r="M23" s="3">
        <f>VLOOKUP(J23,Довідник!$A$16:$C$25,3,0)</f>
        <v>270</v>
      </c>
      <c r="N23" s="14">
        <f t="shared" si="0"/>
        <v>48060</v>
      </c>
      <c r="O23" s="15">
        <v>45552</v>
      </c>
      <c r="P23" s="3" t="s">
        <v>96</v>
      </c>
    </row>
    <row r="24" spans="1:16" s="6" customFormat="1" x14ac:dyDescent="0.25">
      <c r="A24" s="3">
        <v>21</v>
      </c>
      <c r="B24" s="3" t="s">
        <v>83</v>
      </c>
      <c r="C24" s="4">
        <v>45564</v>
      </c>
      <c r="D24" s="13">
        <v>2586395239</v>
      </c>
      <c r="E24" s="3" t="str">
        <f>VLOOKUP(D24,Довідник!$A$3:$F$11,2,0)</f>
        <v>Snap Drag</v>
      </c>
      <c r="F24" s="3" t="str">
        <f>VLOOKUP(D24,Довідник!$A$3:$F$11,3,0)</f>
        <v>ЮО</v>
      </c>
      <c r="G24" s="3" t="str">
        <f>VLOOKUP(D24,Довідник!$A$3:$F$11,4,0)</f>
        <v>Чехія</v>
      </c>
      <c r="H24" s="3" t="str">
        <f>VLOOKUP(D24,Довідник!$A$3:$F$11,5,0)</f>
        <v>Плзень</v>
      </c>
      <c r="I24" s="4">
        <f>VLOOKUP(D24,Довідник!$A$3:$F$11,6,0)</f>
        <v>42957</v>
      </c>
      <c r="J24" s="14" t="s">
        <v>35</v>
      </c>
      <c r="K24" s="3" t="str">
        <f>VLOOKUP(J24,Довідник!$A$16:$C$25,2,0)</f>
        <v>Відеокарта</v>
      </c>
      <c r="L24" s="14">
        <v>19</v>
      </c>
      <c r="M24" s="3">
        <f>VLOOKUP(J24,Довідник!$A$16:$C$25,3,0)</f>
        <v>450</v>
      </c>
      <c r="N24" s="14">
        <f t="shared" si="0"/>
        <v>8550</v>
      </c>
      <c r="O24" s="15">
        <v>45552</v>
      </c>
      <c r="P24" s="3" t="s">
        <v>96</v>
      </c>
    </row>
    <row r="25" spans="1:16" s="6" customFormat="1" x14ac:dyDescent="0.25">
      <c r="A25" s="3">
        <v>22</v>
      </c>
      <c r="B25" s="3" t="s">
        <v>84</v>
      </c>
      <c r="C25" s="4">
        <v>45564</v>
      </c>
      <c r="D25" s="13">
        <v>2586395239</v>
      </c>
      <c r="E25" s="3" t="str">
        <f>VLOOKUP(D25,Довідник!$A$3:$F$11,2,0)</f>
        <v>Snap Drag</v>
      </c>
      <c r="F25" s="3" t="str">
        <f>VLOOKUP(D25,Довідник!$A$3:$F$11,3,0)</f>
        <v>ЮО</v>
      </c>
      <c r="G25" s="3" t="str">
        <f>VLOOKUP(D25,Довідник!$A$3:$F$11,4,0)</f>
        <v>Чехія</v>
      </c>
      <c r="H25" s="3" t="str">
        <f>VLOOKUP(D25,Довідник!$A$3:$F$11,5,0)</f>
        <v>Плзень</v>
      </c>
      <c r="I25" s="4">
        <f>VLOOKUP(D25,Довідник!$A$3:$F$11,6,0)</f>
        <v>42957</v>
      </c>
      <c r="J25" s="14" t="s">
        <v>38</v>
      </c>
      <c r="K25" s="3" t="str">
        <f>VLOOKUP(J25,Довідник!$A$16:$C$25,2,0)</f>
        <v>SSD-диск</v>
      </c>
      <c r="L25" s="14">
        <v>56</v>
      </c>
      <c r="M25" s="3">
        <f>VLOOKUP(J25,Довідник!$A$16:$C$25,3,0)</f>
        <v>330</v>
      </c>
      <c r="N25" s="14">
        <f t="shared" si="0"/>
        <v>18480</v>
      </c>
      <c r="O25" s="15">
        <v>45552</v>
      </c>
      <c r="P25" s="3" t="s">
        <v>96</v>
      </c>
    </row>
    <row r="26" spans="1:16" s="6" customFormat="1" x14ac:dyDescent="0.25">
      <c r="A26" s="3">
        <v>23</v>
      </c>
      <c r="B26" s="3" t="s">
        <v>85</v>
      </c>
      <c r="C26" s="4">
        <v>45564</v>
      </c>
      <c r="D26" s="13">
        <v>5426477845</v>
      </c>
      <c r="E26" s="3" t="str">
        <f>VLOOKUP(D26,Довідник!$A$3:$F$11,2,0)</f>
        <v>Rocket PC</v>
      </c>
      <c r="F26" s="3" t="str">
        <f>VLOOKUP(D26,Довідник!$A$3:$F$11,3,0)</f>
        <v>ЮО</v>
      </c>
      <c r="G26" s="3" t="str">
        <f>VLOOKUP(D26,Довідник!$A$3:$F$11,4,0)</f>
        <v>Аргентина</v>
      </c>
      <c r="H26" s="3" t="str">
        <f>VLOOKUP(D26,Довідник!$A$3:$F$11,5,0)</f>
        <v>Янтар</v>
      </c>
      <c r="I26" s="4">
        <f>VLOOKUP(D26,Довідник!$A$3:$F$11,6,0)</f>
        <v>43759</v>
      </c>
      <c r="J26" s="14" t="s">
        <v>33</v>
      </c>
      <c r="K26" s="3" t="str">
        <f>VLOOKUP(J26,Довідник!$A$16:$C$25,2,0)</f>
        <v>Комп'ютерна мишка</v>
      </c>
      <c r="L26" s="14">
        <v>34</v>
      </c>
      <c r="M26" s="3">
        <f>VLOOKUP(J26,Довідник!$A$16:$C$25,3,0)</f>
        <v>350</v>
      </c>
      <c r="N26" s="14">
        <f t="shared" si="0"/>
        <v>11900</v>
      </c>
      <c r="O26" s="15">
        <v>45552</v>
      </c>
      <c r="P26" s="3" t="s">
        <v>96</v>
      </c>
    </row>
    <row r="27" spans="1:16" s="6" customFormat="1" x14ac:dyDescent="0.25">
      <c r="A27" s="3">
        <v>24</v>
      </c>
      <c r="B27" s="3" t="s">
        <v>86</v>
      </c>
      <c r="C27" s="4">
        <v>45567</v>
      </c>
      <c r="D27" s="13">
        <v>2586395239</v>
      </c>
      <c r="E27" s="3" t="str">
        <f>VLOOKUP(D27,Довідник!$A$3:$F$11,2,0)</f>
        <v>Snap Drag</v>
      </c>
      <c r="F27" s="3" t="str">
        <f>VLOOKUP(D27,Довідник!$A$3:$F$11,3,0)</f>
        <v>ЮО</v>
      </c>
      <c r="G27" s="3" t="str">
        <f>VLOOKUP(D27,Довідник!$A$3:$F$11,4,0)</f>
        <v>Чехія</v>
      </c>
      <c r="H27" s="3" t="str">
        <f>VLOOKUP(D27,Довідник!$A$3:$F$11,5,0)</f>
        <v>Плзень</v>
      </c>
      <c r="I27" s="4">
        <f>VLOOKUP(D27,Довідник!$A$3:$F$11,6,0)</f>
        <v>42957</v>
      </c>
      <c r="J27" s="14" t="s">
        <v>36</v>
      </c>
      <c r="K27" s="3" t="str">
        <f>VLOOKUP(J27,Довідник!$A$16:$C$25,2,0)</f>
        <v>Оперативна пам'ять</v>
      </c>
      <c r="L27" s="14">
        <v>45</v>
      </c>
      <c r="M27" s="3">
        <f>VLOOKUP(J27,Довідник!$A$16:$C$25,3,0)</f>
        <v>500</v>
      </c>
      <c r="N27" s="14">
        <f t="shared" si="0"/>
        <v>22500</v>
      </c>
      <c r="O27" s="15">
        <v>45552</v>
      </c>
      <c r="P27" s="3" t="s">
        <v>96</v>
      </c>
    </row>
    <row r="28" spans="1:16" s="6" customFormat="1" x14ac:dyDescent="0.25">
      <c r="A28" s="3">
        <v>25</v>
      </c>
      <c r="B28" s="3" t="s">
        <v>87</v>
      </c>
      <c r="C28" s="4">
        <v>45567</v>
      </c>
      <c r="D28" s="13">
        <v>9877865534</v>
      </c>
      <c r="E28" s="3" t="str">
        <f>VLOOKUP(D28,Довідник!$A$3:$F$11,2,0)</f>
        <v>Nost West</v>
      </c>
      <c r="F28" s="3" t="str">
        <f>VLOOKUP(D28,Довідник!$A$3:$F$11,3,0)</f>
        <v>ЮО</v>
      </c>
      <c r="G28" s="3" t="str">
        <f>VLOOKUP(D28,Довідник!$A$3:$F$11,4,0)</f>
        <v>Молдова</v>
      </c>
      <c r="H28" s="3" t="str">
        <f>VLOOKUP(D28,Довідник!$A$3:$F$11,5,0)</f>
        <v>Монастир</v>
      </c>
      <c r="I28" s="4">
        <f>VLOOKUP(D28,Довідник!$A$3:$F$11,6,0)</f>
        <v>44821</v>
      </c>
      <c r="J28" s="14" t="s">
        <v>38</v>
      </c>
      <c r="K28" s="3" t="str">
        <f>VLOOKUP(J28,Довідник!$A$16:$C$25,2,0)</f>
        <v>SSD-диск</v>
      </c>
      <c r="L28" s="14">
        <v>67</v>
      </c>
      <c r="M28" s="3">
        <f>VLOOKUP(J28,Довідник!$A$16:$C$25,3,0)</f>
        <v>330</v>
      </c>
      <c r="N28" s="14">
        <f t="shared" si="0"/>
        <v>22110</v>
      </c>
      <c r="O28" s="15">
        <v>45552</v>
      </c>
      <c r="P28" s="3" t="s">
        <v>96</v>
      </c>
    </row>
    <row r="29" spans="1:16" s="6" customFormat="1" x14ac:dyDescent="0.25">
      <c r="A29" s="3">
        <v>26</v>
      </c>
      <c r="B29" s="3" t="s">
        <v>88</v>
      </c>
      <c r="C29" s="4">
        <v>45567</v>
      </c>
      <c r="D29" s="13">
        <v>2586395239</v>
      </c>
      <c r="E29" s="3" t="str">
        <f>VLOOKUP(D29,Довідник!$A$3:$F$11,2,0)</f>
        <v>Snap Drag</v>
      </c>
      <c r="F29" s="3" t="str">
        <f>VLOOKUP(D29,Довідник!$A$3:$F$11,3,0)</f>
        <v>ЮО</v>
      </c>
      <c r="G29" s="3" t="str">
        <f>VLOOKUP(D29,Довідник!$A$3:$F$11,4,0)</f>
        <v>Чехія</v>
      </c>
      <c r="H29" s="3" t="str">
        <f>VLOOKUP(D29,Довідник!$A$3:$F$11,5,0)</f>
        <v>Плзень</v>
      </c>
      <c r="I29" s="4">
        <f>VLOOKUP(D29,Довідник!$A$3:$F$11,6,0)</f>
        <v>42957</v>
      </c>
      <c r="J29" s="14" t="s">
        <v>33</v>
      </c>
      <c r="K29" s="3" t="str">
        <f>VLOOKUP(J29,Довідник!$A$16:$C$25,2,0)</f>
        <v>Комп'ютерна мишка</v>
      </c>
      <c r="L29" s="14">
        <v>78</v>
      </c>
      <c r="M29" s="3">
        <f>VLOOKUP(J29,Довідник!$A$16:$C$25,3,0)</f>
        <v>350</v>
      </c>
      <c r="N29" s="14">
        <f t="shared" si="0"/>
        <v>27300</v>
      </c>
      <c r="O29" s="15">
        <v>45552</v>
      </c>
      <c r="P29" s="3" t="s">
        <v>96</v>
      </c>
    </row>
    <row r="30" spans="1:16" s="6" customFormat="1" x14ac:dyDescent="0.25">
      <c r="A30" s="3">
        <v>27</v>
      </c>
      <c r="B30" s="3" t="s">
        <v>89</v>
      </c>
      <c r="C30" s="4">
        <v>45576</v>
      </c>
      <c r="D30" s="13">
        <v>9877865534</v>
      </c>
      <c r="E30" s="3" t="str">
        <f>VLOOKUP(D30,Довідник!$A$3:$F$11,2,0)</f>
        <v>Nost West</v>
      </c>
      <c r="F30" s="3" t="str">
        <f>VLOOKUP(D30,Довідник!$A$3:$F$11,3,0)</f>
        <v>ЮО</v>
      </c>
      <c r="G30" s="3" t="str">
        <f>VLOOKUP(D30,Довідник!$A$3:$F$11,4,0)</f>
        <v>Молдова</v>
      </c>
      <c r="H30" s="3" t="str">
        <f>VLOOKUP(D30,Довідник!$A$3:$F$11,5,0)</f>
        <v>Монастир</v>
      </c>
      <c r="I30" s="4">
        <f>VLOOKUP(D30,Довідник!$A$3:$F$11,6,0)</f>
        <v>44821</v>
      </c>
      <c r="J30" s="14" t="s">
        <v>35</v>
      </c>
      <c r="K30" s="3" t="str">
        <f>VLOOKUP(J30,Довідник!$A$16:$C$25,2,0)</f>
        <v>Відеокарта</v>
      </c>
      <c r="L30" s="14">
        <v>89</v>
      </c>
      <c r="M30" s="3">
        <f>VLOOKUP(J30,Довідник!$A$16:$C$25,3,0)</f>
        <v>450</v>
      </c>
      <c r="N30" s="14">
        <f t="shared" si="0"/>
        <v>40050</v>
      </c>
      <c r="O30" s="15">
        <v>45552</v>
      </c>
      <c r="P30" s="3" t="s">
        <v>96</v>
      </c>
    </row>
    <row r="31" spans="1:16" s="6" customFormat="1" x14ac:dyDescent="0.25">
      <c r="A31" s="3">
        <v>28</v>
      </c>
      <c r="B31" s="3" t="s">
        <v>90</v>
      </c>
      <c r="C31" s="4">
        <v>45576</v>
      </c>
      <c r="D31" s="13">
        <v>2586395239</v>
      </c>
      <c r="E31" s="3" t="str">
        <f>VLOOKUP(D31,Довідник!$A$3:$F$11,2,0)</f>
        <v>Snap Drag</v>
      </c>
      <c r="F31" s="3" t="str">
        <f>VLOOKUP(D31,Довідник!$A$3:$F$11,3,0)</f>
        <v>ЮО</v>
      </c>
      <c r="G31" s="3" t="str">
        <f>VLOOKUP(D31,Довідник!$A$3:$F$11,4,0)</f>
        <v>Чехія</v>
      </c>
      <c r="H31" s="3" t="str">
        <f>VLOOKUP(D31,Довідник!$A$3:$F$11,5,0)</f>
        <v>Плзень</v>
      </c>
      <c r="I31" s="4">
        <f>VLOOKUP(D31,Довідник!$A$3:$F$11,6,0)</f>
        <v>42957</v>
      </c>
      <c r="J31" s="14" t="s">
        <v>38</v>
      </c>
      <c r="K31" s="3" t="str">
        <f>VLOOKUP(J31,Довідник!$A$16:$C$25,2,0)</f>
        <v>SSD-диск</v>
      </c>
      <c r="L31" s="14">
        <v>100</v>
      </c>
      <c r="M31" s="3">
        <f>VLOOKUP(J31,Довідник!$A$16:$C$25,3,0)</f>
        <v>330</v>
      </c>
      <c r="N31" s="14">
        <f t="shared" si="0"/>
        <v>33000</v>
      </c>
      <c r="O31" s="15">
        <v>45552</v>
      </c>
      <c r="P31" s="3" t="s">
        <v>96</v>
      </c>
    </row>
    <row r="32" spans="1:16" s="6" customFormat="1" x14ac:dyDescent="0.25">
      <c r="A32" s="3">
        <v>29</v>
      </c>
      <c r="B32" s="3" t="s">
        <v>91</v>
      </c>
      <c r="C32" s="4">
        <v>45576</v>
      </c>
      <c r="D32" s="13">
        <v>6678965230</v>
      </c>
      <c r="E32" s="3" t="str">
        <f>VLOOKUP(D32,Довідник!$A$3:$F$11,2,0)</f>
        <v>Comp Gen</v>
      </c>
      <c r="F32" s="3" t="str">
        <f>VLOOKUP(D32,Довідник!$A$3:$F$11,3,0)</f>
        <v>ЮО</v>
      </c>
      <c r="G32" s="3" t="str">
        <f>VLOOKUP(D32,Довідник!$A$3:$F$11,4,0)</f>
        <v>Нідерланди</v>
      </c>
      <c r="H32" s="3" t="str">
        <f>VLOOKUP(D32,Довідник!$A$3:$F$11,5,0)</f>
        <v>Мюнхен</v>
      </c>
      <c r="I32" s="4">
        <f>VLOOKUP(D32,Довідник!$A$3:$F$11,6,0)</f>
        <v>42583</v>
      </c>
      <c r="J32" s="14" t="s">
        <v>35</v>
      </c>
      <c r="K32" s="3" t="str">
        <f>VLOOKUP(J32,Довідник!$A$16:$C$25,2,0)</f>
        <v>Відеокарта</v>
      </c>
      <c r="L32" s="14">
        <v>105</v>
      </c>
      <c r="M32" s="3">
        <f>VLOOKUP(J32,Довідник!$A$16:$C$25,3,0)</f>
        <v>450</v>
      </c>
      <c r="N32" s="14">
        <f t="shared" si="0"/>
        <v>47250</v>
      </c>
      <c r="O32" s="15">
        <v>45552</v>
      </c>
      <c r="P32" s="3" t="s">
        <v>96</v>
      </c>
    </row>
    <row r="33" spans="1:16" s="6" customFormat="1" x14ac:dyDescent="0.25">
      <c r="A33" s="3">
        <v>30</v>
      </c>
      <c r="B33" s="3" t="s">
        <v>92</v>
      </c>
      <c r="C33" s="4">
        <v>45576</v>
      </c>
      <c r="D33" s="13">
        <v>5426477845</v>
      </c>
      <c r="E33" s="3" t="str">
        <f>VLOOKUP(D33,Довідник!$A$3:$F$11,2,0)</f>
        <v>Rocket PC</v>
      </c>
      <c r="F33" s="3" t="str">
        <f>VLOOKUP(D33,Довідник!$A$3:$F$11,3,0)</f>
        <v>ЮО</v>
      </c>
      <c r="G33" s="3" t="str">
        <f>VLOOKUP(D33,Довідник!$A$3:$F$11,4,0)</f>
        <v>Аргентина</v>
      </c>
      <c r="H33" s="3" t="str">
        <f>VLOOKUP(D33,Довідник!$A$3:$F$11,5,0)</f>
        <v>Янтар</v>
      </c>
      <c r="I33" s="4">
        <f>VLOOKUP(D33,Довідник!$A$3:$F$11,6,0)</f>
        <v>43759</v>
      </c>
      <c r="J33" s="14" t="s">
        <v>39</v>
      </c>
      <c r="K33" s="3" t="str">
        <f>VLOOKUP(J33,Довідник!$A$16:$C$25,2,0)</f>
        <v>Монітор</v>
      </c>
      <c r="L33" s="14">
        <v>229</v>
      </c>
      <c r="M33" s="3">
        <f>VLOOKUP(J33,Довідник!$A$16:$C$25,3,0)</f>
        <v>270</v>
      </c>
      <c r="N33" s="14">
        <f t="shared" si="0"/>
        <v>61830</v>
      </c>
      <c r="O33" s="14"/>
      <c r="P33" s="3" t="s">
        <v>97</v>
      </c>
    </row>
    <row r="34" spans="1:16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2"/>
      <c r="O34" s="1"/>
    </row>
    <row r="35" spans="1:16" x14ac:dyDescent="0.25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2"/>
      <c r="O35" s="1"/>
    </row>
    <row r="36" spans="1:16" ht="45" x14ac:dyDescent="0.25">
      <c r="A36" s="12" t="s">
        <v>13</v>
      </c>
      <c r="B36" s="12" t="s">
        <v>14</v>
      </c>
      <c r="C36" s="12" t="s">
        <v>15</v>
      </c>
      <c r="D36" s="12" t="s">
        <v>16</v>
      </c>
      <c r="E36" s="11" t="s">
        <v>17</v>
      </c>
      <c r="F36" s="11" t="s">
        <v>18</v>
      </c>
      <c r="G36" s="11" t="s">
        <v>19</v>
      </c>
      <c r="H36" s="11" t="s">
        <v>20</v>
      </c>
      <c r="I36" s="11" t="s">
        <v>21</v>
      </c>
      <c r="J36" s="12" t="s">
        <v>4</v>
      </c>
      <c r="K36" s="11" t="s">
        <v>5</v>
      </c>
      <c r="L36" s="12" t="s">
        <v>94</v>
      </c>
      <c r="M36" s="11" t="s">
        <v>6</v>
      </c>
      <c r="N36" s="12" t="s">
        <v>95</v>
      </c>
      <c r="O36" s="12" t="s">
        <v>0</v>
      </c>
      <c r="P36" s="12" t="s">
        <v>22</v>
      </c>
    </row>
    <row r="37" spans="1:16" x14ac:dyDescent="0.25">
      <c r="A37" s="3">
        <v>7</v>
      </c>
      <c r="B37" s="3" t="s">
        <v>69</v>
      </c>
      <c r="C37" s="4">
        <v>45511</v>
      </c>
      <c r="D37" s="13">
        <v>5426477845</v>
      </c>
      <c r="E37" s="3" t="s">
        <v>50</v>
      </c>
      <c r="F37" s="3" t="s">
        <v>7</v>
      </c>
      <c r="G37" s="3" t="s">
        <v>53</v>
      </c>
      <c r="H37" s="3" t="s">
        <v>60</v>
      </c>
      <c r="I37" s="4">
        <v>43759</v>
      </c>
      <c r="J37" s="14" t="s">
        <v>39</v>
      </c>
      <c r="K37" s="3" t="s">
        <v>30</v>
      </c>
      <c r="L37" s="14">
        <v>140</v>
      </c>
      <c r="M37" s="3">
        <v>270</v>
      </c>
      <c r="N37" s="14">
        <v>37800</v>
      </c>
      <c r="O37" s="15">
        <v>45505</v>
      </c>
      <c r="P37" s="3" t="s">
        <v>96</v>
      </c>
    </row>
    <row r="38" spans="1:16" x14ac:dyDescent="0.25">
      <c r="A38" s="3">
        <v>19</v>
      </c>
      <c r="B38" s="3" t="s">
        <v>81</v>
      </c>
      <c r="C38" s="4">
        <v>45552</v>
      </c>
      <c r="D38" s="13">
        <v>5426477845</v>
      </c>
      <c r="E38" s="3" t="s">
        <v>50</v>
      </c>
      <c r="F38" s="3" t="s">
        <v>7</v>
      </c>
      <c r="G38" s="3" t="s">
        <v>53</v>
      </c>
      <c r="H38" s="3" t="s">
        <v>60</v>
      </c>
      <c r="I38" s="4">
        <v>43759</v>
      </c>
      <c r="J38" s="14" t="s">
        <v>39</v>
      </c>
      <c r="K38" s="3" t="s">
        <v>30</v>
      </c>
      <c r="L38" s="14">
        <v>156</v>
      </c>
      <c r="M38" s="3">
        <v>270</v>
      </c>
      <c r="N38" s="14">
        <v>42120</v>
      </c>
      <c r="O38" s="15">
        <v>45552</v>
      </c>
      <c r="P38" s="3" t="s">
        <v>96</v>
      </c>
    </row>
    <row r="39" spans="1:16" x14ac:dyDescent="0.25">
      <c r="A39" s="3">
        <v>23</v>
      </c>
      <c r="B39" s="3" t="s">
        <v>85</v>
      </c>
      <c r="C39" s="4">
        <v>45564</v>
      </c>
      <c r="D39" s="13">
        <v>5426477845</v>
      </c>
      <c r="E39" s="3" t="s">
        <v>50</v>
      </c>
      <c r="F39" s="3" t="s">
        <v>7</v>
      </c>
      <c r="G39" s="3" t="s">
        <v>53</v>
      </c>
      <c r="H39" s="3" t="s">
        <v>60</v>
      </c>
      <c r="I39" s="4">
        <v>43759</v>
      </c>
      <c r="J39" s="14" t="s">
        <v>33</v>
      </c>
      <c r="K39" s="3" t="s">
        <v>24</v>
      </c>
      <c r="L39" s="14">
        <v>34</v>
      </c>
      <c r="M39" s="3">
        <v>350</v>
      </c>
      <c r="N39" s="14">
        <v>11900</v>
      </c>
      <c r="O39" s="15">
        <v>45552</v>
      </c>
      <c r="P39" s="3" t="s">
        <v>96</v>
      </c>
    </row>
    <row r="40" spans="1:16" x14ac:dyDescent="0.25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2"/>
      <c r="O40" s="1"/>
    </row>
    <row r="41" spans="1:16" x14ac:dyDescent="0.25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2"/>
      <c r="O41" s="1"/>
    </row>
    <row r="42" spans="1:16" x14ac:dyDescent="0.25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2"/>
      <c r="O42" s="1"/>
    </row>
    <row r="43" spans="1:16" x14ac:dyDescent="0.2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2"/>
      <c r="O43" s="1"/>
    </row>
  </sheetData>
  <mergeCells count="1">
    <mergeCell ref="A1:O1"/>
  </mergeCells>
  <dataValidations count="2">
    <dataValidation type="list" allowBlank="1" showInputMessage="1" showErrorMessage="1" sqref="J4:J33" xr:uid="{A0D3D95A-6AE4-4FF8-B54A-2F5BBC403CD1}">
      <formula1>$J$4:$J$33</formula1>
    </dataValidation>
    <dataValidation type="list" allowBlank="1" showInputMessage="1" showErrorMessage="1" sqref="D4:D33" xr:uid="{C8513D6B-BAB9-46D6-B44F-6766C7C072EC}">
      <formula1>$D$4:$D$33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C98B-1DC1-4EF4-A856-FF2C0070910A}">
  <dimension ref="A1:Y43"/>
  <sheetViews>
    <sheetView zoomScale="85" zoomScaleNormal="85" workbookViewId="0">
      <pane xSplit="15" ySplit="3" topLeftCell="P4" activePane="bottomRight" state="frozen"/>
      <selection pane="topRight" activeCell="P1" sqref="P1"/>
      <selection pane="bottomLeft" activeCell="A4" sqref="A4"/>
      <selection pane="bottomRight" activeCell="P36" sqref="P36"/>
    </sheetView>
  </sheetViews>
  <sheetFormatPr defaultRowHeight="15" x14ac:dyDescent="0.25"/>
  <cols>
    <col min="1" max="1" width="3.85546875" bestFit="1" customWidth="1"/>
    <col min="2" max="2" width="12" bestFit="1" customWidth="1"/>
    <col min="3" max="3" width="12" customWidth="1"/>
    <col min="4" max="4" width="15" customWidth="1"/>
    <col min="5" max="5" width="18.85546875" customWidth="1"/>
    <col min="6" max="6" width="7.7109375" bestFit="1" customWidth="1"/>
    <col min="7" max="7" width="16.7109375" customWidth="1"/>
    <col min="8" max="9" width="11.7109375" customWidth="1"/>
    <col min="10" max="10" width="9.7109375" bestFit="1" customWidth="1"/>
    <col min="11" max="11" width="21.42578125" customWidth="1"/>
    <col min="12" max="12" width="11.5703125" bestFit="1" customWidth="1"/>
    <col min="13" max="13" width="9.5703125" bestFit="1" customWidth="1"/>
    <col min="14" max="14" width="10" customWidth="1"/>
    <col min="15" max="15" width="10.42578125" bestFit="1" customWidth="1"/>
    <col min="16" max="16" width="11.140625" customWidth="1"/>
    <col min="18" max="18" width="9.85546875" customWidth="1"/>
  </cols>
  <sheetData>
    <row r="1" spans="1:25" x14ac:dyDescent="0.25">
      <c r="A1" s="21" t="s">
        <v>12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9"/>
    </row>
    <row r="2" spans="1:25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9"/>
    </row>
    <row r="3" spans="1:25" ht="60" x14ac:dyDescent="0.25">
      <c r="A3" s="12" t="s">
        <v>13</v>
      </c>
      <c r="B3" s="12" t="s">
        <v>14</v>
      </c>
      <c r="C3" s="12" t="s">
        <v>15</v>
      </c>
      <c r="D3" s="12" t="s">
        <v>16</v>
      </c>
      <c r="E3" s="11" t="s">
        <v>17</v>
      </c>
      <c r="F3" s="11" t="s">
        <v>18</v>
      </c>
      <c r="G3" s="11" t="s">
        <v>19</v>
      </c>
      <c r="H3" s="11" t="s">
        <v>20</v>
      </c>
      <c r="I3" s="11" t="s">
        <v>21</v>
      </c>
      <c r="J3" s="12" t="s">
        <v>4</v>
      </c>
      <c r="K3" s="11" t="s">
        <v>5</v>
      </c>
      <c r="L3" s="12" t="s">
        <v>94</v>
      </c>
      <c r="M3" s="11" t="s">
        <v>6</v>
      </c>
      <c r="N3" s="12" t="s">
        <v>95</v>
      </c>
      <c r="O3" s="12" t="s">
        <v>0</v>
      </c>
      <c r="P3" s="12" t="s">
        <v>22</v>
      </c>
      <c r="R3" s="12" t="s">
        <v>94</v>
      </c>
      <c r="S3" s="12" t="s">
        <v>95</v>
      </c>
      <c r="T3" s="11" t="s">
        <v>18</v>
      </c>
      <c r="U3" s="12" t="s">
        <v>22</v>
      </c>
      <c r="V3" s="12" t="s">
        <v>94</v>
      </c>
      <c r="W3" s="12" t="s">
        <v>95</v>
      </c>
      <c r="X3" s="11" t="s">
        <v>18</v>
      </c>
      <c r="Y3" s="12" t="s">
        <v>22</v>
      </c>
    </row>
    <row r="4" spans="1:25" s="6" customFormat="1" x14ac:dyDescent="0.25">
      <c r="A4" s="3">
        <v>1</v>
      </c>
      <c r="B4" s="3" t="s">
        <v>63</v>
      </c>
      <c r="C4" s="4">
        <v>45505</v>
      </c>
      <c r="D4" s="13">
        <v>5698723658</v>
      </c>
      <c r="E4" s="3" t="str">
        <f>VLOOKUP(D4,Довідник!$A$3:$F$11,2,0)</f>
        <v>Soft Well</v>
      </c>
      <c r="F4" s="3" t="str">
        <f>VLOOKUP(D4,Довідник!$A$3:$F$11,3,0)</f>
        <v>ФО</v>
      </c>
      <c r="G4" s="3" t="str">
        <f>VLOOKUP(D4,Довідник!$A$3:$F$11,4,0)</f>
        <v>Іспанія</v>
      </c>
      <c r="H4" s="3" t="str">
        <f>VLOOKUP(D4,Довідник!$A$3:$F$11,5,0)</f>
        <v>Сарагоса</v>
      </c>
      <c r="I4" s="4">
        <f>VLOOKUP(D4,Довідник!$A$3:$F$11,6,0)</f>
        <v>42962</v>
      </c>
      <c r="J4" s="14" t="s">
        <v>33</v>
      </c>
      <c r="K4" s="3" t="str">
        <f>VLOOKUP(J4,Довідник!$A$16:$C$25,2,0)</f>
        <v>Комп'ютерна мишка</v>
      </c>
      <c r="L4" s="14">
        <v>500</v>
      </c>
      <c r="M4" s="3">
        <f>VLOOKUP(J4,Довідник!$A$16:$C$25,3,0)</f>
        <v>350</v>
      </c>
      <c r="N4" s="14">
        <f>L4*M4</f>
        <v>175000</v>
      </c>
      <c r="O4" s="15">
        <v>45505</v>
      </c>
      <c r="P4" s="3" t="s">
        <v>96</v>
      </c>
      <c r="R4" s="6" t="s">
        <v>107</v>
      </c>
      <c r="S4" s="6" t="s">
        <v>109</v>
      </c>
      <c r="T4" s="22" t="s">
        <v>108</v>
      </c>
      <c r="U4" s="22" t="s">
        <v>106</v>
      </c>
    </row>
    <row r="5" spans="1:25" s="6" customFormat="1" x14ac:dyDescent="0.25">
      <c r="A5" s="3">
        <v>2</v>
      </c>
      <c r="B5" s="3" t="s">
        <v>64</v>
      </c>
      <c r="C5" s="4">
        <v>45505</v>
      </c>
      <c r="D5" s="13">
        <v>5698723658</v>
      </c>
      <c r="E5" s="3" t="str">
        <f>VLOOKUP(D5,Довідник!$A$3:$F$11,2,0)</f>
        <v>Soft Well</v>
      </c>
      <c r="F5" s="3" t="str">
        <f>VLOOKUP(D5,Довідник!$A$3:$F$11,3,0)</f>
        <v>ФО</v>
      </c>
      <c r="G5" s="3" t="str">
        <f>VLOOKUP(D5,Довідник!$A$3:$F$11,4,0)</f>
        <v>Іспанія</v>
      </c>
      <c r="H5" s="3" t="str">
        <f>VLOOKUP(D5,Довідник!$A$3:$F$11,5,0)</f>
        <v>Сарагоса</v>
      </c>
      <c r="I5" s="4">
        <f>VLOOKUP(D5,Довідник!$A$3:$F$11,6,0)</f>
        <v>42962</v>
      </c>
      <c r="J5" s="14" t="s">
        <v>34</v>
      </c>
      <c r="K5" s="3" t="str">
        <f>VLOOKUP(J5,Довідник!$A$16:$C$25,2,0)</f>
        <v>Процесор</v>
      </c>
      <c r="L5" s="14">
        <v>200</v>
      </c>
      <c r="M5" s="3">
        <f>VLOOKUP(J5,Довідник!$A$16:$C$25,3,0)</f>
        <v>800</v>
      </c>
      <c r="N5" s="14">
        <f t="shared" ref="N5:N33" si="0">L5*M5</f>
        <v>160000</v>
      </c>
      <c r="O5" s="15">
        <v>45505</v>
      </c>
      <c r="P5" s="3" t="s">
        <v>96</v>
      </c>
      <c r="V5" s="6" t="s">
        <v>107</v>
      </c>
      <c r="W5" s="6" t="s">
        <v>109</v>
      </c>
      <c r="X5" s="22" t="s">
        <v>110</v>
      </c>
      <c r="Y5" s="22" t="s">
        <v>103</v>
      </c>
    </row>
    <row r="6" spans="1:25" s="6" customFormat="1" x14ac:dyDescent="0.25">
      <c r="A6" s="3">
        <v>3</v>
      </c>
      <c r="B6" s="3" t="s">
        <v>65</v>
      </c>
      <c r="C6" s="4">
        <v>45505</v>
      </c>
      <c r="D6" s="13">
        <v>2586395239</v>
      </c>
      <c r="E6" s="3" t="str">
        <f>VLOOKUP(D6,Довідник!$A$3:$F$11,2,0)</f>
        <v>Snap Drag</v>
      </c>
      <c r="F6" s="3" t="str">
        <f>VLOOKUP(D6,Довідник!$A$3:$F$11,3,0)</f>
        <v>ЮО</v>
      </c>
      <c r="G6" s="3" t="str">
        <f>VLOOKUP(D6,Довідник!$A$3:$F$11,4,0)</f>
        <v>Чехія</v>
      </c>
      <c r="H6" s="3" t="str">
        <f>VLOOKUP(D6,Довідник!$A$3:$F$11,5,0)</f>
        <v>Плзень</v>
      </c>
      <c r="I6" s="4">
        <f>VLOOKUP(D6,Довідник!$A$3:$F$11,6,0)</f>
        <v>42957</v>
      </c>
      <c r="J6" s="14" t="s">
        <v>35</v>
      </c>
      <c r="K6" s="3" t="str">
        <f>VLOOKUP(J6,Довідник!$A$16:$C$25,2,0)</f>
        <v>Відеокарта</v>
      </c>
      <c r="L6" s="14">
        <v>300</v>
      </c>
      <c r="M6" s="3">
        <f>VLOOKUP(J6,Довідник!$A$16:$C$25,3,0)</f>
        <v>450</v>
      </c>
      <c r="N6" s="14">
        <f t="shared" si="0"/>
        <v>135000</v>
      </c>
      <c r="O6" s="15">
        <v>45505</v>
      </c>
      <c r="P6" s="3" t="s">
        <v>96</v>
      </c>
    </row>
    <row r="7" spans="1:25" s="6" customFormat="1" x14ac:dyDescent="0.25">
      <c r="A7" s="3">
        <v>4</v>
      </c>
      <c r="B7" s="3" t="s">
        <v>66</v>
      </c>
      <c r="C7" s="4">
        <v>45505</v>
      </c>
      <c r="D7" s="13">
        <v>7458742369</v>
      </c>
      <c r="E7" s="3" t="str">
        <f>VLOOKUP(D7,Довідник!$A$3:$F$11,2,0)</f>
        <v>Argentum</v>
      </c>
      <c r="F7" s="3" t="str">
        <f>VLOOKUP(D7,Довідник!$A$3:$F$11,3,0)</f>
        <v>ФО</v>
      </c>
      <c r="G7" s="3" t="str">
        <f>VLOOKUP(D7,Довідник!$A$3:$F$11,4,0)</f>
        <v>Аргентина</v>
      </c>
      <c r="H7" s="3" t="str">
        <f>VLOOKUP(D7,Довідник!$A$3:$F$11,5,0)</f>
        <v>Манчестер</v>
      </c>
      <c r="I7" s="4">
        <f>VLOOKUP(D7,Довідник!$A$3:$F$11,6,0)</f>
        <v>42607</v>
      </c>
      <c r="J7" s="14" t="s">
        <v>36</v>
      </c>
      <c r="K7" s="3" t="str">
        <f>VLOOKUP(J7,Довідник!$A$16:$C$25,2,0)</f>
        <v>Оперативна пам'ять</v>
      </c>
      <c r="L7" s="14">
        <v>100</v>
      </c>
      <c r="M7" s="3">
        <f>VLOOKUP(J7,Довідник!$A$16:$C$25,3,0)</f>
        <v>500</v>
      </c>
      <c r="N7" s="14">
        <f t="shared" si="0"/>
        <v>50000</v>
      </c>
      <c r="O7" s="15">
        <v>45505</v>
      </c>
      <c r="P7" s="3" t="s">
        <v>96</v>
      </c>
    </row>
    <row r="8" spans="1:25" s="6" customFormat="1" x14ac:dyDescent="0.25">
      <c r="A8" s="3">
        <v>5</v>
      </c>
      <c r="B8" s="3" t="s">
        <v>67</v>
      </c>
      <c r="C8" s="4">
        <v>45511</v>
      </c>
      <c r="D8" s="13">
        <v>4356743774</v>
      </c>
      <c r="E8" s="3" t="str">
        <f>VLOOKUP(D8,Довідник!$A$3:$F$11,2,0)</f>
        <v>Deere</v>
      </c>
      <c r="F8" s="3" t="str">
        <f>VLOOKUP(D8,Довідник!$A$3:$F$11,3,0)</f>
        <v>ФО</v>
      </c>
      <c r="G8" s="3" t="str">
        <f>VLOOKUP(D8,Довідник!$A$3:$F$11,4,0)</f>
        <v>Велика Британія</v>
      </c>
      <c r="H8" s="3" t="str">
        <f>VLOOKUP(D8,Довідник!$A$3:$F$11,5,0)</f>
        <v>Лондон</v>
      </c>
      <c r="I8" s="4">
        <f>VLOOKUP(D8,Довідник!$A$3:$F$11,6,0)</f>
        <v>42791</v>
      </c>
      <c r="J8" s="14" t="s">
        <v>37</v>
      </c>
      <c r="K8" s="3" t="str">
        <f>VLOOKUP(J8,Довідник!$A$16:$C$25,2,0)</f>
        <v>Жортский диск</v>
      </c>
      <c r="L8" s="14">
        <v>120</v>
      </c>
      <c r="M8" s="3">
        <f>VLOOKUP(J8,Довідник!$A$16:$C$25,3,0)</f>
        <v>600</v>
      </c>
      <c r="N8" s="14">
        <f t="shared" si="0"/>
        <v>72000</v>
      </c>
      <c r="O8" s="15">
        <v>45505</v>
      </c>
      <c r="P8" s="3" t="s">
        <v>96</v>
      </c>
    </row>
    <row r="9" spans="1:25" s="6" customFormat="1" x14ac:dyDescent="0.25">
      <c r="A9" s="3">
        <v>6</v>
      </c>
      <c r="B9" s="3" t="s">
        <v>68</v>
      </c>
      <c r="C9" s="4">
        <v>45511</v>
      </c>
      <c r="D9" s="13">
        <v>5234523456</v>
      </c>
      <c r="E9" s="3" t="str">
        <f>VLOOKUP(D9,Довідник!$A$3:$F$11,2,0)</f>
        <v>Evil Genious</v>
      </c>
      <c r="F9" s="3" t="str">
        <f>VLOOKUP(D9,Довідник!$A$3:$F$11,3,0)</f>
        <v>ФО</v>
      </c>
      <c r="G9" s="3" t="str">
        <f>VLOOKUP(D9,Довідник!$A$3:$F$11,4,0)</f>
        <v>Велика Британія</v>
      </c>
      <c r="H9" s="3" t="str">
        <f>VLOOKUP(D9,Довідник!$A$3:$F$11,5,0)</f>
        <v>Ліверпуль</v>
      </c>
      <c r="I9" s="4">
        <f>VLOOKUP(D9,Довідник!$A$3:$F$11,6,0)</f>
        <v>44045</v>
      </c>
      <c r="J9" s="14" t="s">
        <v>38</v>
      </c>
      <c r="K9" s="3" t="str">
        <f>VLOOKUP(J9,Довідник!$A$16:$C$25,2,0)</f>
        <v>SSD-диск</v>
      </c>
      <c r="L9" s="14">
        <v>130</v>
      </c>
      <c r="M9" s="3">
        <f>VLOOKUP(J9,Довідник!$A$16:$C$25,3,0)</f>
        <v>330</v>
      </c>
      <c r="N9" s="14">
        <f t="shared" si="0"/>
        <v>42900</v>
      </c>
      <c r="O9" s="15">
        <v>45505</v>
      </c>
      <c r="P9" s="3" t="s">
        <v>96</v>
      </c>
    </row>
    <row r="10" spans="1:25" s="6" customFormat="1" x14ac:dyDescent="0.25">
      <c r="A10" s="3">
        <v>7</v>
      </c>
      <c r="B10" s="3" t="s">
        <v>69</v>
      </c>
      <c r="C10" s="4">
        <v>45511</v>
      </c>
      <c r="D10" s="13">
        <v>5426477845</v>
      </c>
      <c r="E10" s="3" t="str">
        <f>VLOOKUP(D10,Довідник!$A$3:$F$11,2,0)</f>
        <v>Rocket PC</v>
      </c>
      <c r="F10" s="3" t="str">
        <f>VLOOKUP(D10,Довідник!$A$3:$F$11,3,0)</f>
        <v>ЮО</v>
      </c>
      <c r="G10" s="3" t="str">
        <f>VLOOKUP(D10,Довідник!$A$3:$F$11,4,0)</f>
        <v>Аргентина</v>
      </c>
      <c r="H10" s="3" t="str">
        <f>VLOOKUP(D10,Довідник!$A$3:$F$11,5,0)</f>
        <v>Янтар</v>
      </c>
      <c r="I10" s="4">
        <f>VLOOKUP(D10,Довідник!$A$3:$F$11,6,0)</f>
        <v>43759</v>
      </c>
      <c r="J10" s="14" t="s">
        <v>39</v>
      </c>
      <c r="K10" s="3" t="str">
        <f>VLOOKUP(J10,Довідник!$A$16:$C$25,2,0)</f>
        <v>Монітор</v>
      </c>
      <c r="L10" s="14">
        <v>140</v>
      </c>
      <c r="M10" s="3">
        <f>VLOOKUP(J10,Довідник!$A$16:$C$25,3,0)</f>
        <v>270</v>
      </c>
      <c r="N10" s="14">
        <f t="shared" si="0"/>
        <v>37800</v>
      </c>
      <c r="O10" s="15">
        <v>45505</v>
      </c>
      <c r="P10" s="3" t="s">
        <v>96</v>
      </c>
    </row>
    <row r="11" spans="1:25" s="6" customFormat="1" x14ac:dyDescent="0.25">
      <c r="A11" s="3">
        <v>8</v>
      </c>
      <c r="B11" s="3" t="s">
        <v>70</v>
      </c>
      <c r="C11" s="4">
        <v>45520</v>
      </c>
      <c r="D11" s="13">
        <v>1324645775</v>
      </c>
      <c r="E11" s="3" t="str">
        <f>VLOOKUP(D11,Довідник!$A$3:$F$11,2,0)</f>
        <v>Hard Equip</v>
      </c>
      <c r="F11" s="3" t="str">
        <f>VLOOKUP(D11,Довідник!$A$3:$F$11,3,0)</f>
        <v>ЮО</v>
      </c>
      <c r="G11" s="3" t="str">
        <f>VLOOKUP(D11,Довідник!$A$3:$F$11,4,0)</f>
        <v>Польща</v>
      </c>
      <c r="H11" s="3" t="str">
        <f>VLOOKUP(D11,Довідник!$A$3:$F$11,5,0)</f>
        <v>Варшава</v>
      </c>
      <c r="I11" s="4">
        <f>VLOOKUP(D11,Довідник!$A$3:$F$11,6,0)</f>
        <v>42486</v>
      </c>
      <c r="J11" s="14" t="s">
        <v>40</v>
      </c>
      <c r="K11" s="3" t="str">
        <f>VLOOKUP(J11,Довідник!$A$16:$C$25,2,0)</f>
        <v>Блок живлення</v>
      </c>
      <c r="L11" s="14">
        <v>200</v>
      </c>
      <c r="M11" s="3">
        <f>VLOOKUP(J11,Довідник!$A$16:$C$25,3,0)</f>
        <v>800</v>
      </c>
      <c r="N11" s="14">
        <f t="shared" si="0"/>
        <v>160000</v>
      </c>
      <c r="O11" s="15"/>
      <c r="P11" s="3" t="s">
        <v>97</v>
      </c>
    </row>
    <row r="12" spans="1:25" s="6" customFormat="1" x14ac:dyDescent="0.25">
      <c r="A12" s="3">
        <v>9</v>
      </c>
      <c r="B12" s="3" t="s">
        <v>71</v>
      </c>
      <c r="C12" s="4">
        <v>45520</v>
      </c>
      <c r="D12" s="13">
        <v>9877865534</v>
      </c>
      <c r="E12" s="3" t="str">
        <f>VLOOKUP(D12,Довідник!$A$3:$F$11,2,0)</f>
        <v>Nost West</v>
      </c>
      <c r="F12" s="3" t="str">
        <f>VLOOKUP(D12,Довідник!$A$3:$F$11,3,0)</f>
        <v>ЮО</v>
      </c>
      <c r="G12" s="3" t="str">
        <f>VLOOKUP(D12,Довідник!$A$3:$F$11,4,0)</f>
        <v>Молдова</v>
      </c>
      <c r="H12" s="3" t="str">
        <f>VLOOKUP(D12,Довідник!$A$3:$F$11,5,0)</f>
        <v>Монастир</v>
      </c>
      <c r="I12" s="4">
        <f>VLOOKUP(D12,Довідник!$A$3:$F$11,6,0)</f>
        <v>44821</v>
      </c>
      <c r="J12" s="14" t="s">
        <v>41</v>
      </c>
      <c r="K12" s="3" t="str">
        <f>VLOOKUP(J12,Довідник!$A$16:$C$25,2,0)</f>
        <v>Мат. Плата</v>
      </c>
      <c r="L12" s="14">
        <v>250</v>
      </c>
      <c r="M12" s="3">
        <f>VLOOKUP(J12,Довідник!$A$16:$C$25,3,0)</f>
        <v>1000</v>
      </c>
      <c r="N12" s="14">
        <f t="shared" si="0"/>
        <v>250000</v>
      </c>
      <c r="O12" s="15">
        <v>45520</v>
      </c>
      <c r="P12" s="3" t="s">
        <v>96</v>
      </c>
    </row>
    <row r="13" spans="1:25" s="6" customFormat="1" x14ac:dyDescent="0.25">
      <c r="A13" s="3">
        <v>10</v>
      </c>
      <c r="B13" s="3" t="s">
        <v>72</v>
      </c>
      <c r="C13" s="4">
        <v>45520</v>
      </c>
      <c r="D13" s="13">
        <v>2586395239</v>
      </c>
      <c r="E13" s="3" t="str">
        <f>VLOOKUP(D13,Довідник!$A$3:$F$11,2,0)</f>
        <v>Snap Drag</v>
      </c>
      <c r="F13" s="3" t="str">
        <f>VLOOKUP(D13,Довідник!$A$3:$F$11,3,0)</f>
        <v>ЮО</v>
      </c>
      <c r="G13" s="3" t="str">
        <f>VLOOKUP(D13,Довідник!$A$3:$F$11,4,0)</f>
        <v>Чехія</v>
      </c>
      <c r="H13" s="3" t="str">
        <f>VLOOKUP(D13,Довідник!$A$3:$F$11,5,0)</f>
        <v>Плзень</v>
      </c>
      <c r="I13" s="4">
        <f>VLOOKUP(D13,Довідник!$A$3:$F$11,6,0)</f>
        <v>42957</v>
      </c>
      <c r="J13" s="14" t="s">
        <v>43</v>
      </c>
      <c r="K13" s="3" t="str">
        <f>VLOOKUP(J13,Довідник!$A$16:$C$25,2,0)</f>
        <v>Клавіатура</v>
      </c>
      <c r="L13" s="14">
        <v>222</v>
      </c>
      <c r="M13" s="3">
        <f>VLOOKUP(J13,Довідник!$A$16:$C$25,3,0)</f>
        <v>2000</v>
      </c>
      <c r="N13" s="14">
        <f t="shared" si="0"/>
        <v>444000</v>
      </c>
      <c r="O13" s="15">
        <v>45520</v>
      </c>
      <c r="P13" s="3" t="s">
        <v>96</v>
      </c>
    </row>
    <row r="14" spans="1:25" s="6" customFormat="1" x14ac:dyDescent="0.25">
      <c r="A14" s="3">
        <v>11</v>
      </c>
      <c r="B14" s="3" t="s">
        <v>73</v>
      </c>
      <c r="C14" s="4">
        <v>45520</v>
      </c>
      <c r="D14" s="13">
        <v>5698723658</v>
      </c>
      <c r="E14" s="3" t="str">
        <f>VLOOKUP(D14,Довідник!$A$3:$F$11,2,0)</f>
        <v>Soft Well</v>
      </c>
      <c r="F14" s="3" t="str">
        <f>VLOOKUP(D14,Довідник!$A$3:$F$11,3,0)</f>
        <v>ФО</v>
      </c>
      <c r="G14" s="3" t="str">
        <f>VLOOKUP(D14,Довідник!$A$3:$F$11,4,0)</f>
        <v>Іспанія</v>
      </c>
      <c r="H14" s="3" t="str">
        <f>VLOOKUP(D14,Довідник!$A$3:$F$11,5,0)</f>
        <v>Сарагоса</v>
      </c>
      <c r="I14" s="4">
        <f>VLOOKUP(D14,Довідник!$A$3:$F$11,6,0)</f>
        <v>42962</v>
      </c>
      <c r="J14" s="14" t="s">
        <v>35</v>
      </c>
      <c r="K14" s="3" t="str">
        <f>VLOOKUP(J14,Довідник!$A$16:$C$25,2,0)</f>
        <v>Відеокарта</v>
      </c>
      <c r="L14" s="14">
        <v>132</v>
      </c>
      <c r="M14" s="3">
        <f>VLOOKUP(J14,Довідник!$A$16:$C$25,3,0)</f>
        <v>450</v>
      </c>
      <c r="N14" s="14">
        <f t="shared" si="0"/>
        <v>59400</v>
      </c>
      <c r="O14" s="15">
        <v>45520</v>
      </c>
      <c r="P14" s="3" t="s">
        <v>96</v>
      </c>
    </row>
    <row r="15" spans="1:25" s="6" customFormat="1" x14ac:dyDescent="0.25">
      <c r="A15" s="3">
        <v>12</v>
      </c>
      <c r="B15" s="3" t="s">
        <v>74</v>
      </c>
      <c r="C15" s="4">
        <v>45544</v>
      </c>
      <c r="D15" s="13">
        <v>5698723658</v>
      </c>
      <c r="E15" s="3" t="str">
        <f>VLOOKUP(D15,Довідник!$A$3:$F$11,2,0)</f>
        <v>Soft Well</v>
      </c>
      <c r="F15" s="3" t="str">
        <f>VLOOKUP(D15,Довідник!$A$3:$F$11,3,0)</f>
        <v>ФО</v>
      </c>
      <c r="G15" s="3" t="str">
        <f>VLOOKUP(D15,Довідник!$A$3:$F$11,4,0)</f>
        <v>Іспанія</v>
      </c>
      <c r="H15" s="3" t="str">
        <f>VLOOKUP(D15,Довідник!$A$3:$F$11,5,0)</f>
        <v>Сарагоса</v>
      </c>
      <c r="I15" s="4">
        <f>VLOOKUP(D15,Довідник!$A$3:$F$11,6,0)</f>
        <v>42962</v>
      </c>
      <c r="J15" s="14" t="s">
        <v>36</v>
      </c>
      <c r="K15" s="3" t="str">
        <f>VLOOKUP(J15,Довідник!$A$16:$C$25,2,0)</f>
        <v>Оперативна пам'ять</v>
      </c>
      <c r="L15" s="14">
        <v>157</v>
      </c>
      <c r="M15" s="3">
        <f>VLOOKUP(J15,Довідник!$A$16:$C$25,3,0)</f>
        <v>500</v>
      </c>
      <c r="N15" s="14">
        <f t="shared" si="0"/>
        <v>78500</v>
      </c>
      <c r="O15" s="15">
        <v>45520</v>
      </c>
      <c r="P15" s="3" t="s">
        <v>96</v>
      </c>
    </row>
    <row r="16" spans="1:25" s="6" customFormat="1" x14ac:dyDescent="0.25">
      <c r="A16" s="3">
        <v>13</v>
      </c>
      <c r="B16" s="3" t="s">
        <v>75</v>
      </c>
      <c r="C16" s="4">
        <v>45544</v>
      </c>
      <c r="D16" s="13">
        <v>1324645775</v>
      </c>
      <c r="E16" s="3" t="str">
        <f>VLOOKUP(D16,Довідник!$A$3:$F$11,2,0)</f>
        <v>Hard Equip</v>
      </c>
      <c r="F16" s="3" t="str">
        <f>VLOOKUP(D16,Довідник!$A$3:$F$11,3,0)</f>
        <v>ЮО</v>
      </c>
      <c r="G16" s="3" t="str">
        <f>VLOOKUP(D16,Довідник!$A$3:$F$11,4,0)</f>
        <v>Польща</v>
      </c>
      <c r="H16" s="3" t="str">
        <f>VLOOKUP(D16,Довідник!$A$3:$F$11,5,0)</f>
        <v>Варшава</v>
      </c>
      <c r="I16" s="4">
        <f>VLOOKUP(D16,Довідник!$A$3:$F$11,6,0)</f>
        <v>42486</v>
      </c>
      <c r="J16" s="14" t="s">
        <v>38</v>
      </c>
      <c r="K16" s="3" t="str">
        <f>VLOOKUP(J16,Довідник!$A$16:$C$25,2,0)</f>
        <v>SSD-диск</v>
      </c>
      <c r="L16" s="14">
        <v>189</v>
      </c>
      <c r="M16" s="3">
        <f>VLOOKUP(J16,Довідник!$A$16:$C$25,3,0)</f>
        <v>330</v>
      </c>
      <c r="N16" s="14">
        <f t="shared" si="0"/>
        <v>62370</v>
      </c>
      <c r="O16" s="15">
        <v>45520</v>
      </c>
      <c r="P16" s="3" t="s">
        <v>96</v>
      </c>
    </row>
    <row r="17" spans="1:16" s="6" customFormat="1" x14ac:dyDescent="0.25">
      <c r="A17" s="3">
        <v>14</v>
      </c>
      <c r="B17" s="3" t="s">
        <v>76</v>
      </c>
      <c r="C17" s="4">
        <v>45544</v>
      </c>
      <c r="D17" s="13">
        <v>5698723658</v>
      </c>
      <c r="E17" s="3" t="str">
        <f>VLOOKUP(D17,Довідник!$A$3:$F$11,2,0)</f>
        <v>Soft Well</v>
      </c>
      <c r="F17" s="3" t="str">
        <f>VLOOKUP(D17,Довідник!$A$3:$F$11,3,0)</f>
        <v>ФО</v>
      </c>
      <c r="G17" s="3" t="str">
        <f>VLOOKUP(D17,Довідник!$A$3:$F$11,4,0)</f>
        <v>Іспанія</v>
      </c>
      <c r="H17" s="3" t="str">
        <f>VLOOKUP(D17,Довідник!$A$3:$F$11,5,0)</f>
        <v>Сарагоса</v>
      </c>
      <c r="I17" s="4">
        <f>VLOOKUP(D17,Довідник!$A$3:$F$11,6,0)</f>
        <v>42962</v>
      </c>
      <c r="J17" s="14" t="s">
        <v>36</v>
      </c>
      <c r="K17" s="3" t="str">
        <f>VLOOKUP(J17,Довідник!$A$16:$C$25,2,0)</f>
        <v>Оперативна пам'ять</v>
      </c>
      <c r="L17" s="14">
        <v>145</v>
      </c>
      <c r="M17" s="3">
        <f>VLOOKUP(J17,Довідник!$A$16:$C$25,3,0)</f>
        <v>500</v>
      </c>
      <c r="N17" s="14">
        <f t="shared" si="0"/>
        <v>72500</v>
      </c>
      <c r="O17" s="15">
        <v>45520</v>
      </c>
      <c r="P17" s="3" t="s">
        <v>96</v>
      </c>
    </row>
    <row r="18" spans="1:16" s="6" customFormat="1" x14ac:dyDescent="0.25">
      <c r="A18" s="3">
        <v>15</v>
      </c>
      <c r="B18" s="3" t="s">
        <v>77</v>
      </c>
      <c r="C18" s="4">
        <v>45544</v>
      </c>
      <c r="D18" s="13">
        <v>6678965230</v>
      </c>
      <c r="E18" s="3" t="str">
        <f>VLOOKUP(D18,Довідник!$A$3:$F$11,2,0)</f>
        <v>Comp Gen</v>
      </c>
      <c r="F18" s="3" t="str">
        <f>VLOOKUP(D18,Довідник!$A$3:$F$11,3,0)</f>
        <v>ЮО</v>
      </c>
      <c r="G18" s="3" t="str">
        <f>VLOOKUP(D18,Довідник!$A$3:$F$11,4,0)</f>
        <v>Нідерланди</v>
      </c>
      <c r="H18" s="3" t="str">
        <f>VLOOKUP(D18,Довідник!$A$3:$F$11,5,0)</f>
        <v>Мюнхен</v>
      </c>
      <c r="I18" s="4">
        <f>VLOOKUP(D18,Довідник!$A$3:$F$11,6,0)</f>
        <v>42583</v>
      </c>
      <c r="J18" s="14" t="s">
        <v>41</v>
      </c>
      <c r="K18" s="3" t="str">
        <f>VLOOKUP(J18,Довідник!$A$16:$C$25,2,0)</f>
        <v>Мат. Плата</v>
      </c>
      <c r="L18" s="14">
        <v>205</v>
      </c>
      <c r="M18" s="3">
        <f>VLOOKUP(J18,Довідник!$A$16:$C$25,3,0)</f>
        <v>1000</v>
      </c>
      <c r="N18" s="14">
        <f t="shared" si="0"/>
        <v>205000</v>
      </c>
      <c r="O18" s="15">
        <v>45520</v>
      </c>
      <c r="P18" s="3" t="s">
        <v>96</v>
      </c>
    </row>
    <row r="19" spans="1:16" s="6" customFormat="1" x14ac:dyDescent="0.25">
      <c r="A19" s="3">
        <v>16</v>
      </c>
      <c r="B19" s="3" t="s">
        <v>78</v>
      </c>
      <c r="C19" s="4">
        <v>45552</v>
      </c>
      <c r="D19" s="13">
        <v>1324645775</v>
      </c>
      <c r="E19" s="3" t="str">
        <f>VLOOKUP(D19,Довідник!$A$3:$F$11,2,0)</f>
        <v>Hard Equip</v>
      </c>
      <c r="F19" s="3" t="str">
        <f>VLOOKUP(D19,Довідник!$A$3:$F$11,3,0)</f>
        <v>ЮО</v>
      </c>
      <c r="G19" s="3" t="str">
        <f>VLOOKUP(D19,Довідник!$A$3:$F$11,4,0)</f>
        <v>Польща</v>
      </c>
      <c r="H19" s="3" t="str">
        <f>VLOOKUP(D19,Довідник!$A$3:$F$11,5,0)</f>
        <v>Варшава</v>
      </c>
      <c r="I19" s="4">
        <f>VLOOKUP(D19,Довідник!$A$3:$F$11,6,0)</f>
        <v>42486</v>
      </c>
      <c r="J19" s="14" t="s">
        <v>39</v>
      </c>
      <c r="K19" s="3" t="str">
        <f>VLOOKUP(J19,Довідник!$A$16:$C$25,2,0)</f>
        <v>Монітор</v>
      </c>
      <c r="L19" s="14">
        <v>201</v>
      </c>
      <c r="M19" s="3">
        <f>VLOOKUP(J19,Довідник!$A$16:$C$25,3,0)</f>
        <v>270</v>
      </c>
      <c r="N19" s="14">
        <f t="shared" si="0"/>
        <v>54270</v>
      </c>
      <c r="O19" s="15">
        <v>45520</v>
      </c>
      <c r="P19" s="3" t="s">
        <v>96</v>
      </c>
    </row>
    <row r="20" spans="1:16" s="6" customFormat="1" x14ac:dyDescent="0.25">
      <c r="A20" s="3">
        <v>17</v>
      </c>
      <c r="B20" s="3" t="s">
        <v>79</v>
      </c>
      <c r="C20" s="4">
        <v>45552</v>
      </c>
      <c r="D20" s="13">
        <v>4356743774</v>
      </c>
      <c r="E20" s="3" t="str">
        <f>VLOOKUP(D20,Довідник!$A$3:$F$11,2,0)</f>
        <v>Deere</v>
      </c>
      <c r="F20" s="3" t="str">
        <f>VLOOKUP(D20,Довідник!$A$3:$F$11,3,0)</f>
        <v>ФО</v>
      </c>
      <c r="G20" s="3" t="str">
        <f>VLOOKUP(D20,Довідник!$A$3:$F$11,4,0)</f>
        <v>Велика Британія</v>
      </c>
      <c r="H20" s="3" t="str">
        <f>VLOOKUP(D20,Довідник!$A$3:$F$11,5,0)</f>
        <v>Лондон</v>
      </c>
      <c r="I20" s="4">
        <f>VLOOKUP(D20,Довідник!$A$3:$F$11,6,0)</f>
        <v>42791</v>
      </c>
      <c r="J20" s="14" t="s">
        <v>38</v>
      </c>
      <c r="K20" s="3" t="str">
        <f>VLOOKUP(J20,Довідник!$A$16:$C$25,2,0)</f>
        <v>SSD-диск</v>
      </c>
      <c r="L20" s="14">
        <v>123</v>
      </c>
      <c r="M20" s="3">
        <f>VLOOKUP(J20,Довідник!$A$16:$C$25,3,0)</f>
        <v>330</v>
      </c>
      <c r="N20" s="14">
        <f t="shared" si="0"/>
        <v>40590</v>
      </c>
      <c r="O20" s="15">
        <v>45520</v>
      </c>
      <c r="P20" s="3" t="s">
        <v>96</v>
      </c>
    </row>
    <row r="21" spans="1:16" s="6" customFormat="1" x14ac:dyDescent="0.25">
      <c r="A21" s="3">
        <v>18</v>
      </c>
      <c r="B21" s="3" t="s">
        <v>80</v>
      </c>
      <c r="C21" s="4">
        <v>45552</v>
      </c>
      <c r="D21" s="13">
        <v>2586395239</v>
      </c>
      <c r="E21" s="3" t="str">
        <f>VLOOKUP(D21,Довідник!$A$3:$F$11,2,0)</f>
        <v>Snap Drag</v>
      </c>
      <c r="F21" s="3" t="str">
        <f>VLOOKUP(D21,Довідник!$A$3:$F$11,3,0)</f>
        <v>ЮО</v>
      </c>
      <c r="G21" s="3" t="str">
        <f>VLOOKUP(D21,Довідник!$A$3:$F$11,4,0)</f>
        <v>Чехія</v>
      </c>
      <c r="H21" s="3" t="str">
        <f>VLOOKUP(D21,Довідник!$A$3:$F$11,5,0)</f>
        <v>Плзень</v>
      </c>
      <c r="I21" s="4">
        <f>VLOOKUP(D21,Довідник!$A$3:$F$11,6,0)</f>
        <v>42957</v>
      </c>
      <c r="J21" s="14" t="s">
        <v>34</v>
      </c>
      <c r="K21" s="3" t="str">
        <f>VLOOKUP(J21,Довідник!$A$16:$C$25,2,0)</f>
        <v>Процесор</v>
      </c>
      <c r="L21" s="14">
        <v>142</v>
      </c>
      <c r="M21" s="3">
        <f>VLOOKUP(J21,Довідник!$A$16:$C$25,3,0)</f>
        <v>800</v>
      </c>
      <c r="N21" s="14">
        <f t="shared" si="0"/>
        <v>113600</v>
      </c>
      <c r="O21" s="14"/>
      <c r="P21" s="3" t="s">
        <v>97</v>
      </c>
    </row>
    <row r="22" spans="1:16" s="6" customFormat="1" x14ac:dyDescent="0.25">
      <c r="A22" s="3">
        <v>19</v>
      </c>
      <c r="B22" s="3" t="s">
        <v>81</v>
      </c>
      <c r="C22" s="4">
        <v>45552</v>
      </c>
      <c r="D22" s="13">
        <v>5426477845</v>
      </c>
      <c r="E22" s="3" t="str">
        <f>VLOOKUP(D22,Довідник!$A$3:$F$11,2,0)</f>
        <v>Rocket PC</v>
      </c>
      <c r="F22" s="3" t="str">
        <f>VLOOKUP(D22,Довідник!$A$3:$F$11,3,0)</f>
        <v>ЮО</v>
      </c>
      <c r="G22" s="3" t="str">
        <f>VLOOKUP(D22,Довідник!$A$3:$F$11,4,0)</f>
        <v>Аргентина</v>
      </c>
      <c r="H22" s="3" t="str">
        <f>VLOOKUP(D22,Довідник!$A$3:$F$11,5,0)</f>
        <v>Янтар</v>
      </c>
      <c r="I22" s="4">
        <f>VLOOKUP(D22,Довідник!$A$3:$F$11,6,0)</f>
        <v>43759</v>
      </c>
      <c r="J22" s="14" t="s">
        <v>39</v>
      </c>
      <c r="K22" s="3" t="str">
        <f>VLOOKUP(J22,Довідник!$A$16:$C$25,2,0)</f>
        <v>Монітор</v>
      </c>
      <c r="L22" s="14">
        <v>156</v>
      </c>
      <c r="M22" s="3">
        <f>VLOOKUP(J22,Довідник!$A$16:$C$25,3,0)</f>
        <v>270</v>
      </c>
      <c r="N22" s="14">
        <f t="shared" si="0"/>
        <v>42120</v>
      </c>
      <c r="O22" s="15">
        <v>45552</v>
      </c>
      <c r="P22" s="3" t="s">
        <v>96</v>
      </c>
    </row>
    <row r="23" spans="1:16" s="6" customFormat="1" x14ac:dyDescent="0.25">
      <c r="A23" s="3">
        <v>20</v>
      </c>
      <c r="B23" s="3" t="s">
        <v>82</v>
      </c>
      <c r="C23" s="4">
        <v>45564</v>
      </c>
      <c r="D23" s="13">
        <v>2586395239</v>
      </c>
      <c r="E23" s="3" t="str">
        <f>VLOOKUP(D23,Довідник!$A$3:$F$11,2,0)</f>
        <v>Snap Drag</v>
      </c>
      <c r="F23" s="3" t="str">
        <f>VLOOKUP(D23,Довідник!$A$3:$F$11,3,0)</f>
        <v>ЮО</v>
      </c>
      <c r="G23" s="3" t="str">
        <f>VLOOKUP(D23,Довідник!$A$3:$F$11,4,0)</f>
        <v>Чехія</v>
      </c>
      <c r="H23" s="3" t="str">
        <f>VLOOKUP(D23,Довідник!$A$3:$F$11,5,0)</f>
        <v>Плзень</v>
      </c>
      <c r="I23" s="4">
        <f>VLOOKUP(D23,Довідник!$A$3:$F$11,6,0)</f>
        <v>42957</v>
      </c>
      <c r="J23" s="14" t="s">
        <v>39</v>
      </c>
      <c r="K23" s="3" t="str">
        <f>VLOOKUP(J23,Довідник!$A$16:$C$25,2,0)</f>
        <v>Монітор</v>
      </c>
      <c r="L23" s="14">
        <v>178</v>
      </c>
      <c r="M23" s="3">
        <f>VLOOKUP(J23,Довідник!$A$16:$C$25,3,0)</f>
        <v>270</v>
      </c>
      <c r="N23" s="14">
        <f t="shared" si="0"/>
        <v>48060</v>
      </c>
      <c r="O23" s="15">
        <v>45552</v>
      </c>
      <c r="P23" s="3" t="s">
        <v>96</v>
      </c>
    </row>
    <row r="24" spans="1:16" s="6" customFormat="1" x14ac:dyDescent="0.25">
      <c r="A24" s="3">
        <v>21</v>
      </c>
      <c r="B24" s="3" t="s">
        <v>83</v>
      </c>
      <c r="C24" s="4">
        <v>45564</v>
      </c>
      <c r="D24" s="13">
        <v>2586395239</v>
      </c>
      <c r="E24" s="3" t="str">
        <f>VLOOKUP(D24,Довідник!$A$3:$F$11,2,0)</f>
        <v>Snap Drag</v>
      </c>
      <c r="F24" s="3" t="str">
        <f>VLOOKUP(D24,Довідник!$A$3:$F$11,3,0)</f>
        <v>ЮО</v>
      </c>
      <c r="G24" s="3" t="str">
        <f>VLOOKUP(D24,Довідник!$A$3:$F$11,4,0)</f>
        <v>Чехія</v>
      </c>
      <c r="H24" s="3" t="str">
        <f>VLOOKUP(D24,Довідник!$A$3:$F$11,5,0)</f>
        <v>Плзень</v>
      </c>
      <c r="I24" s="4">
        <f>VLOOKUP(D24,Довідник!$A$3:$F$11,6,0)</f>
        <v>42957</v>
      </c>
      <c r="J24" s="14" t="s">
        <v>35</v>
      </c>
      <c r="K24" s="3" t="str">
        <f>VLOOKUP(J24,Довідник!$A$16:$C$25,2,0)</f>
        <v>Відеокарта</v>
      </c>
      <c r="L24" s="14">
        <v>19</v>
      </c>
      <c r="M24" s="3">
        <f>VLOOKUP(J24,Довідник!$A$16:$C$25,3,0)</f>
        <v>450</v>
      </c>
      <c r="N24" s="14">
        <f t="shared" si="0"/>
        <v>8550</v>
      </c>
      <c r="O24" s="15">
        <v>45552</v>
      </c>
      <c r="P24" s="3" t="s">
        <v>96</v>
      </c>
    </row>
    <row r="25" spans="1:16" s="6" customFormat="1" x14ac:dyDescent="0.25">
      <c r="A25" s="3">
        <v>22</v>
      </c>
      <c r="B25" s="3" t="s">
        <v>84</v>
      </c>
      <c r="C25" s="4">
        <v>45564</v>
      </c>
      <c r="D25" s="13">
        <v>2586395239</v>
      </c>
      <c r="E25" s="3" t="str">
        <f>VLOOKUP(D25,Довідник!$A$3:$F$11,2,0)</f>
        <v>Snap Drag</v>
      </c>
      <c r="F25" s="3" t="str">
        <f>VLOOKUP(D25,Довідник!$A$3:$F$11,3,0)</f>
        <v>ЮО</v>
      </c>
      <c r="G25" s="3" t="str">
        <f>VLOOKUP(D25,Довідник!$A$3:$F$11,4,0)</f>
        <v>Чехія</v>
      </c>
      <c r="H25" s="3" t="str">
        <f>VLOOKUP(D25,Довідник!$A$3:$F$11,5,0)</f>
        <v>Плзень</v>
      </c>
      <c r="I25" s="4">
        <f>VLOOKUP(D25,Довідник!$A$3:$F$11,6,0)</f>
        <v>42957</v>
      </c>
      <c r="J25" s="14" t="s">
        <v>38</v>
      </c>
      <c r="K25" s="3" t="str">
        <f>VLOOKUP(J25,Довідник!$A$16:$C$25,2,0)</f>
        <v>SSD-диск</v>
      </c>
      <c r="L25" s="14">
        <v>56</v>
      </c>
      <c r="M25" s="3">
        <f>VLOOKUP(J25,Довідник!$A$16:$C$25,3,0)</f>
        <v>330</v>
      </c>
      <c r="N25" s="14">
        <f t="shared" si="0"/>
        <v>18480</v>
      </c>
      <c r="O25" s="15">
        <v>45552</v>
      </c>
      <c r="P25" s="3" t="s">
        <v>96</v>
      </c>
    </row>
    <row r="26" spans="1:16" s="6" customFormat="1" x14ac:dyDescent="0.25">
      <c r="A26" s="3">
        <v>23</v>
      </c>
      <c r="B26" s="3" t="s">
        <v>85</v>
      </c>
      <c r="C26" s="4">
        <v>45564</v>
      </c>
      <c r="D26" s="13">
        <v>5426477845</v>
      </c>
      <c r="E26" s="3" t="str">
        <f>VLOOKUP(D26,Довідник!$A$3:$F$11,2,0)</f>
        <v>Rocket PC</v>
      </c>
      <c r="F26" s="3" t="str">
        <f>VLOOKUP(D26,Довідник!$A$3:$F$11,3,0)</f>
        <v>ЮО</v>
      </c>
      <c r="G26" s="3" t="str">
        <f>VLOOKUP(D26,Довідник!$A$3:$F$11,4,0)</f>
        <v>Аргентина</v>
      </c>
      <c r="H26" s="3" t="str">
        <f>VLOOKUP(D26,Довідник!$A$3:$F$11,5,0)</f>
        <v>Янтар</v>
      </c>
      <c r="I26" s="4">
        <f>VLOOKUP(D26,Довідник!$A$3:$F$11,6,0)</f>
        <v>43759</v>
      </c>
      <c r="J26" s="14" t="s">
        <v>33</v>
      </c>
      <c r="K26" s="3" t="str">
        <f>VLOOKUP(J26,Довідник!$A$16:$C$25,2,0)</f>
        <v>Комп'ютерна мишка</v>
      </c>
      <c r="L26" s="14">
        <v>34</v>
      </c>
      <c r="M26" s="3">
        <f>VLOOKUP(J26,Довідник!$A$16:$C$25,3,0)</f>
        <v>350</v>
      </c>
      <c r="N26" s="14">
        <f t="shared" si="0"/>
        <v>11900</v>
      </c>
      <c r="O26" s="15">
        <v>45552</v>
      </c>
      <c r="P26" s="3" t="s">
        <v>96</v>
      </c>
    </row>
    <row r="27" spans="1:16" s="6" customFormat="1" x14ac:dyDescent="0.25">
      <c r="A27" s="3">
        <v>24</v>
      </c>
      <c r="B27" s="3" t="s">
        <v>86</v>
      </c>
      <c r="C27" s="4">
        <v>45567</v>
      </c>
      <c r="D27" s="13">
        <v>2586395239</v>
      </c>
      <c r="E27" s="3" t="str">
        <f>VLOOKUP(D27,Довідник!$A$3:$F$11,2,0)</f>
        <v>Snap Drag</v>
      </c>
      <c r="F27" s="3" t="str">
        <f>VLOOKUP(D27,Довідник!$A$3:$F$11,3,0)</f>
        <v>ЮО</v>
      </c>
      <c r="G27" s="3" t="str">
        <f>VLOOKUP(D27,Довідник!$A$3:$F$11,4,0)</f>
        <v>Чехія</v>
      </c>
      <c r="H27" s="3" t="str">
        <f>VLOOKUP(D27,Довідник!$A$3:$F$11,5,0)</f>
        <v>Плзень</v>
      </c>
      <c r="I27" s="4">
        <f>VLOOKUP(D27,Довідник!$A$3:$F$11,6,0)</f>
        <v>42957</v>
      </c>
      <c r="J27" s="14" t="s">
        <v>36</v>
      </c>
      <c r="K27" s="3" t="str">
        <f>VLOOKUP(J27,Довідник!$A$16:$C$25,2,0)</f>
        <v>Оперативна пам'ять</v>
      </c>
      <c r="L27" s="14">
        <v>45</v>
      </c>
      <c r="M27" s="3">
        <f>VLOOKUP(J27,Довідник!$A$16:$C$25,3,0)</f>
        <v>500</v>
      </c>
      <c r="N27" s="14">
        <f t="shared" si="0"/>
        <v>22500</v>
      </c>
      <c r="O27" s="15">
        <v>45552</v>
      </c>
      <c r="P27" s="3" t="s">
        <v>96</v>
      </c>
    </row>
    <row r="28" spans="1:16" s="6" customFormat="1" x14ac:dyDescent="0.25">
      <c r="A28" s="3">
        <v>25</v>
      </c>
      <c r="B28" s="3" t="s">
        <v>87</v>
      </c>
      <c r="C28" s="4">
        <v>45567</v>
      </c>
      <c r="D28" s="13">
        <v>9877865534</v>
      </c>
      <c r="E28" s="3" t="str">
        <f>VLOOKUP(D28,Довідник!$A$3:$F$11,2,0)</f>
        <v>Nost West</v>
      </c>
      <c r="F28" s="3" t="str">
        <f>VLOOKUP(D28,Довідник!$A$3:$F$11,3,0)</f>
        <v>ЮО</v>
      </c>
      <c r="G28" s="3" t="str">
        <f>VLOOKUP(D28,Довідник!$A$3:$F$11,4,0)</f>
        <v>Молдова</v>
      </c>
      <c r="H28" s="3" t="str">
        <f>VLOOKUP(D28,Довідник!$A$3:$F$11,5,0)</f>
        <v>Монастир</v>
      </c>
      <c r="I28" s="4">
        <f>VLOOKUP(D28,Довідник!$A$3:$F$11,6,0)</f>
        <v>44821</v>
      </c>
      <c r="J28" s="14" t="s">
        <v>38</v>
      </c>
      <c r="K28" s="3" t="str">
        <f>VLOOKUP(J28,Довідник!$A$16:$C$25,2,0)</f>
        <v>SSD-диск</v>
      </c>
      <c r="L28" s="14">
        <v>67</v>
      </c>
      <c r="M28" s="3">
        <f>VLOOKUP(J28,Довідник!$A$16:$C$25,3,0)</f>
        <v>330</v>
      </c>
      <c r="N28" s="14">
        <f t="shared" si="0"/>
        <v>22110</v>
      </c>
      <c r="O28" s="15">
        <v>45552</v>
      </c>
      <c r="P28" s="3" t="s">
        <v>96</v>
      </c>
    </row>
    <row r="29" spans="1:16" s="6" customFormat="1" x14ac:dyDescent="0.25">
      <c r="A29" s="3">
        <v>26</v>
      </c>
      <c r="B29" s="3" t="s">
        <v>88</v>
      </c>
      <c r="C29" s="4">
        <v>45567</v>
      </c>
      <c r="D29" s="13">
        <v>2586395239</v>
      </c>
      <c r="E29" s="3" t="str">
        <f>VLOOKUP(D29,Довідник!$A$3:$F$11,2,0)</f>
        <v>Snap Drag</v>
      </c>
      <c r="F29" s="3" t="str">
        <f>VLOOKUP(D29,Довідник!$A$3:$F$11,3,0)</f>
        <v>ЮО</v>
      </c>
      <c r="G29" s="3" t="str">
        <f>VLOOKUP(D29,Довідник!$A$3:$F$11,4,0)</f>
        <v>Чехія</v>
      </c>
      <c r="H29" s="3" t="str">
        <f>VLOOKUP(D29,Довідник!$A$3:$F$11,5,0)</f>
        <v>Плзень</v>
      </c>
      <c r="I29" s="4">
        <f>VLOOKUP(D29,Довідник!$A$3:$F$11,6,0)</f>
        <v>42957</v>
      </c>
      <c r="J29" s="14" t="s">
        <v>33</v>
      </c>
      <c r="K29" s="3" t="str">
        <f>VLOOKUP(J29,Довідник!$A$16:$C$25,2,0)</f>
        <v>Комп'ютерна мишка</v>
      </c>
      <c r="L29" s="14">
        <v>78</v>
      </c>
      <c r="M29" s="3">
        <f>VLOOKUP(J29,Довідник!$A$16:$C$25,3,0)</f>
        <v>350</v>
      </c>
      <c r="N29" s="14">
        <f t="shared" si="0"/>
        <v>27300</v>
      </c>
      <c r="O29" s="15">
        <v>45552</v>
      </c>
      <c r="P29" s="3" t="s">
        <v>96</v>
      </c>
    </row>
    <row r="30" spans="1:16" s="6" customFormat="1" x14ac:dyDescent="0.25">
      <c r="A30" s="3">
        <v>27</v>
      </c>
      <c r="B30" s="3" t="s">
        <v>89</v>
      </c>
      <c r="C30" s="4">
        <v>45576</v>
      </c>
      <c r="D30" s="13">
        <v>9877865534</v>
      </c>
      <c r="E30" s="3" t="str">
        <f>VLOOKUP(D30,Довідник!$A$3:$F$11,2,0)</f>
        <v>Nost West</v>
      </c>
      <c r="F30" s="3" t="str">
        <f>VLOOKUP(D30,Довідник!$A$3:$F$11,3,0)</f>
        <v>ЮО</v>
      </c>
      <c r="G30" s="3" t="str">
        <f>VLOOKUP(D30,Довідник!$A$3:$F$11,4,0)</f>
        <v>Молдова</v>
      </c>
      <c r="H30" s="3" t="str">
        <f>VLOOKUP(D30,Довідник!$A$3:$F$11,5,0)</f>
        <v>Монастир</v>
      </c>
      <c r="I30" s="4">
        <f>VLOOKUP(D30,Довідник!$A$3:$F$11,6,0)</f>
        <v>44821</v>
      </c>
      <c r="J30" s="14" t="s">
        <v>35</v>
      </c>
      <c r="K30" s="3" t="str">
        <f>VLOOKUP(J30,Довідник!$A$16:$C$25,2,0)</f>
        <v>Відеокарта</v>
      </c>
      <c r="L30" s="14">
        <v>89</v>
      </c>
      <c r="M30" s="3">
        <f>VLOOKUP(J30,Довідник!$A$16:$C$25,3,0)</f>
        <v>450</v>
      </c>
      <c r="N30" s="14">
        <f t="shared" si="0"/>
        <v>40050</v>
      </c>
      <c r="O30" s="15">
        <v>45552</v>
      </c>
      <c r="P30" s="3" t="s">
        <v>96</v>
      </c>
    </row>
    <row r="31" spans="1:16" s="6" customFormat="1" x14ac:dyDescent="0.25">
      <c r="A31" s="3">
        <v>28</v>
      </c>
      <c r="B31" s="3" t="s">
        <v>90</v>
      </c>
      <c r="C31" s="4">
        <v>45576</v>
      </c>
      <c r="D31" s="13">
        <v>2586395239</v>
      </c>
      <c r="E31" s="3" t="str">
        <f>VLOOKUP(D31,Довідник!$A$3:$F$11,2,0)</f>
        <v>Snap Drag</v>
      </c>
      <c r="F31" s="3" t="str">
        <f>VLOOKUP(D31,Довідник!$A$3:$F$11,3,0)</f>
        <v>ЮО</v>
      </c>
      <c r="G31" s="3" t="str">
        <f>VLOOKUP(D31,Довідник!$A$3:$F$11,4,0)</f>
        <v>Чехія</v>
      </c>
      <c r="H31" s="3" t="str">
        <f>VLOOKUP(D31,Довідник!$A$3:$F$11,5,0)</f>
        <v>Плзень</v>
      </c>
      <c r="I31" s="4">
        <f>VLOOKUP(D31,Довідник!$A$3:$F$11,6,0)</f>
        <v>42957</v>
      </c>
      <c r="J31" s="14" t="s">
        <v>38</v>
      </c>
      <c r="K31" s="3" t="str">
        <f>VLOOKUP(J31,Довідник!$A$16:$C$25,2,0)</f>
        <v>SSD-диск</v>
      </c>
      <c r="L31" s="14">
        <v>100</v>
      </c>
      <c r="M31" s="3">
        <f>VLOOKUP(J31,Довідник!$A$16:$C$25,3,0)</f>
        <v>330</v>
      </c>
      <c r="N31" s="14">
        <f t="shared" si="0"/>
        <v>33000</v>
      </c>
      <c r="O31" s="15">
        <v>45552</v>
      </c>
      <c r="P31" s="3" t="s">
        <v>96</v>
      </c>
    </row>
    <row r="32" spans="1:16" s="6" customFormat="1" x14ac:dyDescent="0.25">
      <c r="A32" s="3">
        <v>29</v>
      </c>
      <c r="B32" s="3" t="s">
        <v>91</v>
      </c>
      <c r="C32" s="4">
        <v>45576</v>
      </c>
      <c r="D32" s="13">
        <v>6678965230</v>
      </c>
      <c r="E32" s="3" t="str">
        <f>VLOOKUP(D32,Довідник!$A$3:$F$11,2,0)</f>
        <v>Comp Gen</v>
      </c>
      <c r="F32" s="3" t="str">
        <f>VLOOKUP(D32,Довідник!$A$3:$F$11,3,0)</f>
        <v>ЮО</v>
      </c>
      <c r="G32" s="3" t="str">
        <f>VLOOKUP(D32,Довідник!$A$3:$F$11,4,0)</f>
        <v>Нідерланди</v>
      </c>
      <c r="H32" s="3" t="str">
        <f>VLOOKUP(D32,Довідник!$A$3:$F$11,5,0)</f>
        <v>Мюнхен</v>
      </c>
      <c r="I32" s="4">
        <f>VLOOKUP(D32,Довідник!$A$3:$F$11,6,0)</f>
        <v>42583</v>
      </c>
      <c r="J32" s="14" t="s">
        <v>35</v>
      </c>
      <c r="K32" s="3" t="str">
        <f>VLOOKUP(J32,Довідник!$A$16:$C$25,2,0)</f>
        <v>Відеокарта</v>
      </c>
      <c r="L32" s="14">
        <v>105</v>
      </c>
      <c r="M32" s="3">
        <f>VLOOKUP(J32,Довідник!$A$16:$C$25,3,0)</f>
        <v>450</v>
      </c>
      <c r="N32" s="14">
        <f t="shared" si="0"/>
        <v>47250</v>
      </c>
      <c r="O32" s="15">
        <v>45552</v>
      </c>
      <c r="P32" s="3" t="s">
        <v>96</v>
      </c>
    </row>
    <row r="33" spans="1:16" s="6" customFormat="1" x14ac:dyDescent="0.25">
      <c r="A33" s="3">
        <v>30</v>
      </c>
      <c r="B33" s="3" t="s">
        <v>92</v>
      </c>
      <c r="C33" s="4">
        <v>45576</v>
      </c>
      <c r="D33" s="13">
        <v>5426477845</v>
      </c>
      <c r="E33" s="3" t="str">
        <f>VLOOKUP(D33,Довідник!$A$3:$F$11,2,0)</f>
        <v>Rocket PC</v>
      </c>
      <c r="F33" s="3" t="str">
        <f>VLOOKUP(D33,Довідник!$A$3:$F$11,3,0)</f>
        <v>ЮО</v>
      </c>
      <c r="G33" s="3" t="str">
        <f>VLOOKUP(D33,Довідник!$A$3:$F$11,4,0)</f>
        <v>Аргентина</v>
      </c>
      <c r="H33" s="3" t="str">
        <f>VLOOKUP(D33,Довідник!$A$3:$F$11,5,0)</f>
        <v>Янтар</v>
      </c>
      <c r="I33" s="4">
        <f>VLOOKUP(D33,Довідник!$A$3:$F$11,6,0)</f>
        <v>43759</v>
      </c>
      <c r="J33" s="14" t="s">
        <v>39</v>
      </c>
      <c r="K33" s="3" t="str">
        <f>VLOOKUP(J33,Довідник!$A$16:$C$25,2,0)</f>
        <v>Монітор</v>
      </c>
      <c r="L33" s="14">
        <v>229</v>
      </c>
      <c r="M33" s="3">
        <f>VLOOKUP(J33,Довідник!$A$16:$C$25,3,0)</f>
        <v>270</v>
      </c>
      <c r="N33" s="14">
        <f t="shared" si="0"/>
        <v>61830</v>
      </c>
      <c r="O33" s="14"/>
      <c r="P33" s="3" t="s">
        <v>97</v>
      </c>
    </row>
    <row r="34" spans="1:16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2"/>
      <c r="O34" s="1"/>
    </row>
    <row r="35" spans="1:16" ht="45" x14ac:dyDescent="0.25">
      <c r="A35" s="12" t="s">
        <v>13</v>
      </c>
      <c r="B35" s="12" t="s">
        <v>14</v>
      </c>
      <c r="C35" s="12" t="s">
        <v>15</v>
      </c>
      <c r="D35" s="12" t="s">
        <v>16</v>
      </c>
      <c r="E35" s="11" t="s">
        <v>17</v>
      </c>
      <c r="F35" s="11" t="s">
        <v>18</v>
      </c>
      <c r="G35" s="11" t="s">
        <v>19</v>
      </c>
      <c r="H35" s="11" t="s">
        <v>20</v>
      </c>
      <c r="I35" s="11" t="s">
        <v>21</v>
      </c>
      <c r="J35" s="12" t="s">
        <v>4</v>
      </c>
      <c r="K35" s="11" t="s">
        <v>5</v>
      </c>
      <c r="L35" s="12" t="s">
        <v>94</v>
      </c>
      <c r="M35" s="11" t="s">
        <v>6</v>
      </c>
      <c r="N35" s="12" t="s">
        <v>95</v>
      </c>
      <c r="O35" s="12" t="s">
        <v>0</v>
      </c>
      <c r="P35" s="12" t="s">
        <v>22</v>
      </c>
    </row>
    <row r="36" spans="1:16" x14ac:dyDescent="0.25">
      <c r="A36" s="3">
        <v>30</v>
      </c>
      <c r="B36" s="3" t="s">
        <v>92</v>
      </c>
      <c r="C36" s="4">
        <v>45576</v>
      </c>
      <c r="D36" s="13">
        <v>5426477845</v>
      </c>
      <c r="E36" s="3" t="s">
        <v>50</v>
      </c>
      <c r="F36" s="3" t="s">
        <v>7</v>
      </c>
      <c r="G36" s="3" t="s">
        <v>53</v>
      </c>
      <c r="H36" s="3" t="s">
        <v>60</v>
      </c>
      <c r="I36" s="4">
        <v>43759</v>
      </c>
      <c r="J36" s="14" t="s">
        <v>39</v>
      </c>
      <c r="K36" s="3" t="s">
        <v>30</v>
      </c>
      <c r="L36" s="14">
        <v>229</v>
      </c>
      <c r="M36" s="3">
        <v>270</v>
      </c>
      <c r="N36" s="14">
        <v>61830</v>
      </c>
      <c r="O36" s="14"/>
    </row>
    <row r="37" spans="1:16" x14ac:dyDescent="0.25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6" x14ac:dyDescent="0.25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2"/>
      <c r="O38" s="1"/>
    </row>
    <row r="39" spans="1:16" x14ac:dyDescent="0.25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2"/>
      <c r="O39" s="1"/>
    </row>
    <row r="40" spans="1:16" x14ac:dyDescent="0.25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2"/>
      <c r="O40" s="1"/>
    </row>
    <row r="41" spans="1:16" x14ac:dyDescent="0.25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2"/>
      <c r="O41" s="1"/>
    </row>
    <row r="42" spans="1:16" x14ac:dyDescent="0.25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2"/>
      <c r="O42" s="1"/>
    </row>
    <row r="43" spans="1:16" x14ac:dyDescent="0.2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2"/>
      <c r="O43" s="1"/>
    </row>
  </sheetData>
  <mergeCells count="1">
    <mergeCell ref="A1:O1"/>
  </mergeCells>
  <dataValidations count="2">
    <dataValidation type="list" allowBlank="1" showInputMessage="1" showErrorMessage="1" sqref="J4:J33" xr:uid="{BA091237-26DB-4BA9-B51F-0D317BC6EBB8}">
      <formula1>$J$4:$J$33</formula1>
    </dataValidation>
    <dataValidation type="list" allowBlank="1" showInputMessage="1" showErrorMessage="1" sqref="D4:D33" xr:uid="{A11B6980-4AF2-4DD4-BCC2-26AACF1C6BE9}">
      <formula1>$D$4:$D$33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D4C8-3105-468E-B0F9-5213C4C97A8A}">
  <dimension ref="A1:R51"/>
  <sheetViews>
    <sheetView zoomScaleNormal="100" workbookViewId="0">
      <pane xSplit="15" ySplit="3" topLeftCell="P4" activePane="bottomRight" state="frozen"/>
      <selection pane="topRight" activeCell="P1" sqref="P1"/>
      <selection pane="bottomLeft" activeCell="A4" sqref="A4"/>
      <selection pane="bottomRight" activeCell="J11" sqref="J11"/>
    </sheetView>
  </sheetViews>
  <sheetFormatPr defaultRowHeight="15" x14ac:dyDescent="0.25"/>
  <cols>
    <col min="1" max="1" width="3.85546875" bestFit="1" customWidth="1"/>
    <col min="2" max="2" width="12" bestFit="1" customWidth="1"/>
    <col min="3" max="3" width="12" customWidth="1"/>
    <col min="4" max="4" width="15" customWidth="1"/>
    <col min="5" max="5" width="18.85546875" customWidth="1"/>
    <col min="6" max="6" width="7.7109375" bestFit="1" customWidth="1"/>
    <col min="7" max="7" width="16.7109375" customWidth="1"/>
    <col min="8" max="9" width="11.7109375" customWidth="1"/>
    <col min="10" max="10" width="9.7109375" bestFit="1" customWidth="1"/>
    <col min="11" max="11" width="21.42578125" customWidth="1"/>
    <col min="12" max="12" width="11.5703125" bestFit="1" customWidth="1"/>
    <col min="13" max="13" width="9.5703125" bestFit="1" customWidth="1"/>
    <col min="14" max="14" width="10" customWidth="1"/>
    <col min="15" max="15" width="10.42578125" bestFit="1" customWidth="1"/>
    <col min="16" max="16" width="11.140625" customWidth="1"/>
  </cols>
  <sheetData>
    <row r="1" spans="1:18" x14ac:dyDescent="0.25">
      <c r="A1" s="21" t="s">
        <v>12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9"/>
    </row>
    <row r="2" spans="1:18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9"/>
    </row>
    <row r="3" spans="1:18" ht="45" x14ac:dyDescent="0.25">
      <c r="A3" s="12" t="s">
        <v>13</v>
      </c>
      <c r="B3" s="12" t="s">
        <v>14</v>
      </c>
      <c r="C3" s="12" t="s">
        <v>15</v>
      </c>
      <c r="D3" s="12" t="s">
        <v>16</v>
      </c>
      <c r="E3" s="11" t="s">
        <v>17</v>
      </c>
      <c r="F3" s="11" t="s">
        <v>18</v>
      </c>
      <c r="G3" s="11" t="s">
        <v>19</v>
      </c>
      <c r="H3" s="11" t="s">
        <v>20</v>
      </c>
      <c r="I3" s="11" t="s">
        <v>21</v>
      </c>
      <c r="J3" s="12" t="s">
        <v>4</v>
      </c>
      <c r="K3" s="11" t="s">
        <v>5</v>
      </c>
      <c r="L3" s="12" t="s">
        <v>94</v>
      </c>
      <c r="M3" s="11" t="s">
        <v>6</v>
      </c>
      <c r="N3" s="12" t="s">
        <v>95</v>
      </c>
      <c r="O3" s="12" t="s">
        <v>0</v>
      </c>
      <c r="P3" s="12" t="s">
        <v>22</v>
      </c>
      <c r="R3" s="11" t="s">
        <v>6</v>
      </c>
    </row>
    <row r="4" spans="1:18" s="6" customFormat="1" x14ac:dyDescent="0.25">
      <c r="A4" s="3">
        <v>1</v>
      </c>
      <c r="B4" s="3" t="s">
        <v>63</v>
      </c>
      <c r="C4" s="4">
        <v>45505</v>
      </c>
      <c r="D4" s="13">
        <v>5698723658</v>
      </c>
      <c r="E4" s="3" t="str">
        <f>VLOOKUP(D4,Довідник!$A$3:$F$11,2,0)</f>
        <v>Soft Well</v>
      </c>
      <c r="F4" s="3" t="str">
        <f>VLOOKUP(D4,Довідник!$A$3:$F$11,3,0)</f>
        <v>ФО</v>
      </c>
      <c r="G4" s="3" t="str">
        <f>VLOOKUP(D4,Довідник!$A$3:$F$11,4,0)</f>
        <v>Іспанія</v>
      </c>
      <c r="H4" s="3" t="str">
        <f>VLOOKUP(D4,Довідник!$A$3:$F$11,5,0)</f>
        <v>Сарагоса</v>
      </c>
      <c r="I4" s="4">
        <f>VLOOKUP(D4,Довідник!$A$3:$F$11,6,0)</f>
        <v>42962</v>
      </c>
      <c r="J4" s="14" t="s">
        <v>33</v>
      </c>
      <c r="K4" s="3" t="str">
        <f>VLOOKUP(J4,Довідник!$A$16:$C$25,2,0)</f>
        <v>Комп'ютерна мишка</v>
      </c>
      <c r="L4" s="14">
        <v>500</v>
      </c>
      <c r="M4" s="3">
        <f>VLOOKUP(J4,Довідник!$A$16:$C$25,3,0)</f>
        <v>350</v>
      </c>
      <c r="N4" s="14">
        <f>L4*M4</f>
        <v>175000</v>
      </c>
      <c r="O4" s="15">
        <v>45505</v>
      </c>
      <c r="P4" s="3" t="s">
        <v>96</v>
      </c>
      <c r="R4" s="6" t="s">
        <v>111</v>
      </c>
    </row>
    <row r="5" spans="1:18" s="6" customFormat="1" x14ac:dyDescent="0.25">
      <c r="A5" s="3">
        <v>2</v>
      </c>
      <c r="B5" s="3" t="s">
        <v>64</v>
      </c>
      <c r="C5" s="4">
        <v>45505</v>
      </c>
      <c r="D5" s="13">
        <v>5698723658</v>
      </c>
      <c r="E5" s="3" t="str">
        <f>VLOOKUP(D5,Довідник!$A$3:$F$11,2,0)</f>
        <v>Soft Well</v>
      </c>
      <c r="F5" s="3" t="str">
        <f>VLOOKUP(D5,Довідник!$A$3:$F$11,3,0)</f>
        <v>ФО</v>
      </c>
      <c r="G5" s="3" t="str">
        <f>VLOOKUP(D5,Довідник!$A$3:$F$11,4,0)</f>
        <v>Іспанія</v>
      </c>
      <c r="H5" s="3" t="str">
        <f>VLOOKUP(D5,Довідник!$A$3:$F$11,5,0)</f>
        <v>Сарагоса</v>
      </c>
      <c r="I5" s="4">
        <f>VLOOKUP(D5,Довідник!$A$3:$F$11,6,0)</f>
        <v>42962</v>
      </c>
      <c r="J5" s="14" t="s">
        <v>34</v>
      </c>
      <c r="K5" s="3" t="str">
        <f>VLOOKUP(J5,Довідник!$A$16:$C$25,2,0)</f>
        <v>Процесор</v>
      </c>
      <c r="L5" s="14">
        <v>200</v>
      </c>
      <c r="M5" s="3">
        <f>VLOOKUP(J5,Довідник!$A$16:$C$25,3,0)</f>
        <v>800</v>
      </c>
      <c r="N5" s="14">
        <f t="shared" ref="N5:N33" si="0">L5*M5</f>
        <v>160000</v>
      </c>
      <c r="O5" s="15">
        <v>45505</v>
      </c>
      <c r="P5" s="3" t="s">
        <v>96</v>
      </c>
    </row>
    <row r="6" spans="1:18" s="6" customFormat="1" x14ac:dyDescent="0.25">
      <c r="A6" s="3">
        <v>3</v>
      </c>
      <c r="B6" s="3" t="s">
        <v>65</v>
      </c>
      <c r="C6" s="4">
        <v>45505</v>
      </c>
      <c r="D6" s="13">
        <v>2586395239</v>
      </c>
      <c r="E6" s="3" t="str">
        <f>VLOOKUP(D6,Довідник!$A$3:$F$11,2,0)</f>
        <v>Snap Drag</v>
      </c>
      <c r="F6" s="3" t="str">
        <f>VLOOKUP(D6,Довідник!$A$3:$F$11,3,0)</f>
        <v>ЮО</v>
      </c>
      <c r="G6" s="3" t="str">
        <f>VLOOKUP(D6,Довідник!$A$3:$F$11,4,0)</f>
        <v>Чехія</v>
      </c>
      <c r="H6" s="3" t="str">
        <f>VLOOKUP(D6,Довідник!$A$3:$F$11,5,0)</f>
        <v>Плзень</v>
      </c>
      <c r="I6" s="4">
        <f>VLOOKUP(D6,Довідник!$A$3:$F$11,6,0)</f>
        <v>42957</v>
      </c>
      <c r="J6" s="14" t="s">
        <v>35</v>
      </c>
      <c r="K6" s="3" t="str">
        <f>VLOOKUP(J6,Довідник!$A$16:$C$25,2,0)</f>
        <v>Відеокарта</v>
      </c>
      <c r="L6" s="14">
        <v>300</v>
      </c>
      <c r="M6" s="3">
        <f>VLOOKUP(J6,Довідник!$A$16:$C$25,3,0)</f>
        <v>450</v>
      </c>
      <c r="N6" s="14">
        <f t="shared" si="0"/>
        <v>135000</v>
      </c>
      <c r="O6" s="15">
        <v>45505</v>
      </c>
      <c r="P6" s="3" t="s">
        <v>96</v>
      </c>
    </row>
    <row r="7" spans="1:18" s="6" customFormat="1" x14ac:dyDescent="0.25">
      <c r="A7" s="3">
        <v>4</v>
      </c>
      <c r="B7" s="3" t="s">
        <v>66</v>
      </c>
      <c r="C7" s="4">
        <v>45505</v>
      </c>
      <c r="D7" s="13">
        <v>7458742369</v>
      </c>
      <c r="E7" s="3" t="str">
        <f>VLOOKUP(D7,Довідник!$A$3:$F$11,2,0)</f>
        <v>Argentum</v>
      </c>
      <c r="F7" s="3" t="str">
        <f>VLOOKUP(D7,Довідник!$A$3:$F$11,3,0)</f>
        <v>ФО</v>
      </c>
      <c r="G7" s="3" t="str">
        <f>VLOOKUP(D7,Довідник!$A$3:$F$11,4,0)</f>
        <v>Аргентина</v>
      </c>
      <c r="H7" s="3" t="str">
        <f>VLOOKUP(D7,Довідник!$A$3:$F$11,5,0)</f>
        <v>Манчестер</v>
      </c>
      <c r="I7" s="4">
        <f>VLOOKUP(D7,Довідник!$A$3:$F$11,6,0)</f>
        <v>42607</v>
      </c>
      <c r="J7" s="14" t="s">
        <v>36</v>
      </c>
      <c r="K7" s="3" t="str">
        <f>VLOOKUP(J7,Довідник!$A$16:$C$25,2,0)</f>
        <v>Оперативна пам'ять</v>
      </c>
      <c r="L7" s="14">
        <v>100</v>
      </c>
      <c r="M7" s="3">
        <f>VLOOKUP(J7,Довідник!$A$16:$C$25,3,0)</f>
        <v>500</v>
      </c>
      <c r="N7" s="14">
        <f t="shared" si="0"/>
        <v>50000</v>
      </c>
      <c r="O7" s="15">
        <v>45505</v>
      </c>
      <c r="P7" s="3" t="s">
        <v>96</v>
      </c>
    </row>
    <row r="8" spans="1:18" s="6" customFormat="1" x14ac:dyDescent="0.25">
      <c r="A8" s="3">
        <v>5</v>
      </c>
      <c r="B8" s="3" t="s">
        <v>67</v>
      </c>
      <c r="C8" s="4">
        <v>45511</v>
      </c>
      <c r="D8" s="13">
        <v>4356743774</v>
      </c>
      <c r="E8" s="3" t="str">
        <f>VLOOKUP(D8,Довідник!$A$3:$F$11,2,0)</f>
        <v>Deere</v>
      </c>
      <c r="F8" s="3" t="str">
        <f>VLOOKUP(D8,Довідник!$A$3:$F$11,3,0)</f>
        <v>ФО</v>
      </c>
      <c r="G8" s="3" t="str">
        <f>VLOOKUP(D8,Довідник!$A$3:$F$11,4,0)</f>
        <v>Велика Британія</v>
      </c>
      <c r="H8" s="3" t="str">
        <f>VLOOKUP(D8,Довідник!$A$3:$F$11,5,0)</f>
        <v>Лондон</v>
      </c>
      <c r="I8" s="4">
        <f>VLOOKUP(D8,Довідник!$A$3:$F$11,6,0)</f>
        <v>42791</v>
      </c>
      <c r="J8" s="14" t="s">
        <v>37</v>
      </c>
      <c r="K8" s="3" t="str">
        <f>VLOOKUP(J8,Довідник!$A$16:$C$25,2,0)</f>
        <v>Жортский диск</v>
      </c>
      <c r="L8" s="14">
        <v>120</v>
      </c>
      <c r="M8" s="3">
        <f>VLOOKUP(J8,Довідник!$A$16:$C$25,3,0)</f>
        <v>600</v>
      </c>
      <c r="N8" s="14">
        <f t="shared" si="0"/>
        <v>72000</v>
      </c>
      <c r="O8" s="15">
        <v>45505</v>
      </c>
      <c r="P8" s="3" t="s">
        <v>96</v>
      </c>
    </row>
    <row r="9" spans="1:18" s="6" customFormat="1" x14ac:dyDescent="0.25">
      <c r="A9" s="3">
        <v>6</v>
      </c>
      <c r="B9" s="3" t="s">
        <v>68</v>
      </c>
      <c r="C9" s="4">
        <v>45511</v>
      </c>
      <c r="D9" s="13">
        <v>5234523456</v>
      </c>
      <c r="E9" s="3" t="str">
        <f>VLOOKUP(D9,Довідник!$A$3:$F$11,2,0)</f>
        <v>Evil Genious</v>
      </c>
      <c r="F9" s="3" t="str">
        <f>VLOOKUP(D9,Довідник!$A$3:$F$11,3,0)</f>
        <v>ФО</v>
      </c>
      <c r="G9" s="3" t="str">
        <f>VLOOKUP(D9,Довідник!$A$3:$F$11,4,0)</f>
        <v>Велика Британія</v>
      </c>
      <c r="H9" s="3" t="str">
        <f>VLOOKUP(D9,Довідник!$A$3:$F$11,5,0)</f>
        <v>Ліверпуль</v>
      </c>
      <c r="I9" s="4">
        <f>VLOOKUP(D9,Довідник!$A$3:$F$11,6,0)</f>
        <v>44045</v>
      </c>
      <c r="J9" s="14" t="s">
        <v>38</v>
      </c>
      <c r="K9" s="3" t="str">
        <f>VLOOKUP(J9,Довідник!$A$16:$C$25,2,0)</f>
        <v>SSD-диск</v>
      </c>
      <c r="L9" s="14">
        <v>130</v>
      </c>
      <c r="M9" s="3">
        <f>VLOOKUP(J9,Довідник!$A$16:$C$25,3,0)</f>
        <v>330</v>
      </c>
      <c r="N9" s="14">
        <f t="shared" si="0"/>
        <v>42900</v>
      </c>
      <c r="O9" s="15">
        <v>45505</v>
      </c>
      <c r="P9" s="3" t="s">
        <v>96</v>
      </c>
    </row>
    <row r="10" spans="1:18" s="6" customFormat="1" x14ac:dyDescent="0.25">
      <c r="A10" s="3">
        <v>7</v>
      </c>
      <c r="B10" s="3" t="s">
        <v>69</v>
      </c>
      <c r="C10" s="4">
        <v>45511</v>
      </c>
      <c r="D10" s="13">
        <v>5426477845</v>
      </c>
      <c r="E10" s="3" t="str">
        <f>VLOOKUP(D10,Довідник!$A$3:$F$11,2,0)</f>
        <v>Rocket PC</v>
      </c>
      <c r="F10" s="3" t="str">
        <f>VLOOKUP(D10,Довідник!$A$3:$F$11,3,0)</f>
        <v>ЮО</v>
      </c>
      <c r="G10" s="3" t="str">
        <f>VLOOKUP(D10,Довідник!$A$3:$F$11,4,0)</f>
        <v>Аргентина</v>
      </c>
      <c r="H10" s="3" t="str">
        <f>VLOOKUP(D10,Довідник!$A$3:$F$11,5,0)</f>
        <v>Янтар</v>
      </c>
      <c r="I10" s="4">
        <f>VLOOKUP(D10,Довідник!$A$3:$F$11,6,0)</f>
        <v>43759</v>
      </c>
      <c r="J10" s="14" t="s">
        <v>39</v>
      </c>
      <c r="K10" s="3" t="str">
        <f>VLOOKUP(J10,Довідник!$A$16:$C$25,2,0)</f>
        <v>Монітор</v>
      </c>
      <c r="L10" s="14">
        <v>140</v>
      </c>
      <c r="M10" s="3">
        <f>VLOOKUP(J10,Довідник!$A$16:$C$25,3,0)</f>
        <v>270</v>
      </c>
      <c r="N10" s="14">
        <f t="shared" si="0"/>
        <v>37800</v>
      </c>
      <c r="O10" s="15">
        <v>45505</v>
      </c>
      <c r="P10" s="3" t="s">
        <v>96</v>
      </c>
    </row>
    <row r="11" spans="1:18" s="6" customFormat="1" x14ac:dyDescent="0.25">
      <c r="A11" s="3">
        <v>8</v>
      </c>
      <c r="B11" s="3" t="s">
        <v>70</v>
      </c>
      <c r="C11" s="4">
        <v>45520</v>
      </c>
      <c r="D11" s="13">
        <v>1324645775</v>
      </c>
      <c r="E11" s="3" t="str">
        <f>VLOOKUP(D11,Довідник!$A$3:$F$11,2,0)</f>
        <v>Hard Equip</v>
      </c>
      <c r="F11" s="3" t="str">
        <f>VLOOKUP(D11,Довідник!$A$3:$F$11,3,0)</f>
        <v>ЮО</v>
      </c>
      <c r="G11" s="3" t="str">
        <f>VLOOKUP(D11,Довідник!$A$3:$F$11,4,0)</f>
        <v>Польща</v>
      </c>
      <c r="H11" s="3" t="str">
        <f>VLOOKUP(D11,Довідник!$A$3:$F$11,5,0)</f>
        <v>Варшава</v>
      </c>
      <c r="I11" s="4">
        <f>VLOOKUP(D11,Довідник!$A$3:$F$11,6,0)</f>
        <v>42486</v>
      </c>
      <c r="J11" s="14" t="s">
        <v>40</v>
      </c>
      <c r="K11" s="3" t="str">
        <f>VLOOKUP(J11,Довідник!$A$16:$C$25,2,0)</f>
        <v>Блок живлення</v>
      </c>
      <c r="L11" s="14">
        <v>200</v>
      </c>
      <c r="M11" s="3">
        <f>VLOOKUP(J11,Довідник!$A$16:$C$25,3,0)</f>
        <v>800</v>
      </c>
      <c r="N11" s="14">
        <f t="shared" si="0"/>
        <v>160000</v>
      </c>
      <c r="O11" s="15"/>
      <c r="P11" s="3" t="s">
        <v>97</v>
      </c>
    </row>
    <row r="12" spans="1:18" s="6" customFormat="1" x14ac:dyDescent="0.25">
      <c r="A12" s="3">
        <v>9</v>
      </c>
      <c r="B12" s="3" t="s">
        <v>71</v>
      </c>
      <c r="C12" s="4">
        <v>45520</v>
      </c>
      <c r="D12" s="13">
        <v>9877865534</v>
      </c>
      <c r="E12" s="3" t="str">
        <f>VLOOKUP(D12,Довідник!$A$3:$F$11,2,0)</f>
        <v>Nost West</v>
      </c>
      <c r="F12" s="3" t="str">
        <f>VLOOKUP(D12,Довідник!$A$3:$F$11,3,0)</f>
        <v>ЮО</v>
      </c>
      <c r="G12" s="3" t="str">
        <f>VLOOKUP(D12,Довідник!$A$3:$F$11,4,0)</f>
        <v>Молдова</v>
      </c>
      <c r="H12" s="3" t="str">
        <f>VLOOKUP(D12,Довідник!$A$3:$F$11,5,0)</f>
        <v>Монастир</v>
      </c>
      <c r="I12" s="4">
        <f>VLOOKUP(D12,Довідник!$A$3:$F$11,6,0)</f>
        <v>44821</v>
      </c>
      <c r="J12" s="14" t="s">
        <v>41</v>
      </c>
      <c r="K12" s="3" t="str">
        <f>VLOOKUP(J12,Довідник!$A$16:$C$25,2,0)</f>
        <v>Мат. Плата</v>
      </c>
      <c r="L12" s="14">
        <v>250</v>
      </c>
      <c r="M12" s="3">
        <f>VLOOKUP(J12,Довідник!$A$16:$C$25,3,0)</f>
        <v>1000</v>
      </c>
      <c r="N12" s="14">
        <f t="shared" si="0"/>
        <v>250000</v>
      </c>
      <c r="O12" s="15">
        <v>45520</v>
      </c>
      <c r="P12" s="3" t="s">
        <v>96</v>
      </c>
    </row>
    <row r="13" spans="1:18" s="6" customFormat="1" x14ac:dyDescent="0.25">
      <c r="A13" s="3">
        <v>10</v>
      </c>
      <c r="B13" s="3" t="s">
        <v>72</v>
      </c>
      <c r="C13" s="4">
        <v>45520</v>
      </c>
      <c r="D13" s="13">
        <v>2586395239</v>
      </c>
      <c r="E13" s="3" t="str">
        <f>VLOOKUP(D13,Довідник!$A$3:$F$11,2,0)</f>
        <v>Snap Drag</v>
      </c>
      <c r="F13" s="3" t="str">
        <f>VLOOKUP(D13,Довідник!$A$3:$F$11,3,0)</f>
        <v>ЮО</v>
      </c>
      <c r="G13" s="3" t="str">
        <f>VLOOKUP(D13,Довідник!$A$3:$F$11,4,0)</f>
        <v>Чехія</v>
      </c>
      <c r="H13" s="3" t="str">
        <f>VLOOKUP(D13,Довідник!$A$3:$F$11,5,0)</f>
        <v>Плзень</v>
      </c>
      <c r="I13" s="4">
        <f>VLOOKUP(D13,Довідник!$A$3:$F$11,6,0)</f>
        <v>42957</v>
      </c>
      <c r="J13" s="14" t="s">
        <v>43</v>
      </c>
      <c r="K13" s="3" t="str">
        <f>VLOOKUP(J13,Довідник!$A$16:$C$25,2,0)</f>
        <v>Клавіатура</v>
      </c>
      <c r="L13" s="14">
        <v>222</v>
      </c>
      <c r="M13" s="3">
        <f>VLOOKUP(J13,Довідник!$A$16:$C$25,3,0)</f>
        <v>2000</v>
      </c>
      <c r="N13" s="14">
        <f t="shared" si="0"/>
        <v>444000</v>
      </c>
      <c r="O13" s="15">
        <v>45520</v>
      </c>
      <c r="P13" s="3" t="s">
        <v>96</v>
      </c>
    </row>
    <row r="14" spans="1:18" s="6" customFormat="1" x14ac:dyDescent="0.25">
      <c r="A14" s="3">
        <v>11</v>
      </c>
      <c r="B14" s="3" t="s">
        <v>73</v>
      </c>
      <c r="C14" s="4">
        <v>45520</v>
      </c>
      <c r="D14" s="13">
        <v>5698723658</v>
      </c>
      <c r="E14" s="3" t="str">
        <f>VLOOKUP(D14,Довідник!$A$3:$F$11,2,0)</f>
        <v>Soft Well</v>
      </c>
      <c r="F14" s="3" t="str">
        <f>VLOOKUP(D14,Довідник!$A$3:$F$11,3,0)</f>
        <v>ФО</v>
      </c>
      <c r="G14" s="3" t="str">
        <f>VLOOKUP(D14,Довідник!$A$3:$F$11,4,0)</f>
        <v>Іспанія</v>
      </c>
      <c r="H14" s="3" t="str">
        <f>VLOOKUP(D14,Довідник!$A$3:$F$11,5,0)</f>
        <v>Сарагоса</v>
      </c>
      <c r="I14" s="4">
        <f>VLOOKUP(D14,Довідник!$A$3:$F$11,6,0)</f>
        <v>42962</v>
      </c>
      <c r="J14" s="14" t="s">
        <v>35</v>
      </c>
      <c r="K14" s="3" t="str">
        <f>VLOOKUP(J14,Довідник!$A$16:$C$25,2,0)</f>
        <v>Відеокарта</v>
      </c>
      <c r="L14" s="14">
        <v>132</v>
      </c>
      <c r="M14" s="3">
        <f>VLOOKUP(J14,Довідник!$A$16:$C$25,3,0)</f>
        <v>450</v>
      </c>
      <c r="N14" s="14">
        <f t="shared" si="0"/>
        <v>59400</v>
      </c>
      <c r="O14" s="15">
        <v>45520</v>
      </c>
      <c r="P14" s="3" t="s">
        <v>96</v>
      </c>
    </row>
    <row r="15" spans="1:18" s="6" customFormat="1" x14ac:dyDescent="0.25">
      <c r="A15" s="3">
        <v>12</v>
      </c>
      <c r="B15" s="3" t="s">
        <v>74</v>
      </c>
      <c r="C15" s="4">
        <v>45544</v>
      </c>
      <c r="D15" s="13">
        <v>5698723658</v>
      </c>
      <c r="E15" s="3" t="str">
        <f>VLOOKUP(D15,Довідник!$A$3:$F$11,2,0)</f>
        <v>Soft Well</v>
      </c>
      <c r="F15" s="3" t="str">
        <f>VLOOKUP(D15,Довідник!$A$3:$F$11,3,0)</f>
        <v>ФО</v>
      </c>
      <c r="G15" s="3" t="str">
        <f>VLOOKUP(D15,Довідник!$A$3:$F$11,4,0)</f>
        <v>Іспанія</v>
      </c>
      <c r="H15" s="3" t="str">
        <f>VLOOKUP(D15,Довідник!$A$3:$F$11,5,0)</f>
        <v>Сарагоса</v>
      </c>
      <c r="I15" s="4">
        <f>VLOOKUP(D15,Довідник!$A$3:$F$11,6,0)</f>
        <v>42962</v>
      </c>
      <c r="J15" s="14" t="s">
        <v>36</v>
      </c>
      <c r="K15" s="3" t="str">
        <f>VLOOKUP(J15,Довідник!$A$16:$C$25,2,0)</f>
        <v>Оперативна пам'ять</v>
      </c>
      <c r="L15" s="14">
        <v>157</v>
      </c>
      <c r="M15" s="3">
        <f>VLOOKUP(J15,Довідник!$A$16:$C$25,3,0)</f>
        <v>500</v>
      </c>
      <c r="N15" s="14">
        <f t="shared" si="0"/>
        <v>78500</v>
      </c>
      <c r="O15" s="15">
        <v>45520</v>
      </c>
      <c r="P15" s="3" t="s">
        <v>96</v>
      </c>
    </row>
    <row r="16" spans="1:18" s="6" customFormat="1" x14ac:dyDescent="0.25">
      <c r="A16" s="3">
        <v>13</v>
      </c>
      <c r="B16" s="3" t="s">
        <v>75</v>
      </c>
      <c r="C16" s="4">
        <v>45544</v>
      </c>
      <c r="D16" s="13">
        <v>1324645775</v>
      </c>
      <c r="E16" s="3" t="str">
        <f>VLOOKUP(D16,Довідник!$A$3:$F$11,2,0)</f>
        <v>Hard Equip</v>
      </c>
      <c r="F16" s="3" t="str">
        <f>VLOOKUP(D16,Довідник!$A$3:$F$11,3,0)</f>
        <v>ЮО</v>
      </c>
      <c r="G16" s="3" t="str">
        <f>VLOOKUP(D16,Довідник!$A$3:$F$11,4,0)</f>
        <v>Польща</v>
      </c>
      <c r="H16" s="3" t="str">
        <f>VLOOKUP(D16,Довідник!$A$3:$F$11,5,0)</f>
        <v>Варшава</v>
      </c>
      <c r="I16" s="4">
        <f>VLOOKUP(D16,Довідник!$A$3:$F$11,6,0)</f>
        <v>42486</v>
      </c>
      <c r="J16" s="14" t="s">
        <v>38</v>
      </c>
      <c r="K16" s="3" t="str">
        <f>VLOOKUP(J16,Довідник!$A$16:$C$25,2,0)</f>
        <v>SSD-диск</v>
      </c>
      <c r="L16" s="14">
        <v>189</v>
      </c>
      <c r="M16" s="3">
        <f>VLOOKUP(J16,Довідник!$A$16:$C$25,3,0)</f>
        <v>330</v>
      </c>
      <c r="N16" s="14">
        <f t="shared" si="0"/>
        <v>62370</v>
      </c>
      <c r="O16" s="15">
        <v>45520</v>
      </c>
      <c r="P16" s="3" t="s">
        <v>96</v>
      </c>
    </row>
    <row r="17" spans="1:16" s="6" customFormat="1" x14ac:dyDescent="0.25">
      <c r="A17" s="3">
        <v>14</v>
      </c>
      <c r="B17" s="3" t="s">
        <v>76</v>
      </c>
      <c r="C17" s="4">
        <v>45544</v>
      </c>
      <c r="D17" s="13">
        <v>5698723658</v>
      </c>
      <c r="E17" s="3" t="str">
        <f>VLOOKUP(D17,Довідник!$A$3:$F$11,2,0)</f>
        <v>Soft Well</v>
      </c>
      <c r="F17" s="3" t="str">
        <f>VLOOKUP(D17,Довідник!$A$3:$F$11,3,0)</f>
        <v>ФО</v>
      </c>
      <c r="G17" s="3" t="str">
        <f>VLOOKUP(D17,Довідник!$A$3:$F$11,4,0)</f>
        <v>Іспанія</v>
      </c>
      <c r="H17" s="3" t="str">
        <f>VLOOKUP(D17,Довідник!$A$3:$F$11,5,0)</f>
        <v>Сарагоса</v>
      </c>
      <c r="I17" s="4">
        <f>VLOOKUP(D17,Довідник!$A$3:$F$11,6,0)</f>
        <v>42962</v>
      </c>
      <c r="J17" s="14" t="s">
        <v>36</v>
      </c>
      <c r="K17" s="3" t="str">
        <f>VLOOKUP(J17,Довідник!$A$16:$C$25,2,0)</f>
        <v>Оперативна пам'ять</v>
      </c>
      <c r="L17" s="14">
        <v>145</v>
      </c>
      <c r="M17" s="3">
        <f>VLOOKUP(J17,Довідник!$A$16:$C$25,3,0)</f>
        <v>500</v>
      </c>
      <c r="N17" s="14">
        <f t="shared" si="0"/>
        <v>72500</v>
      </c>
      <c r="O17" s="15">
        <v>45520</v>
      </c>
      <c r="P17" s="3" t="s">
        <v>96</v>
      </c>
    </row>
    <row r="18" spans="1:16" s="6" customFormat="1" x14ac:dyDescent="0.25">
      <c r="A18" s="3">
        <v>15</v>
      </c>
      <c r="B18" s="3" t="s">
        <v>77</v>
      </c>
      <c r="C18" s="4">
        <v>45544</v>
      </c>
      <c r="D18" s="13">
        <v>6678965230</v>
      </c>
      <c r="E18" s="3" t="str">
        <f>VLOOKUP(D18,Довідник!$A$3:$F$11,2,0)</f>
        <v>Comp Gen</v>
      </c>
      <c r="F18" s="3" t="str">
        <f>VLOOKUP(D18,Довідник!$A$3:$F$11,3,0)</f>
        <v>ЮО</v>
      </c>
      <c r="G18" s="3" t="str">
        <f>VLOOKUP(D18,Довідник!$A$3:$F$11,4,0)</f>
        <v>Нідерланди</v>
      </c>
      <c r="H18" s="3" t="str">
        <f>VLOOKUP(D18,Довідник!$A$3:$F$11,5,0)</f>
        <v>Мюнхен</v>
      </c>
      <c r="I18" s="4">
        <f>VLOOKUP(D18,Довідник!$A$3:$F$11,6,0)</f>
        <v>42583</v>
      </c>
      <c r="J18" s="14" t="s">
        <v>41</v>
      </c>
      <c r="K18" s="3" t="str">
        <f>VLOOKUP(J18,Довідник!$A$16:$C$25,2,0)</f>
        <v>Мат. Плата</v>
      </c>
      <c r="L18" s="14">
        <v>205</v>
      </c>
      <c r="M18" s="3">
        <f>VLOOKUP(J18,Довідник!$A$16:$C$25,3,0)</f>
        <v>1000</v>
      </c>
      <c r="N18" s="14">
        <f t="shared" si="0"/>
        <v>205000</v>
      </c>
      <c r="O18" s="15">
        <v>45520</v>
      </c>
      <c r="P18" s="3" t="s">
        <v>96</v>
      </c>
    </row>
    <row r="19" spans="1:16" s="6" customFormat="1" x14ac:dyDescent="0.25">
      <c r="A19" s="3">
        <v>16</v>
      </c>
      <c r="B19" s="3" t="s">
        <v>78</v>
      </c>
      <c r="C19" s="4">
        <v>45552</v>
      </c>
      <c r="D19" s="13">
        <v>1324645775</v>
      </c>
      <c r="E19" s="3" t="str">
        <f>VLOOKUP(D19,Довідник!$A$3:$F$11,2,0)</f>
        <v>Hard Equip</v>
      </c>
      <c r="F19" s="3" t="str">
        <f>VLOOKUP(D19,Довідник!$A$3:$F$11,3,0)</f>
        <v>ЮО</v>
      </c>
      <c r="G19" s="3" t="str">
        <f>VLOOKUP(D19,Довідник!$A$3:$F$11,4,0)</f>
        <v>Польща</v>
      </c>
      <c r="H19" s="3" t="str">
        <f>VLOOKUP(D19,Довідник!$A$3:$F$11,5,0)</f>
        <v>Варшава</v>
      </c>
      <c r="I19" s="4">
        <f>VLOOKUP(D19,Довідник!$A$3:$F$11,6,0)</f>
        <v>42486</v>
      </c>
      <c r="J19" s="14" t="s">
        <v>39</v>
      </c>
      <c r="K19" s="3" t="str">
        <f>VLOOKUP(J19,Довідник!$A$16:$C$25,2,0)</f>
        <v>Монітор</v>
      </c>
      <c r="L19" s="14">
        <v>201</v>
      </c>
      <c r="M19" s="3">
        <f>VLOOKUP(J19,Довідник!$A$16:$C$25,3,0)</f>
        <v>270</v>
      </c>
      <c r="N19" s="14">
        <f t="shared" si="0"/>
        <v>54270</v>
      </c>
      <c r="O19" s="15">
        <v>45520</v>
      </c>
      <c r="P19" s="3" t="s">
        <v>96</v>
      </c>
    </row>
    <row r="20" spans="1:16" s="6" customFormat="1" x14ac:dyDescent="0.25">
      <c r="A20" s="3">
        <v>17</v>
      </c>
      <c r="B20" s="3" t="s">
        <v>79</v>
      </c>
      <c r="C20" s="4">
        <v>45552</v>
      </c>
      <c r="D20" s="13">
        <v>4356743774</v>
      </c>
      <c r="E20" s="3" t="str">
        <f>VLOOKUP(D20,Довідник!$A$3:$F$11,2,0)</f>
        <v>Deere</v>
      </c>
      <c r="F20" s="3" t="str">
        <f>VLOOKUP(D20,Довідник!$A$3:$F$11,3,0)</f>
        <v>ФО</v>
      </c>
      <c r="G20" s="3" t="str">
        <f>VLOOKUP(D20,Довідник!$A$3:$F$11,4,0)</f>
        <v>Велика Британія</v>
      </c>
      <c r="H20" s="3" t="str">
        <f>VLOOKUP(D20,Довідник!$A$3:$F$11,5,0)</f>
        <v>Лондон</v>
      </c>
      <c r="I20" s="4">
        <f>VLOOKUP(D20,Довідник!$A$3:$F$11,6,0)</f>
        <v>42791</v>
      </c>
      <c r="J20" s="14" t="s">
        <v>38</v>
      </c>
      <c r="K20" s="3" t="str">
        <f>VLOOKUP(J20,Довідник!$A$16:$C$25,2,0)</f>
        <v>SSD-диск</v>
      </c>
      <c r="L20" s="14">
        <v>123</v>
      </c>
      <c r="M20" s="3">
        <f>VLOOKUP(J20,Довідник!$A$16:$C$25,3,0)</f>
        <v>330</v>
      </c>
      <c r="N20" s="14">
        <f t="shared" si="0"/>
        <v>40590</v>
      </c>
      <c r="O20" s="15">
        <v>45520</v>
      </c>
      <c r="P20" s="3" t="s">
        <v>96</v>
      </c>
    </row>
    <row r="21" spans="1:16" s="6" customFormat="1" x14ac:dyDescent="0.25">
      <c r="A21" s="3">
        <v>18</v>
      </c>
      <c r="B21" s="3" t="s">
        <v>80</v>
      </c>
      <c r="C21" s="4">
        <v>45552</v>
      </c>
      <c r="D21" s="13">
        <v>2586395239</v>
      </c>
      <c r="E21" s="3" t="str">
        <f>VLOOKUP(D21,Довідник!$A$3:$F$11,2,0)</f>
        <v>Snap Drag</v>
      </c>
      <c r="F21" s="3" t="str">
        <f>VLOOKUP(D21,Довідник!$A$3:$F$11,3,0)</f>
        <v>ЮО</v>
      </c>
      <c r="G21" s="3" t="str">
        <f>VLOOKUP(D21,Довідник!$A$3:$F$11,4,0)</f>
        <v>Чехія</v>
      </c>
      <c r="H21" s="3" t="str">
        <f>VLOOKUP(D21,Довідник!$A$3:$F$11,5,0)</f>
        <v>Плзень</v>
      </c>
      <c r="I21" s="4">
        <f>VLOOKUP(D21,Довідник!$A$3:$F$11,6,0)</f>
        <v>42957</v>
      </c>
      <c r="J21" s="14" t="s">
        <v>34</v>
      </c>
      <c r="K21" s="3" t="str">
        <f>VLOOKUP(J21,Довідник!$A$16:$C$25,2,0)</f>
        <v>Процесор</v>
      </c>
      <c r="L21" s="14">
        <v>142</v>
      </c>
      <c r="M21" s="3">
        <f>VLOOKUP(J21,Довідник!$A$16:$C$25,3,0)</f>
        <v>800</v>
      </c>
      <c r="N21" s="14">
        <f t="shared" si="0"/>
        <v>113600</v>
      </c>
      <c r="O21" s="14"/>
      <c r="P21" s="3" t="s">
        <v>97</v>
      </c>
    </row>
    <row r="22" spans="1:16" s="6" customFormat="1" x14ac:dyDescent="0.25">
      <c r="A22" s="3">
        <v>19</v>
      </c>
      <c r="B22" s="3" t="s">
        <v>81</v>
      </c>
      <c r="C22" s="4">
        <v>45552</v>
      </c>
      <c r="D22" s="13">
        <v>5426477845</v>
      </c>
      <c r="E22" s="3" t="str">
        <f>VLOOKUP(D22,Довідник!$A$3:$F$11,2,0)</f>
        <v>Rocket PC</v>
      </c>
      <c r="F22" s="3" t="str">
        <f>VLOOKUP(D22,Довідник!$A$3:$F$11,3,0)</f>
        <v>ЮО</v>
      </c>
      <c r="G22" s="3" t="str">
        <f>VLOOKUP(D22,Довідник!$A$3:$F$11,4,0)</f>
        <v>Аргентина</v>
      </c>
      <c r="H22" s="3" t="str">
        <f>VLOOKUP(D22,Довідник!$A$3:$F$11,5,0)</f>
        <v>Янтар</v>
      </c>
      <c r="I22" s="4">
        <f>VLOOKUP(D22,Довідник!$A$3:$F$11,6,0)</f>
        <v>43759</v>
      </c>
      <c r="J22" s="14" t="s">
        <v>39</v>
      </c>
      <c r="K22" s="3" t="str">
        <f>VLOOKUP(J22,Довідник!$A$16:$C$25,2,0)</f>
        <v>Монітор</v>
      </c>
      <c r="L22" s="14">
        <v>156</v>
      </c>
      <c r="M22" s="3">
        <f>VLOOKUP(J22,Довідник!$A$16:$C$25,3,0)</f>
        <v>270</v>
      </c>
      <c r="N22" s="14">
        <f t="shared" si="0"/>
        <v>42120</v>
      </c>
      <c r="O22" s="15">
        <v>45552</v>
      </c>
      <c r="P22" s="3" t="s">
        <v>96</v>
      </c>
    </row>
    <row r="23" spans="1:16" s="6" customFormat="1" x14ac:dyDescent="0.25">
      <c r="A23" s="3">
        <v>20</v>
      </c>
      <c r="B23" s="3" t="s">
        <v>82</v>
      </c>
      <c r="C23" s="4">
        <v>45564</v>
      </c>
      <c r="D23" s="13">
        <v>2586395239</v>
      </c>
      <c r="E23" s="3" t="str">
        <f>VLOOKUP(D23,Довідник!$A$3:$F$11,2,0)</f>
        <v>Snap Drag</v>
      </c>
      <c r="F23" s="3" t="str">
        <f>VLOOKUP(D23,Довідник!$A$3:$F$11,3,0)</f>
        <v>ЮО</v>
      </c>
      <c r="G23" s="3" t="str">
        <f>VLOOKUP(D23,Довідник!$A$3:$F$11,4,0)</f>
        <v>Чехія</v>
      </c>
      <c r="H23" s="3" t="str">
        <f>VLOOKUP(D23,Довідник!$A$3:$F$11,5,0)</f>
        <v>Плзень</v>
      </c>
      <c r="I23" s="4">
        <f>VLOOKUP(D23,Довідник!$A$3:$F$11,6,0)</f>
        <v>42957</v>
      </c>
      <c r="J23" s="14" t="s">
        <v>39</v>
      </c>
      <c r="K23" s="3" t="str">
        <f>VLOOKUP(J23,Довідник!$A$16:$C$25,2,0)</f>
        <v>Монітор</v>
      </c>
      <c r="L23" s="14">
        <v>178</v>
      </c>
      <c r="M23" s="3">
        <f>VLOOKUP(J23,Довідник!$A$16:$C$25,3,0)</f>
        <v>270</v>
      </c>
      <c r="N23" s="14">
        <f t="shared" si="0"/>
        <v>48060</v>
      </c>
      <c r="O23" s="15">
        <v>45552</v>
      </c>
      <c r="P23" s="3" t="s">
        <v>96</v>
      </c>
    </row>
    <row r="24" spans="1:16" s="6" customFormat="1" x14ac:dyDescent="0.25">
      <c r="A24" s="3">
        <v>21</v>
      </c>
      <c r="B24" s="3" t="s">
        <v>83</v>
      </c>
      <c r="C24" s="4">
        <v>45564</v>
      </c>
      <c r="D24" s="13">
        <v>2586395239</v>
      </c>
      <c r="E24" s="3" t="str">
        <f>VLOOKUP(D24,Довідник!$A$3:$F$11,2,0)</f>
        <v>Snap Drag</v>
      </c>
      <c r="F24" s="3" t="str">
        <f>VLOOKUP(D24,Довідник!$A$3:$F$11,3,0)</f>
        <v>ЮО</v>
      </c>
      <c r="G24" s="3" t="str">
        <f>VLOOKUP(D24,Довідник!$A$3:$F$11,4,0)</f>
        <v>Чехія</v>
      </c>
      <c r="H24" s="3" t="str">
        <f>VLOOKUP(D24,Довідник!$A$3:$F$11,5,0)</f>
        <v>Плзень</v>
      </c>
      <c r="I24" s="4">
        <f>VLOOKUP(D24,Довідник!$A$3:$F$11,6,0)</f>
        <v>42957</v>
      </c>
      <c r="J24" s="14" t="s">
        <v>35</v>
      </c>
      <c r="K24" s="3" t="str">
        <f>VLOOKUP(J24,Довідник!$A$16:$C$25,2,0)</f>
        <v>Відеокарта</v>
      </c>
      <c r="L24" s="14">
        <v>19</v>
      </c>
      <c r="M24" s="3">
        <f>VLOOKUP(J24,Довідник!$A$16:$C$25,3,0)</f>
        <v>450</v>
      </c>
      <c r="N24" s="14">
        <f t="shared" si="0"/>
        <v>8550</v>
      </c>
      <c r="O24" s="15">
        <v>45552</v>
      </c>
      <c r="P24" s="3" t="s">
        <v>96</v>
      </c>
    </row>
    <row r="25" spans="1:16" s="6" customFormat="1" x14ac:dyDescent="0.25">
      <c r="A25" s="3">
        <v>22</v>
      </c>
      <c r="B25" s="3" t="s">
        <v>84</v>
      </c>
      <c r="C25" s="4">
        <v>45564</v>
      </c>
      <c r="D25" s="13">
        <v>2586395239</v>
      </c>
      <c r="E25" s="3" t="str">
        <f>VLOOKUP(D25,Довідник!$A$3:$F$11,2,0)</f>
        <v>Snap Drag</v>
      </c>
      <c r="F25" s="3" t="str">
        <f>VLOOKUP(D25,Довідник!$A$3:$F$11,3,0)</f>
        <v>ЮО</v>
      </c>
      <c r="G25" s="3" t="str">
        <f>VLOOKUP(D25,Довідник!$A$3:$F$11,4,0)</f>
        <v>Чехія</v>
      </c>
      <c r="H25" s="3" t="str">
        <f>VLOOKUP(D25,Довідник!$A$3:$F$11,5,0)</f>
        <v>Плзень</v>
      </c>
      <c r="I25" s="4">
        <f>VLOOKUP(D25,Довідник!$A$3:$F$11,6,0)</f>
        <v>42957</v>
      </c>
      <c r="J25" s="14" t="s">
        <v>38</v>
      </c>
      <c r="K25" s="3" t="str">
        <f>VLOOKUP(J25,Довідник!$A$16:$C$25,2,0)</f>
        <v>SSD-диск</v>
      </c>
      <c r="L25" s="14">
        <v>56</v>
      </c>
      <c r="M25" s="3">
        <f>VLOOKUP(J25,Довідник!$A$16:$C$25,3,0)</f>
        <v>330</v>
      </c>
      <c r="N25" s="14">
        <f t="shared" si="0"/>
        <v>18480</v>
      </c>
      <c r="O25" s="15">
        <v>45552</v>
      </c>
      <c r="P25" s="3" t="s">
        <v>96</v>
      </c>
    </row>
    <row r="26" spans="1:16" s="6" customFormat="1" x14ac:dyDescent="0.25">
      <c r="A26" s="3">
        <v>23</v>
      </c>
      <c r="B26" s="3" t="s">
        <v>85</v>
      </c>
      <c r="C26" s="4">
        <v>45564</v>
      </c>
      <c r="D26" s="13">
        <v>5426477845</v>
      </c>
      <c r="E26" s="3" t="str">
        <f>VLOOKUP(D26,Довідник!$A$3:$F$11,2,0)</f>
        <v>Rocket PC</v>
      </c>
      <c r="F26" s="3" t="str">
        <f>VLOOKUP(D26,Довідник!$A$3:$F$11,3,0)</f>
        <v>ЮО</v>
      </c>
      <c r="G26" s="3" t="str">
        <f>VLOOKUP(D26,Довідник!$A$3:$F$11,4,0)</f>
        <v>Аргентина</v>
      </c>
      <c r="H26" s="3" t="str">
        <f>VLOOKUP(D26,Довідник!$A$3:$F$11,5,0)</f>
        <v>Янтар</v>
      </c>
      <c r="I26" s="4">
        <f>VLOOKUP(D26,Довідник!$A$3:$F$11,6,0)</f>
        <v>43759</v>
      </c>
      <c r="J26" s="14" t="s">
        <v>33</v>
      </c>
      <c r="K26" s="3" t="str">
        <f>VLOOKUP(J26,Довідник!$A$16:$C$25,2,0)</f>
        <v>Комп'ютерна мишка</v>
      </c>
      <c r="L26" s="14">
        <v>34</v>
      </c>
      <c r="M26" s="3">
        <f>VLOOKUP(J26,Довідник!$A$16:$C$25,3,0)</f>
        <v>350</v>
      </c>
      <c r="N26" s="14">
        <f t="shared" si="0"/>
        <v>11900</v>
      </c>
      <c r="O26" s="15">
        <v>45552</v>
      </c>
      <c r="P26" s="3" t="s">
        <v>96</v>
      </c>
    </row>
    <row r="27" spans="1:16" s="6" customFormat="1" x14ac:dyDescent="0.25">
      <c r="A27" s="3">
        <v>24</v>
      </c>
      <c r="B27" s="3" t="s">
        <v>86</v>
      </c>
      <c r="C27" s="4">
        <v>45567</v>
      </c>
      <c r="D27" s="13">
        <v>2586395239</v>
      </c>
      <c r="E27" s="3" t="str">
        <f>VLOOKUP(D27,Довідник!$A$3:$F$11,2,0)</f>
        <v>Snap Drag</v>
      </c>
      <c r="F27" s="3" t="str">
        <f>VLOOKUP(D27,Довідник!$A$3:$F$11,3,0)</f>
        <v>ЮО</v>
      </c>
      <c r="G27" s="3" t="str">
        <f>VLOOKUP(D27,Довідник!$A$3:$F$11,4,0)</f>
        <v>Чехія</v>
      </c>
      <c r="H27" s="3" t="str">
        <f>VLOOKUP(D27,Довідник!$A$3:$F$11,5,0)</f>
        <v>Плзень</v>
      </c>
      <c r="I27" s="4">
        <f>VLOOKUP(D27,Довідник!$A$3:$F$11,6,0)</f>
        <v>42957</v>
      </c>
      <c r="J27" s="14" t="s">
        <v>36</v>
      </c>
      <c r="K27" s="3" t="str">
        <f>VLOOKUP(J27,Довідник!$A$16:$C$25,2,0)</f>
        <v>Оперативна пам'ять</v>
      </c>
      <c r="L27" s="14">
        <v>45</v>
      </c>
      <c r="M27" s="3">
        <f>VLOOKUP(J27,Довідник!$A$16:$C$25,3,0)</f>
        <v>500</v>
      </c>
      <c r="N27" s="14">
        <f t="shared" si="0"/>
        <v>22500</v>
      </c>
      <c r="O27" s="15">
        <v>45552</v>
      </c>
      <c r="P27" s="3" t="s">
        <v>96</v>
      </c>
    </row>
    <row r="28" spans="1:16" s="6" customFormat="1" x14ac:dyDescent="0.25">
      <c r="A28" s="3">
        <v>25</v>
      </c>
      <c r="B28" s="3" t="s">
        <v>87</v>
      </c>
      <c r="C28" s="4">
        <v>45567</v>
      </c>
      <c r="D28" s="13">
        <v>9877865534</v>
      </c>
      <c r="E28" s="3" t="str">
        <f>VLOOKUP(D28,Довідник!$A$3:$F$11,2,0)</f>
        <v>Nost West</v>
      </c>
      <c r="F28" s="3" t="str">
        <f>VLOOKUP(D28,Довідник!$A$3:$F$11,3,0)</f>
        <v>ЮО</v>
      </c>
      <c r="G28" s="3" t="str">
        <f>VLOOKUP(D28,Довідник!$A$3:$F$11,4,0)</f>
        <v>Молдова</v>
      </c>
      <c r="H28" s="3" t="str">
        <f>VLOOKUP(D28,Довідник!$A$3:$F$11,5,0)</f>
        <v>Монастир</v>
      </c>
      <c r="I28" s="4">
        <f>VLOOKUP(D28,Довідник!$A$3:$F$11,6,0)</f>
        <v>44821</v>
      </c>
      <c r="J28" s="14" t="s">
        <v>38</v>
      </c>
      <c r="K28" s="3" t="str">
        <f>VLOOKUP(J28,Довідник!$A$16:$C$25,2,0)</f>
        <v>SSD-диск</v>
      </c>
      <c r="L28" s="14">
        <v>67</v>
      </c>
      <c r="M28" s="3">
        <f>VLOOKUP(J28,Довідник!$A$16:$C$25,3,0)</f>
        <v>330</v>
      </c>
      <c r="N28" s="14">
        <f t="shared" si="0"/>
        <v>22110</v>
      </c>
      <c r="O28" s="15">
        <v>45552</v>
      </c>
      <c r="P28" s="3" t="s">
        <v>96</v>
      </c>
    </row>
    <row r="29" spans="1:16" s="6" customFormat="1" x14ac:dyDescent="0.25">
      <c r="A29" s="3">
        <v>26</v>
      </c>
      <c r="B29" s="3" t="s">
        <v>88</v>
      </c>
      <c r="C29" s="4">
        <v>45567</v>
      </c>
      <c r="D29" s="13">
        <v>2586395239</v>
      </c>
      <c r="E29" s="3" t="str">
        <f>VLOOKUP(D29,Довідник!$A$3:$F$11,2,0)</f>
        <v>Snap Drag</v>
      </c>
      <c r="F29" s="3" t="str">
        <f>VLOOKUP(D29,Довідник!$A$3:$F$11,3,0)</f>
        <v>ЮО</v>
      </c>
      <c r="G29" s="3" t="str">
        <f>VLOOKUP(D29,Довідник!$A$3:$F$11,4,0)</f>
        <v>Чехія</v>
      </c>
      <c r="H29" s="3" t="str">
        <f>VLOOKUP(D29,Довідник!$A$3:$F$11,5,0)</f>
        <v>Плзень</v>
      </c>
      <c r="I29" s="4">
        <f>VLOOKUP(D29,Довідник!$A$3:$F$11,6,0)</f>
        <v>42957</v>
      </c>
      <c r="J29" s="14" t="s">
        <v>33</v>
      </c>
      <c r="K29" s="3" t="str">
        <f>VLOOKUP(J29,Довідник!$A$16:$C$25,2,0)</f>
        <v>Комп'ютерна мишка</v>
      </c>
      <c r="L29" s="14">
        <v>78</v>
      </c>
      <c r="M29" s="3">
        <f>VLOOKUP(J29,Довідник!$A$16:$C$25,3,0)</f>
        <v>350</v>
      </c>
      <c r="N29" s="14">
        <f t="shared" si="0"/>
        <v>27300</v>
      </c>
      <c r="O29" s="15">
        <v>45552</v>
      </c>
      <c r="P29" s="3" t="s">
        <v>96</v>
      </c>
    </row>
    <row r="30" spans="1:16" s="6" customFormat="1" x14ac:dyDescent="0.25">
      <c r="A30" s="3">
        <v>27</v>
      </c>
      <c r="B30" s="3" t="s">
        <v>89</v>
      </c>
      <c r="C30" s="4">
        <v>45576</v>
      </c>
      <c r="D30" s="13">
        <v>9877865534</v>
      </c>
      <c r="E30" s="3" t="str">
        <f>VLOOKUP(D30,Довідник!$A$3:$F$11,2,0)</f>
        <v>Nost West</v>
      </c>
      <c r="F30" s="3" t="str">
        <f>VLOOKUP(D30,Довідник!$A$3:$F$11,3,0)</f>
        <v>ЮО</v>
      </c>
      <c r="G30" s="3" t="str">
        <f>VLOOKUP(D30,Довідник!$A$3:$F$11,4,0)</f>
        <v>Молдова</v>
      </c>
      <c r="H30" s="3" t="str">
        <f>VLOOKUP(D30,Довідник!$A$3:$F$11,5,0)</f>
        <v>Монастир</v>
      </c>
      <c r="I30" s="4">
        <f>VLOOKUP(D30,Довідник!$A$3:$F$11,6,0)</f>
        <v>44821</v>
      </c>
      <c r="J30" s="14" t="s">
        <v>35</v>
      </c>
      <c r="K30" s="3" t="str">
        <f>VLOOKUP(J30,Довідник!$A$16:$C$25,2,0)</f>
        <v>Відеокарта</v>
      </c>
      <c r="L30" s="14">
        <v>89</v>
      </c>
      <c r="M30" s="3">
        <f>VLOOKUP(J30,Довідник!$A$16:$C$25,3,0)</f>
        <v>450</v>
      </c>
      <c r="N30" s="14">
        <f t="shared" si="0"/>
        <v>40050</v>
      </c>
      <c r="O30" s="15">
        <v>45552</v>
      </c>
      <c r="P30" s="3" t="s">
        <v>96</v>
      </c>
    </row>
    <row r="31" spans="1:16" s="6" customFormat="1" x14ac:dyDescent="0.25">
      <c r="A31" s="3">
        <v>28</v>
      </c>
      <c r="B31" s="3" t="s">
        <v>90</v>
      </c>
      <c r="C31" s="4">
        <v>45576</v>
      </c>
      <c r="D31" s="13">
        <v>2586395239</v>
      </c>
      <c r="E31" s="3" t="str">
        <f>VLOOKUP(D31,Довідник!$A$3:$F$11,2,0)</f>
        <v>Snap Drag</v>
      </c>
      <c r="F31" s="3" t="str">
        <f>VLOOKUP(D31,Довідник!$A$3:$F$11,3,0)</f>
        <v>ЮО</v>
      </c>
      <c r="G31" s="3" t="str">
        <f>VLOOKUP(D31,Довідник!$A$3:$F$11,4,0)</f>
        <v>Чехія</v>
      </c>
      <c r="H31" s="3" t="str">
        <f>VLOOKUP(D31,Довідник!$A$3:$F$11,5,0)</f>
        <v>Плзень</v>
      </c>
      <c r="I31" s="4">
        <f>VLOOKUP(D31,Довідник!$A$3:$F$11,6,0)</f>
        <v>42957</v>
      </c>
      <c r="J31" s="14" t="s">
        <v>38</v>
      </c>
      <c r="K31" s="3" t="str">
        <f>VLOOKUP(J31,Довідник!$A$16:$C$25,2,0)</f>
        <v>SSD-диск</v>
      </c>
      <c r="L31" s="14">
        <v>100</v>
      </c>
      <c r="M31" s="3">
        <f>VLOOKUP(J31,Довідник!$A$16:$C$25,3,0)</f>
        <v>330</v>
      </c>
      <c r="N31" s="14">
        <f t="shared" si="0"/>
        <v>33000</v>
      </c>
      <c r="O31" s="15">
        <v>45552</v>
      </c>
      <c r="P31" s="3" t="s">
        <v>96</v>
      </c>
    </row>
    <row r="32" spans="1:16" s="6" customFormat="1" x14ac:dyDescent="0.25">
      <c r="A32" s="3">
        <v>29</v>
      </c>
      <c r="B32" s="3" t="s">
        <v>91</v>
      </c>
      <c r="C32" s="4">
        <v>45576</v>
      </c>
      <c r="D32" s="13">
        <v>6678965230</v>
      </c>
      <c r="E32" s="3" t="str">
        <f>VLOOKUP(D32,Довідник!$A$3:$F$11,2,0)</f>
        <v>Comp Gen</v>
      </c>
      <c r="F32" s="3" t="str">
        <f>VLOOKUP(D32,Довідник!$A$3:$F$11,3,0)</f>
        <v>ЮО</v>
      </c>
      <c r="G32" s="3" t="str">
        <f>VLOOKUP(D32,Довідник!$A$3:$F$11,4,0)</f>
        <v>Нідерланди</v>
      </c>
      <c r="H32" s="3" t="str">
        <f>VLOOKUP(D32,Довідник!$A$3:$F$11,5,0)</f>
        <v>Мюнхен</v>
      </c>
      <c r="I32" s="4">
        <f>VLOOKUP(D32,Довідник!$A$3:$F$11,6,0)</f>
        <v>42583</v>
      </c>
      <c r="J32" s="14" t="s">
        <v>35</v>
      </c>
      <c r="K32" s="3" t="str">
        <f>VLOOKUP(J32,Довідник!$A$16:$C$25,2,0)</f>
        <v>Відеокарта</v>
      </c>
      <c r="L32" s="14">
        <v>105</v>
      </c>
      <c r="M32" s="3">
        <f>VLOOKUP(J32,Довідник!$A$16:$C$25,3,0)</f>
        <v>450</v>
      </c>
      <c r="N32" s="14">
        <f t="shared" si="0"/>
        <v>47250</v>
      </c>
      <c r="O32" s="15">
        <v>45552</v>
      </c>
      <c r="P32" s="3" t="s">
        <v>96</v>
      </c>
    </row>
    <row r="33" spans="1:16" s="6" customFormat="1" x14ac:dyDescent="0.25">
      <c r="A33" s="3">
        <v>30</v>
      </c>
      <c r="B33" s="3" t="s">
        <v>92</v>
      </c>
      <c r="C33" s="4">
        <v>45576</v>
      </c>
      <c r="D33" s="13">
        <v>5426477845</v>
      </c>
      <c r="E33" s="3" t="str">
        <f>VLOOKUP(D33,Довідник!$A$3:$F$11,2,0)</f>
        <v>Rocket PC</v>
      </c>
      <c r="F33" s="3" t="str">
        <f>VLOOKUP(D33,Довідник!$A$3:$F$11,3,0)</f>
        <v>ЮО</v>
      </c>
      <c r="G33" s="3" t="str">
        <f>VLOOKUP(D33,Довідник!$A$3:$F$11,4,0)</f>
        <v>Аргентина</v>
      </c>
      <c r="H33" s="3" t="str">
        <f>VLOOKUP(D33,Довідник!$A$3:$F$11,5,0)</f>
        <v>Янтар</v>
      </c>
      <c r="I33" s="4">
        <f>VLOOKUP(D33,Довідник!$A$3:$F$11,6,0)</f>
        <v>43759</v>
      </c>
      <c r="J33" s="14" t="s">
        <v>39</v>
      </c>
      <c r="K33" s="3" t="str">
        <f>VLOOKUP(J33,Довідник!$A$16:$C$25,2,0)</f>
        <v>Монітор</v>
      </c>
      <c r="L33" s="14">
        <v>229</v>
      </c>
      <c r="M33" s="3">
        <f>VLOOKUP(J33,Довідник!$A$16:$C$25,3,0)</f>
        <v>270</v>
      </c>
      <c r="N33" s="14">
        <f t="shared" si="0"/>
        <v>61830</v>
      </c>
      <c r="O33" s="14"/>
      <c r="P33" s="3" t="s">
        <v>97</v>
      </c>
    </row>
    <row r="34" spans="1:16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2"/>
      <c r="O34" s="1"/>
    </row>
    <row r="35" spans="1:16" ht="45" x14ac:dyDescent="0.25">
      <c r="A35" s="1"/>
      <c r="B35" s="12" t="s">
        <v>14</v>
      </c>
      <c r="C35" s="12" t="s">
        <v>15</v>
      </c>
      <c r="D35" s="12" t="s">
        <v>16</v>
      </c>
      <c r="E35" s="11" t="s">
        <v>17</v>
      </c>
      <c r="F35" s="11" t="s">
        <v>18</v>
      </c>
      <c r="G35" s="11" t="s">
        <v>19</v>
      </c>
      <c r="H35" s="11" t="s">
        <v>20</v>
      </c>
      <c r="I35" s="11" t="s">
        <v>21</v>
      </c>
      <c r="J35" s="12" t="s">
        <v>4</v>
      </c>
      <c r="K35" s="11" t="s">
        <v>5</v>
      </c>
      <c r="L35" s="12" t="s">
        <v>94</v>
      </c>
      <c r="M35" s="11" t="s">
        <v>6</v>
      </c>
      <c r="N35" s="2"/>
      <c r="O35" s="1"/>
    </row>
    <row r="36" spans="1:16" x14ac:dyDescent="0.25">
      <c r="A36" s="1"/>
      <c r="B36" s="3" t="s">
        <v>64</v>
      </c>
      <c r="C36" s="4">
        <v>45505</v>
      </c>
      <c r="D36" s="13">
        <v>5698723658</v>
      </c>
      <c r="E36" s="3" t="s">
        <v>44</v>
      </c>
      <c r="F36" s="3" t="s">
        <v>8</v>
      </c>
      <c r="G36" s="3" t="s">
        <v>10</v>
      </c>
      <c r="H36" s="3" t="s">
        <v>2</v>
      </c>
      <c r="I36" s="4">
        <v>42962</v>
      </c>
      <c r="J36" s="14" t="s">
        <v>34</v>
      </c>
      <c r="K36" s="3" t="s">
        <v>25</v>
      </c>
      <c r="L36" s="14">
        <v>200</v>
      </c>
      <c r="M36" s="3">
        <v>800</v>
      </c>
      <c r="N36" s="2"/>
      <c r="O36" s="1"/>
    </row>
    <row r="37" spans="1:16" x14ac:dyDescent="0.25">
      <c r="A37" s="1"/>
      <c r="B37" s="3" t="s">
        <v>65</v>
      </c>
      <c r="C37" s="4">
        <v>45505</v>
      </c>
      <c r="D37" s="13">
        <v>2586395239</v>
      </c>
      <c r="E37" s="3" t="s">
        <v>46</v>
      </c>
      <c r="F37" s="3" t="s">
        <v>7</v>
      </c>
      <c r="G37" s="3" t="s">
        <v>55</v>
      </c>
      <c r="H37" s="3" t="s">
        <v>93</v>
      </c>
      <c r="I37" s="4">
        <v>42957</v>
      </c>
      <c r="J37" s="14" t="s">
        <v>35</v>
      </c>
      <c r="K37" s="3" t="s">
        <v>26</v>
      </c>
      <c r="L37" s="14">
        <v>300</v>
      </c>
      <c r="M37" s="3">
        <v>450</v>
      </c>
      <c r="N37" s="1"/>
      <c r="O37" s="1"/>
    </row>
    <row r="38" spans="1:16" x14ac:dyDescent="0.25">
      <c r="A38" s="1"/>
      <c r="B38" s="3" t="s">
        <v>66</v>
      </c>
      <c r="C38" s="4">
        <v>45505</v>
      </c>
      <c r="D38" s="13">
        <v>7458742369</v>
      </c>
      <c r="E38" s="3" t="s">
        <v>47</v>
      </c>
      <c r="F38" s="3" t="s">
        <v>8</v>
      </c>
      <c r="G38" s="3" t="s">
        <v>53</v>
      </c>
      <c r="H38" s="3" t="s">
        <v>11</v>
      </c>
      <c r="I38" s="4">
        <v>42607</v>
      </c>
      <c r="J38" s="14" t="s">
        <v>36</v>
      </c>
      <c r="K38" s="3" t="s">
        <v>27</v>
      </c>
      <c r="L38" s="14">
        <v>100</v>
      </c>
      <c r="M38" s="3">
        <v>500</v>
      </c>
      <c r="N38" s="2"/>
      <c r="O38" s="1"/>
    </row>
    <row r="39" spans="1:16" x14ac:dyDescent="0.25">
      <c r="A39" s="1"/>
      <c r="B39" s="3" t="s">
        <v>67</v>
      </c>
      <c r="C39" s="4">
        <v>45511</v>
      </c>
      <c r="D39" s="13">
        <v>4356743774</v>
      </c>
      <c r="E39" s="3" t="s">
        <v>48</v>
      </c>
      <c r="F39" s="3" t="s">
        <v>8</v>
      </c>
      <c r="G39" s="3" t="s">
        <v>9</v>
      </c>
      <c r="H39" s="3" t="s">
        <v>58</v>
      </c>
      <c r="I39" s="4">
        <v>42791</v>
      </c>
      <c r="J39" s="14" t="s">
        <v>37</v>
      </c>
      <c r="K39" s="3" t="s">
        <v>28</v>
      </c>
      <c r="L39" s="14">
        <v>120</v>
      </c>
      <c r="M39" s="3">
        <v>600</v>
      </c>
      <c r="N39" s="2"/>
      <c r="O39" s="1"/>
    </row>
    <row r="40" spans="1:16" x14ac:dyDescent="0.25">
      <c r="A40" s="1"/>
      <c r="B40" s="3" t="s">
        <v>70</v>
      </c>
      <c r="C40" s="4">
        <v>45520</v>
      </c>
      <c r="D40" s="13">
        <v>1324645775</v>
      </c>
      <c r="E40" s="3" t="s">
        <v>51</v>
      </c>
      <c r="F40" s="3" t="s">
        <v>7</v>
      </c>
      <c r="G40" s="3" t="s">
        <v>56</v>
      </c>
      <c r="H40" s="3" t="s">
        <v>61</v>
      </c>
      <c r="I40" s="4">
        <v>42486</v>
      </c>
      <c r="J40" s="14" t="s">
        <v>40</v>
      </c>
      <c r="K40" s="3" t="s">
        <v>31</v>
      </c>
      <c r="L40" s="14">
        <v>200</v>
      </c>
      <c r="M40" s="3">
        <v>800</v>
      </c>
      <c r="N40" s="2"/>
      <c r="O40" s="1"/>
    </row>
    <row r="41" spans="1:16" x14ac:dyDescent="0.25">
      <c r="A41" s="1"/>
      <c r="B41" s="3" t="s">
        <v>71</v>
      </c>
      <c r="C41" s="4">
        <v>45520</v>
      </c>
      <c r="D41" s="13">
        <v>9877865534</v>
      </c>
      <c r="E41" s="3" t="s">
        <v>52</v>
      </c>
      <c r="F41" s="3" t="s">
        <v>7</v>
      </c>
      <c r="G41" s="3" t="s">
        <v>57</v>
      </c>
      <c r="H41" s="3" t="s">
        <v>62</v>
      </c>
      <c r="I41" s="4">
        <v>44821</v>
      </c>
      <c r="J41" s="14" t="s">
        <v>41</v>
      </c>
      <c r="K41" s="3" t="s">
        <v>32</v>
      </c>
      <c r="L41" s="14">
        <v>250</v>
      </c>
      <c r="M41" s="3">
        <v>1000</v>
      </c>
      <c r="N41" s="2"/>
      <c r="O41" s="1"/>
    </row>
    <row r="42" spans="1:16" x14ac:dyDescent="0.25">
      <c r="A42" s="1"/>
      <c r="B42" s="3" t="s">
        <v>72</v>
      </c>
      <c r="C42" s="4">
        <v>45520</v>
      </c>
      <c r="D42" s="13">
        <v>2586395239</v>
      </c>
      <c r="E42" s="3" t="s">
        <v>46</v>
      </c>
      <c r="F42" s="3" t="s">
        <v>7</v>
      </c>
      <c r="G42" s="3" t="s">
        <v>55</v>
      </c>
      <c r="H42" s="3" t="s">
        <v>93</v>
      </c>
      <c r="I42" s="4">
        <v>42957</v>
      </c>
      <c r="J42" s="14" t="s">
        <v>43</v>
      </c>
      <c r="K42" s="3" t="s">
        <v>42</v>
      </c>
      <c r="L42" s="14">
        <v>222</v>
      </c>
      <c r="M42" s="3">
        <v>2000</v>
      </c>
      <c r="N42" s="2"/>
      <c r="O42" s="1"/>
    </row>
    <row r="43" spans="1:16" x14ac:dyDescent="0.25">
      <c r="A43" s="1"/>
      <c r="B43" s="3" t="s">
        <v>73</v>
      </c>
      <c r="C43" s="4">
        <v>45520</v>
      </c>
      <c r="D43" s="13">
        <v>5698723658</v>
      </c>
      <c r="E43" s="3" t="s">
        <v>44</v>
      </c>
      <c r="F43" s="3" t="s">
        <v>8</v>
      </c>
      <c r="G43" s="3" t="s">
        <v>10</v>
      </c>
      <c r="H43" s="3" t="s">
        <v>2</v>
      </c>
      <c r="I43" s="4">
        <v>42962</v>
      </c>
      <c r="J43" s="14" t="s">
        <v>35</v>
      </c>
      <c r="K43" s="3" t="s">
        <v>26</v>
      </c>
      <c r="L43" s="14">
        <v>132</v>
      </c>
      <c r="M43" s="3">
        <v>450</v>
      </c>
      <c r="N43" s="2"/>
      <c r="O43" s="1"/>
    </row>
    <row r="44" spans="1:16" x14ac:dyDescent="0.25">
      <c r="B44" s="3" t="s">
        <v>74</v>
      </c>
      <c r="C44" s="4">
        <v>45544</v>
      </c>
      <c r="D44" s="13">
        <v>5698723658</v>
      </c>
      <c r="E44" s="3" t="s">
        <v>44</v>
      </c>
      <c r="F44" s="3" t="s">
        <v>8</v>
      </c>
      <c r="G44" s="3" t="s">
        <v>10</v>
      </c>
      <c r="H44" s="3" t="s">
        <v>2</v>
      </c>
      <c r="I44" s="4">
        <v>42962</v>
      </c>
      <c r="J44" s="14" t="s">
        <v>36</v>
      </c>
      <c r="K44" s="3" t="s">
        <v>27</v>
      </c>
      <c r="L44" s="14">
        <v>157</v>
      </c>
      <c r="M44" s="3">
        <v>500</v>
      </c>
    </row>
    <row r="45" spans="1:16" x14ac:dyDescent="0.25">
      <c r="B45" s="3" t="s">
        <v>76</v>
      </c>
      <c r="C45" s="4">
        <v>45544</v>
      </c>
      <c r="D45" s="13">
        <v>5698723658</v>
      </c>
      <c r="E45" s="3" t="s">
        <v>44</v>
      </c>
      <c r="F45" s="3" t="s">
        <v>8</v>
      </c>
      <c r="G45" s="3" t="s">
        <v>10</v>
      </c>
      <c r="H45" s="3" t="s">
        <v>2</v>
      </c>
      <c r="I45" s="4">
        <v>42962</v>
      </c>
      <c r="J45" s="14" t="s">
        <v>36</v>
      </c>
      <c r="K45" s="3" t="s">
        <v>27</v>
      </c>
      <c r="L45" s="14">
        <v>145</v>
      </c>
      <c r="M45" s="3">
        <v>500</v>
      </c>
    </row>
    <row r="46" spans="1:16" x14ac:dyDescent="0.25">
      <c r="B46" s="3" t="s">
        <v>77</v>
      </c>
      <c r="C46" s="4">
        <v>45544</v>
      </c>
      <c r="D46" s="13">
        <v>6678965230</v>
      </c>
      <c r="E46" s="3" t="s">
        <v>45</v>
      </c>
      <c r="F46" s="3" t="s">
        <v>7</v>
      </c>
      <c r="G46" s="3" t="s">
        <v>54</v>
      </c>
      <c r="H46" s="3" t="s">
        <v>1</v>
      </c>
      <c r="I46" s="4">
        <v>42583</v>
      </c>
      <c r="J46" s="14" t="s">
        <v>41</v>
      </c>
      <c r="K46" s="3" t="s">
        <v>32</v>
      </c>
      <c r="L46" s="14">
        <v>205</v>
      </c>
      <c r="M46" s="3">
        <v>1000</v>
      </c>
    </row>
    <row r="47" spans="1:16" x14ac:dyDescent="0.25">
      <c r="B47" s="3" t="s">
        <v>80</v>
      </c>
      <c r="C47" s="4">
        <v>45552</v>
      </c>
      <c r="D47" s="13">
        <v>2586395239</v>
      </c>
      <c r="E47" s="3" t="s">
        <v>46</v>
      </c>
      <c r="F47" s="3" t="s">
        <v>7</v>
      </c>
      <c r="G47" s="3" t="s">
        <v>55</v>
      </c>
      <c r="H47" s="3" t="s">
        <v>93</v>
      </c>
      <c r="I47" s="4">
        <v>42957</v>
      </c>
      <c r="J47" s="14" t="s">
        <v>34</v>
      </c>
      <c r="K47" s="3" t="s">
        <v>25</v>
      </c>
      <c r="L47" s="14">
        <v>142</v>
      </c>
      <c r="M47" s="3">
        <v>800</v>
      </c>
    </row>
    <row r="48" spans="1:16" x14ac:dyDescent="0.25">
      <c r="B48" s="3" t="s">
        <v>83</v>
      </c>
      <c r="C48" s="4">
        <v>45564</v>
      </c>
      <c r="D48" s="13">
        <v>2586395239</v>
      </c>
      <c r="E48" s="3" t="s">
        <v>46</v>
      </c>
      <c r="F48" s="3" t="s">
        <v>7</v>
      </c>
      <c r="G48" s="3" t="s">
        <v>55</v>
      </c>
      <c r="H48" s="3" t="s">
        <v>93</v>
      </c>
      <c r="I48" s="4">
        <v>42957</v>
      </c>
      <c r="J48" s="14" t="s">
        <v>35</v>
      </c>
      <c r="K48" s="3" t="s">
        <v>26</v>
      </c>
      <c r="L48" s="14">
        <v>19</v>
      </c>
      <c r="M48" s="3">
        <v>450</v>
      </c>
    </row>
    <row r="49" spans="2:13" x14ac:dyDescent="0.25">
      <c r="B49" s="3" t="s">
        <v>86</v>
      </c>
      <c r="C49" s="4">
        <v>45567</v>
      </c>
      <c r="D49" s="13">
        <v>2586395239</v>
      </c>
      <c r="E49" s="3" t="s">
        <v>46</v>
      </c>
      <c r="F49" s="3" t="s">
        <v>7</v>
      </c>
      <c r="G49" s="3" t="s">
        <v>55</v>
      </c>
      <c r="H49" s="3" t="s">
        <v>93</v>
      </c>
      <c r="I49" s="4">
        <v>42957</v>
      </c>
      <c r="J49" s="14" t="s">
        <v>36</v>
      </c>
      <c r="K49" s="3" t="s">
        <v>27</v>
      </c>
      <c r="L49" s="14">
        <v>45</v>
      </c>
      <c r="M49" s="3">
        <v>500</v>
      </c>
    </row>
    <row r="50" spans="2:13" x14ac:dyDescent="0.25">
      <c r="B50" s="3" t="s">
        <v>89</v>
      </c>
      <c r="C50" s="4">
        <v>45576</v>
      </c>
      <c r="D50" s="13">
        <v>9877865534</v>
      </c>
      <c r="E50" s="3" t="s">
        <v>52</v>
      </c>
      <c r="F50" s="3" t="s">
        <v>7</v>
      </c>
      <c r="G50" s="3" t="s">
        <v>57</v>
      </c>
      <c r="H50" s="3" t="s">
        <v>62</v>
      </c>
      <c r="I50" s="4">
        <v>44821</v>
      </c>
      <c r="J50" s="14" t="s">
        <v>35</v>
      </c>
      <c r="K50" s="3" t="s">
        <v>26</v>
      </c>
      <c r="L50" s="14">
        <v>89</v>
      </c>
      <c r="M50" s="3">
        <v>450</v>
      </c>
    </row>
    <row r="51" spans="2:13" x14ac:dyDescent="0.25">
      <c r="B51" s="3" t="s">
        <v>91</v>
      </c>
      <c r="C51" s="4">
        <v>45576</v>
      </c>
      <c r="D51" s="13">
        <v>6678965230</v>
      </c>
      <c r="E51" s="3" t="s">
        <v>45</v>
      </c>
      <c r="F51" s="3" t="s">
        <v>7</v>
      </c>
      <c r="G51" s="3" t="s">
        <v>54</v>
      </c>
      <c r="H51" s="3" t="s">
        <v>1</v>
      </c>
      <c r="I51" s="4">
        <v>42583</v>
      </c>
      <c r="J51" s="14" t="s">
        <v>35</v>
      </c>
      <c r="K51" s="3" t="s">
        <v>26</v>
      </c>
      <c r="L51" s="14">
        <v>105</v>
      </c>
      <c r="M51" s="3">
        <v>450</v>
      </c>
    </row>
  </sheetData>
  <mergeCells count="1">
    <mergeCell ref="A1:O1"/>
  </mergeCells>
  <dataValidations count="2">
    <dataValidation type="list" allowBlank="1" showInputMessage="1" showErrorMessage="1" sqref="J4:J33" xr:uid="{87DC7523-AF21-44CF-BA2F-18E8C8272D0C}">
      <formula1>$J$4:$J$33</formula1>
    </dataValidation>
    <dataValidation type="list" allowBlank="1" showInputMessage="1" showErrorMessage="1" sqref="D4:D33" xr:uid="{5C18F93B-69C2-44A5-A109-A94F671D2AD1}">
      <formula1>$D$4:$D$33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F21A8-3A20-4175-A632-FBEDDFAAC45D}">
  <dimension ref="A1:P96"/>
  <sheetViews>
    <sheetView zoomScale="70" zoomScaleNormal="70" workbookViewId="0">
      <pane xSplit="15" ySplit="3" topLeftCell="R50" activePane="bottomRight" state="frozen"/>
      <selection pane="topRight" activeCell="P1" sqref="P1"/>
      <selection pane="bottomLeft" activeCell="A4" sqref="A4"/>
      <selection pane="bottomRight" activeCell="I86" sqref="I86"/>
    </sheetView>
  </sheetViews>
  <sheetFormatPr defaultRowHeight="15" x14ac:dyDescent="0.25"/>
  <cols>
    <col min="1" max="1" width="17.28515625" bestFit="1" customWidth="1"/>
    <col min="2" max="2" width="28" bestFit="1" customWidth="1"/>
    <col min="3" max="3" width="37.5703125" bestFit="1" customWidth="1"/>
    <col min="4" max="4" width="15" customWidth="1"/>
    <col min="5" max="5" width="18.85546875" customWidth="1"/>
    <col min="6" max="6" width="7.7109375" bestFit="1" customWidth="1"/>
    <col min="7" max="7" width="16.7109375" customWidth="1"/>
    <col min="8" max="9" width="11.7109375" customWidth="1"/>
    <col min="10" max="10" width="9.7109375" bestFit="1" customWidth="1"/>
    <col min="11" max="11" width="21.42578125" customWidth="1"/>
    <col min="12" max="12" width="11.5703125" bestFit="1" customWidth="1"/>
    <col min="13" max="13" width="9.5703125" bestFit="1" customWidth="1"/>
    <col min="14" max="14" width="10" customWidth="1"/>
    <col min="15" max="15" width="10.42578125" bestFit="1" customWidth="1"/>
    <col min="16" max="16" width="11.140625" customWidth="1"/>
  </cols>
  <sheetData>
    <row r="1" spans="1:16" x14ac:dyDescent="0.25">
      <c r="A1" s="21" t="s">
        <v>12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9"/>
    </row>
    <row r="2" spans="1:16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9"/>
    </row>
    <row r="3" spans="1:16" ht="45" x14ac:dyDescent="0.25">
      <c r="A3" s="12" t="s">
        <v>13</v>
      </c>
      <c r="B3" s="12" t="s">
        <v>14</v>
      </c>
      <c r="C3" s="12" t="s">
        <v>15</v>
      </c>
      <c r="D3" s="12" t="s">
        <v>16</v>
      </c>
      <c r="E3" s="11" t="s">
        <v>17</v>
      </c>
      <c r="F3" s="11" t="s">
        <v>18</v>
      </c>
      <c r="G3" s="11" t="s">
        <v>19</v>
      </c>
      <c r="H3" s="11" t="s">
        <v>20</v>
      </c>
      <c r="I3" s="11" t="s">
        <v>21</v>
      </c>
      <c r="J3" s="12" t="s">
        <v>4</v>
      </c>
      <c r="K3" s="11" t="s">
        <v>5</v>
      </c>
      <c r="L3" s="12" t="s">
        <v>94</v>
      </c>
      <c r="M3" s="11" t="s">
        <v>6</v>
      </c>
      <c r="N3" s="12" t="s">
        <v>95</v>
      </c>
      <c r="O3" s="12" t="s">
        <v>0</v>
      </c>
      <c r="P3" s="12" t="s">
        <v>22</v>
      </c>
    </row>
    <row r="4" spans="1:16" s="6" customFormat="1" x14ac:dyDescent="0.25">
      <c r="A4" s="3">
        <v>1</v>
      </c>
      <c r="B4" s="3" t="s">
        <v>63</v>
      </c>
      <c r="C4" s="4">
        <v>45505</v>
      </c>
      <c r="D4" s="13">
        <v>5698723658</v>
      </c>
      <c r="E4" s="3" t="str">
        <f>VLOOKUP(D4,Довідник!$A$3:$F$11,2,0)</f>
        <v>Soft Well</v>
      </c>
      <c r="F4" s="3" t="str">
        <f>VLOOKUP(D4,Довідник!$A$3:$F$11,3,0)</f>
        <v>ФО</v>
      </c>
      <c r="G4" s="3" t="str">
        <f>VLOOKUP(D4,Довідник!$A$3:$F$11,4,0)</f>
        <v>Іспанія</v>
      </c>
      <c r="H4" s="3" t="str">
        <f>VLOOKUP(D4,Довідник!$A$3:$F$11,5,0)</f>
        <v>Сарагоса</v>
      </c>
      <c r="I4" s="4">
        <f>VLOOKUP(D4,Довідник!$A$3:$F$11,6,0)</f>
        <v>42962</v>
      </c>
      <c r="J4" s="14" t="s">
        <v>33</v>
      </c>
      <c r="K4" s="3" t="str">
        <f>VLOOKUP(J4,Довідник!$A$16:$C$25,2,0)</f>
        <v>Комп'ютерна мишка</v>
      </c>
      <c r="L4" s="14">
        <v>500</v>
      </c>
      <c r="M4" s="3">
        <f>VLOOKUP(J4,Довідник!$A$16:$C$25,3,0)</f>
        <v>350</v>
      </c>
      <c r="N4" s="14">
        <f>L4*M4</f>
        <v>175000</v>
      </c>
      <c r="O4" s="15">
        <v>45505</v>
      </c>
      <c r="P4" s="3" t="s">
        <v>96</v>
      </c>
    </row>
    <row r="5" spans="1:16" s="6" customFormat="1" x14ac:dyDescent="0.25">
      <c r="A5" s="3">
        <v>2</v>
      </c>
      <c r="B5" s="3" t="s">
        <v>64</v>
      </c>
      <c r="C5" s="4">
        <v>45505</v>
      </c>
      <c r="D5" s="13">
        <v>5698723658</v>
      </c>
      <c r="E5" s="3" t="str">
        <f>VLOOKUP(D5,Довідник!$A$3:$F$11,2,0)</f>
        <v>Soft Well</v>
      </c>
      <c r="F5" s="3" t="str">
        <f>VLOOKUP(D5,Довідник!$A$3:$F$11,3,0)</f>
        <v>ФО</v>
      </c>
      <c r="G5" s="3" t="str">
        <f>VLOOKUP(D5,Довідник!$A$3:$F$11,4,0)</f>
        <v>Іспанія</v>
      </c>
      <c r="H5" s="3" t="str">
        <f>VLOOKUP(D5,Довідник!$A$3:$F$11,5,0)</f>
        <v>Сарагоса</v>
      </c>
      <c r="I5" s="4">
        <f>VLOOKUP(D5,Довідник!$A$3:$F$11,6,0)</f>
        <v>42962</v>
      </c>
      <c r="J5" s="14" t="s">
        <v>34</v>
      </c>
      <c r="K5" s="3" t="str">
        <f>VLOOKUP(J5,Довідник!$A$16:$C$25,2,0)</f>
        <v>Процесор</v>
      </c>
      <c r="L5" s="14">
        <v>200</v>
      </c>
      <c r="M5" s="3">
        <f>VLOOKUP(J5,Довідник!$A$16:$C$25,3,0)</f>
        <v>800</v>
      </c>
      <c r="N5" s="14">
        <f t="shared" ref="N5:N33" si="0">L5*M5</f>
        <v>160000</v>
      </c>
      <c r="O5" s="15">
        <v>45505</v>
      </c>
      <c r="P5" s="3" t="s">
        <v>96</v>
      </c>
    </row>
    <row r="6" spans="1:16" s="6" customFormat="1" x14ac:dyDescent="0.25">
      <c r="A6" s="3">
        <v>3</v>
      </c>
      <c r="B6" s="3" t="s">
        <v>65</v>
      </c>
      <c r="C6" s="4">
        <v>45505</v>
      </c>
      <c r="D6" s="13">
        <v>2586395239</v>
      </c>
      <c r="E6" s="3" t="str">
        <f>VLOOKUP(D6,Довідник!$A$3:$F$11,2,0)</f>
        <v>Snap Drag</v>
      </c>
      <c r="F6" s="3" t="str">
        <f>VLOOKUP(D6,Довідник!$A$3:$F$11,3,0)</f>
        <v>ЮО</v>
      </c>
      <c r="G6" s="3" t="str">
        <f>VLOOKUP(D6,Довідник!$A$3:$F$11,4,0)</f>
        <v>Чехія</v>
      </c>
      <c r="H6" s="3" t="str">
        <f>VLOOKUP(D6,Довідник!$A$3:$F$11,5,0)</f>
        <v>Плзень</v>
      </c>
      <c r="I6" s="4">
        <f>VLOOKUP(D6,Довідник!$A$3:$F$11,6,0)</f>
        <v>42957</v>
      </c>
      <c r="J6" s="14" t="s">
        <v>35</v>
      </c>
      <c r="K6" s="3" t="str">
        <f>VLOOKUP(J6,Довідник!$A$16:$C$25,2,0)</f>
        <v>Відеокарта</v>
      </c>
      <c r="L6" s="14">
        <v>300</v>
      </c>
      <c r="M6" s="3">
        <f>VLOOKUP(J6,Довідник!$A$16:$C$25,3,0)</f>
        <v>450</v>
      </c>
      <c r="N6" s="14">
        <f t="shared" si="0"/>
        <v>135000</v>
      </c>
      <c r="O6" s="15">
        <v>45505</v>
      </c>
      <c r="P6" s="3" t="s">
        <v>96</v>
      </c>
    </row>
    <row r="7" spans="1:16" s="6" customFormat="1" x14ac:dyDescent="0.25">
      <c r="A7" s="3">
        <v>4</v>
      </c>
      <c r="B7" s="3" t="s">
        <v>66</v>
      </c>
      <c r="C7" s="4">
        <v>45505</v>
      </c>
      <c r="D7" s="13">
        <v>7458742369</v>
      </c>
      <c r="E7" s="3" t="str">
        <f>VLOOKUP(D7,Довідник!$A$3:$F$11,2,0)</f>
        <v>Argentum</v>
      </c>
      <c r="F7" s="3" t="str">
        <f>VLOOKUP(D7,Довідник!$A$3:$F$11,3,0)</f>
        <v>ФО</v>
      </c>
      <c r="G7" s="3" t="str">
        <f>VLOOKUP(D7,Довідник!$A$3:$F$11,4,0)</f>
        <v>Аргентина</v>
      </c>
      <c r="H7" s="3" t="str">
        <f>VLOOKUP(D7,Довідник!$A$3:$F$11,5,0)</f>
        <v>Манчестер</v>
      </c>
      <c r="I7" s="4">
        <f>VLOOKUP(D7,Довідник!$A$3:$F$11,6,0)</f>
        <v>42607</v>
      </c>
      <c r="J7" s="14" t="s">
        <v>36</v>
      </c>
      <c r="K7" s="3" t="str">
        <f>VLOOKUP(J7,Довідник!$A$16:$C$25,2,0)</f>
        <v>Оперативна пам'ять</v>
      </c>
      <c r="L7" s="14">
        <v>100</v>
      </c>
      <c r="M7" s="3">
        <f>VLOOKUP(J7,Довідник!$A$16:$C$25,3,0)</f>
        <v>500</v>
      </c>
      <c r="N7" s="14">
        <f t="shared" si="0"/>
        <v>50000</v>
      </c>
      <c r="O7" s="15">
        <v>45505</v>
      </c>
      <c r="P7" s="3" t="s">
        <v>96</v>
      </c>
    </row>
    <row r="8" spans="1:16" s="6" customFormat="1" x14ac:dyDescent="0.25">
      <c r="A8" s="3">
        <v>5</v>
      </c>
      <c r="B8" s="3" t="s">
        <v>67</v>
      </c>
      <c r="C8" s="4">
        <v>45511</v>
      </c>
      <c r="D8" s="13">
        <v>4356743774</v>
      </c>
      <c r="E8" s="3" t="str">
        <f>VLOOKUP(D8,Довідник!$A$3:$F$11,2,0)</f>
        <v>Deere</v>
      </c>
      <c r="F8" s="3" t="str">
        <f>VLOOKUP(D8,Довідник!$A$3:$F$11,3,0)</f>
        <v>ФО</v>
      </c>
      <c r="G8" s="3" t="str">
        <f>VLOOKUP(D8,Довідник!$A$3:$F$11,4,0)</f>
        <v>Велика Британія</v>
      </c>
      <c r="H8" s="3" t="str">
        <f>VLOOKUP(D8,Довідник!$A$3:$F$11,5,0)</f>
        <v>Лондон</v>
      </c>
      <c r="I8" s="4">
        <f>VLOOKUP(D8,Довідник!$A$3:$F$11,6,0)</f>
        <v>42791</v>
      </c>
      <c r="J8" s="14" t="s">
        <v>37</v>
      </c>
      <c r="K8" s="3" t="str">
        <f>VLOOKUP(J8,Довідник!$A$16:$C$25,2,0)</f>
        <v>Жортский диск</v>
      </c>
      <c r="L8" s="14">
        <v>120</v>
      </c>
      <c r="M8" s="3">
        <f>VLOOKUP(J8,Довідник!$A$16:$C$25,3,0)</f>
        <v>600</v>
      </c>
      <c r="N8" s="14">
        <f t="shared" si="0"/>
        <v>72000</v>
      </c>
      <c r="O8" s="15">
        <v>45505</v>
      </c>
      <c r="P8" s="3" t="s">
        <v>96</v>
      </c>
    </row>
    <row r="9" spans="1:16" s="6" customFormat="1" x14ac:dyDescent="0.25">
      <c r="A9" s="3">
        <v>6</v>
      </c>
      <c r="B9" s="3" t="s">
        <v>68</v>
      </c>
      <c r="C9" s="4">
        <v>45511</v>
      </c>
      <c r="D9" s="13">
        <v>5234523456</v>
      </c>
      <c r="E9" s="3" t="str">
        <f>VLOOKUP(D9,Довідник!$A$3:$F$11,2,0)</f>
        <v>Evil Genious</v>
      </c>
      <c r="F9" s="3" t="str">
        <f>VLOOKUP(D9,Довідник!$A$3:$F$11,3,0)</f>
        <v>ФО</v>
      </c>
      <c r="G9" s="3" t="str">
        <f>VLOOKUP(D9,Довідник!$A$3:$F$11,4,0)</f>
        <v>Велика Британія</v>
      </c>
      <c r="H9" s="3" t="str">
        <f>VLOOKUP(D9,Довідник!$A$3:$F$11,5,0)</f>
        <v>Ліверпуль</v>
      </c>
      <c r="I9" s="4">
        <f>VLOOKUP(D9,Довідник!$A$3:$F$11,6,0)</f>
        <v>44045</v>
      </c>
      <c r="J9" s="14" t="s">
        <v>38</v>
      </c>
      <c r="K9" s="3" t="str">
        <f>VLOOKUP(J9,Довідник!$A$16:$C$25,2,0)</f>
        <v>SSD-диск</v>
      </c>
      <c r="L9" s="14">
        <v>130</v>
      </c>
      <c r="M9" s="3">
        <f>VLOOKUP(J9,Довідник!$A$16:$C$25,3,0)</f>
        <v>330</v>
      </c>
      <c r="N9" s="14">
        <f t="shared" si="0"/>
        <v>42900</v>
      </c>
      <c r="O9" s="15">
        <v>45505</v>
      </c>
      <c r="P9" s="3" t="s">
        <v>96</v>
      </c>
    </row>
    <row r="10" spans="1:16" s="6" customFormat="1" x14ac:dyDescent="0.25">
      <c r="A10" s="3">
        <v>7</v>
      </c>
      <c r="B10" s="3" t="s">
        <v>69</v>
      </c>
      <c r="C10" s="4">
        <v>45511</v>
      </c>
      <c r="D10" s="13">
        <v>5426477845</v>
      </c>
      <c r="E10" s="3" t="str">
        <f>VLOOKUP(D10,Довідник!$A$3:$F$11,2,0)</f>
        <v>Rocket PC</v>
      </c>
      <c r="F10" s="3" t="str">
        <f>VLOOKUP(D10,Довідник!$A$3:$F$11,3,0)</f>
        <v>ЮО</v>
      </c>
      <c r="G10" s="3" t="str">
        <f>VLOOKUP(D10,Довідник!$A$3:$F$11,4,0)</f>
        <v>Аргентина</v>
      </c>
      <c r="H10" s="3" t="str">
        <f>VLOOKUP(D10,Довідник!$A$3:$F$11,5,0)</f>
        <v>Янтар</v>
      </c>
      <c r="I10" s="4">
        <f>VLOOKUP(D10,Довідник!$A$3:$F$11,6,0)</f>
        <v>43759</v>
      </c>
      <c r="J10" s="14" t="s">
        <v>39</v>
      </c>
      <c r="K10" s="3" t="str">
        <f>VLOOKUP(J10,Довідник!$A$16:$C$25,2,0)</f>
        <v>Монітор</v>
      </c>
      <c r="L10" s="14">
        <v>140</v>
      </c>
      <c r="M10" s="3">
        <f>VLOOKUP(J10,Довідник!$A$16:$C$25,3,0)</f>
        <v>270</v>
      </c>
      <c r="N10" s="14">
        <f t="shared" si="0"/>
        <v>37800</v>
      </c>
      <c r="O10" s="15">
        <v>45505</v>
      </c>
      <c r="P10" s="3" t="s">
        <v>96</v>
      </c>
    </row>
    <row r="11" spans="1:16" s="6" customFormat="1" x14ac:dyDescent="0.25">
      <c r="A11" s="3">
        <v>8</v>
      </c>
      <c r="B11" s="3" t="s">
        <v>70</v>
      </c>
      <c r="C11" s="4">
        <v>45520</v>
      </c>
      <c r="D11" s="13">
        <v>1324645775</v>
      </c>
      <c r="E11" s="3" t="str">
        <f>VLOOKUP(D11,Довідник!$A$3:$F$11,2,0)</f>
        <v>Hard Equip</v>
      </c>
      <c r="F11" s="3" t="str">
        <f>VLOOKUP(D11,Довідник!$A$3:$F$11,3,0)</f>
        <v>ЮО</v>
      </c>
      <c r="G11" s="3" t="str">
        <f>VLOOKUP(D11,Довідник!$A$3:$F$11,4,0)</f>
        <v>Польща</v>
      </c>
      <c r="H11" s="3" t="str">
        <f>VLOOKUP(D11,Довідник!$A$3:$F$11,5,0)</f>
        <v>Варшава</v>
      </c>
      <c r="I11" s="4">
        <f>VLOOKUP(D11,Довідник!$A$3:$F$11,6,0)</f>
        <v>42486</v>
      </c>
      <c r="J11" s="14" t="s">
        <v>40</v>
      </c>
      <c r="K11" s="3" t="str">
        <f>VLOOKUP(J11,Довідник!$A$16:$C$25,2,0)</f>
        <v>Блок живлення</v>
      </c>
      <c r="L11" s="14">
        <v>200</v>
      </c>
      <c r="M11" s="3">
        <f>VLOOKUP(J11,Довідник!$A$16:$C$25,3,0)</f>
        <v>800</v>
      </c>
      <c r="N11" s="14">
        <f t="shared" si="0"/>
        <v>160000</v>
      </c>
      <c r="O11" s="15"/>
      <c r="P11" s="3" t="s">
        <v>97</v>
      </c>
    </row>
    <row r="12" spans="1:16" s="6" customFormat="1" x14ac:dyDescent="0.25">
      <c r="A12" s="3">
        <v>9</v>
      </c>
      <c r="B12" s="3" t="s">
        <v>71</v>
      </c>
      <c r="C12" s="4">
        <v>45520</v>
      </c>
      <c r="D12" s="13">
        <v>9877865534</v>
      </c>
      <c r="E12" s="3" t="str">
        <f>VLOOKUP(D12,Довідник!$A$3:$F$11,2,0)</f>
        <v>Nost West</v>
      </c>
      <c r="F12" s="3" t="str">
        <f>VLOOKUP(D12,Довідник!$A$3:$F$11,3,0)</f>
        <v>ЮО</v>
      </c>
      <c r="G12" s="3" t="str">
        <f>VLOOKUP(D12,Довідник!$A$3:$F$11,4,0)</f>
        <v>Молдова</v>
      </c>
      <c r="H12" s="3" t="str">
        <f>VLOOKUP(D12,Довідник!$A$3:$F$11,5,0)</f>
        <v>Монастир</v>
      </c>
      <c r="I12" s="4">
        <f>VLOOKUP(D12,Довідник!$A$3:$F$11,6,0)</f>
        <v>44821</v>
      </c>
      <c r="J12" s="14" t="s">
        <v>41</v>
      </c>
      <c r="K12" s="3" t="str">
        <f>VLOOKUP(J12,Довідник!$A$16:$C$25,2,0)</f>
        <v>Мат. Плата</v>
      </c>
      <c r="L12" s="14">
        <v>250</v>
      </c>
      <c r="M12" s="3">
        <f>VLOOKUP(J12,Довідник!$A$16:$C$25,3,0)</f>
        <v>1000</v>
      </c>
      <c r="N12" s="14">
        <f t="shared" si="0"/>
        <v>250000</v>
      </c>
      <c r="O12" s="15">
        <v>45520</v>
      </c>
      <c r="P12" s="3" t="s">
        <v>96</v>
      </c>
    </row>
    <row r="13" spans="1:16" s="6" customFormat="1" x14ac:dyDescent="0.25">
      <c r="A13" s="3">
        <v>10</v>
      </c>
      <c r="B13" s="3" t="s">
        <v>72</v>
      </c>
      <c r="C13" s="4">
        <v>45520</v>
      </c>
      <c r="D13" s="13">
        <v>2586395239</v>
      </c>
      <c r="E13" s="3" t="str">
        <f>VLOOKUP(D13,Довідник!$A$3:$F$11,2,0)</f>
        <v>Snap Drag</v>
      </c>
      <c r="F13" s="3" t="str">
        <f>VLOOKUP(D13,Довідник!$A$3:$F$11,3,0)</f>
        <v>ЮО</v>
      </c>
      <c r="G13" s="3" t="str">
        <f>VLOOKUP(D13,Довідник!$A$3:$F$11,4,0)</f>
        <v>Чехія</v>
      </c>
      <c r="H13" s="3" t="str">
        <f>VLOOKUP(D13,Довідник!$A$3:$F$11,5,0)</f>
        <v>Плзень</v>
      </c>
      <c r="I13" s="4">
        <f>VLOOKUP(D13,Довідник!$A$3:$F$11,6,0)</f>
        <v>42957</v>
      </c>
      <c r="J13" s="14" t="s">
        <v>43</v>
      </c>
      <c r="K13" s="3" t="str">
        <f>VLOOKUP(J13,Довідник!$A$16:$C$25,2,0)</f>
        <v>Клавіатура</v>
      </c>
      <c r="L13" s="14">
        <v>222</v>
      </c>
      <c r="M13" s="3">
        <f>VLOOKUP(J13,Довідник!$A$16:$C$25,3,0)</f>
        <v>2000</v>
      </c>
      <c r="N13" s="14">
        <f t="shared" si="0"/>
        <v>444000</v>
      </c>
      <c r="O13" s="15">
        <v>45520</v>
      </c>
      <c r="P13" s="3" t="s">
        <v>96</v>
      </c>
    </row>
    <row r="14" spans="1:16" s="6" customFormat="1" x14ac:dyDescent="0.25">
      <c r="A14" s="3">
        <v>11</v>
      </c>
      <c r="B14" s="3" t="s">
        <v>73</v>
      </c>
      <c r="C14" s="4">
        <v>45520</v>
      </c>
      <c r="D14" s="13">
        <v>5698723658</v>
      </c>
      <c r="E14" s="3" t="str">
        <f>VLOOKUP(D14,Довідник!$A$3:$F$11,2,0)</f>
        <v>Soft Well</v>
      </c>
      <c r="F14" s="3" t="str">
        <f>VLOOKUP(D14,Довідник!$A$3:$F$11,3,0)</f>
        <v>ФО</v>
      </c>
      <c r="G14" s="3" t="str">
        <f>VLOOKUP(D14,Довідник!$A$3:$F$11,4,0)</f>
        <v>Іспанія</v>
      </c>
      <c r="H14" s="3" t="str">
        <f>VLOOKUP(D14,Довідник!$A$3:$F$11,5,0)</f>
        <v>Сарагоса</v>
      </c>
      <c r="I14" s="4">
        <f>VLOOKUP(D14,Довідник!$A$3:$F$11,6,0)</f>
        <v>42962</v>
      </c>
      <c r="J14" s="14" t="s">
        <v>35</v>
      </c>
      <c r="K14" s="3" t="str">
        <f>VLOOKUP(J14,Довідник!$A$16:$C$25,2,0)</f>
        <v>Відеокарта</v>
      </c>
      <c r="L14" s="14">
        <v>132</v>
      </c>
      <c r="M14" s="3">
        <f>VLOOKUP(J14,Довідник!$A$16:$C$25,3,0)</f>
        <v>450</v>
      </c>
      <c r="N14" s="14">
        <f t="shared" si="0"/>
        <v>59400</v>
      </c>
      <c r="O14" s="15">
        <v>45520</v>
      </c>
      <c r="P14" s="3" t="s">
        <v>96</v>
      </c>
    </row>
    <row r="15" spans="1:16" s="6" customFormat="1" x14ac:dyDescent="0.25">
      <c r="A15" s="3">
        <v>12</v>
      </c>
      <c r="B15" s="3" t="s">
        <v>74</v>
      </c>
      <c r="C15" s="4">
        <v>45544</v>
      </c>
      <c r="D15" s="13">
        <v>5698723658</v>
      </c>
      <c r="E15" s="3" t="str">
        <f>VLOOKUP(D15,Довідник!$A$3:$F$11,2,0)</f>
        <v>Soft Well</v>
      </c>
      <c r="F15" s="3" t="str">
        <f>VLOOKUP(D15,Довідник!$A$3:$F$11,3,0)</f>
        <v>ФО</v>
      </c>
      <c r="G15" s="3" t="str">
        <f>VLOOKUP(D15,Довідник!$A$3:$F$11,4,0)</f>
        <v>Іспанія</v>
      </c>
      <c r="H15" s="3" t="str">
        <f>VLOOKUP(D15,Довідник!$A$3:$F$11,5,0)</f>
        <v>Сарагоса</v>
      </c>
      <c r="I15" s="4">
        <f>VLOOKUP(D15,Довідник!$A$3:$F$11,6,0)</f>
        <v>42962</v>
      </c>
      <c r="J15" s="14" t="s">
        <v>36</v>
      </c>
      <c r="K15" s="3" t="str">
        <f>VLOOKUP(J15,Довідник!$A$16:$C$25,2,0)</f>
        <v>Оперативна пам'ять</v>
      </c>
      <c r="L15" s="14">
        <v>157</v>
      </c>
      <c r="M15" s="3">
        <f>VLOOKUP(J15,Довідник!$A$16:$C$25,3,0)</f>
        <v>500</v>
      </c>
      <c r="N15" s="14">
        <f t="shared" si="0"/>
        <v>78500</v>
      </c>
      <c r="O15" s="15">
        <v>45520</v>
      </c>
      <c r="P15" s="3" t="s">
        <v>96</v>
      </c>
    </row>
    <row r="16" spans="1:16" s="6" customFormat="1" x14ac:dyDescent="0.25">
      <c r="A16" s="3">
        <v>13</v>
      </c>
      <c r="B16" s="3" t="s">
        <v>75</v>
      </c>
      <c r="C16" s="4">
        <v>45544</v>
      </c>
      <c r="D16" s="13">
        <v>1324645775</v>
      </c>
      <c r="E16" s="3" t="str">
        <f>VLOOKUP(D16,Довідник!$A$3:$F$11,2,0)</f>
        <v>Hard Equip</v>
      </c>
      <c r="F16" s="3" t="str">
        <f>VLOOKUP(D16,Довідник!$A$3:$F$11,3,0)</f>
        <v>ЮО</v>
      </c>
      <c r="G16" s="3" t="str">
        <f>VLOOKUP(D16,Довідник!$A$3:$F$11,4,0)</f>
        <v>Польща</v>
      </c>
      <c r="H16" s="3" t="str">
        <f>VLOOKUP(D16,Довідник!$A$3:$F$11,5,0)</f>
        <v>Варшава</v>
      </c>
      <c r="I16" s="4">
        <f>VLOOKUP(D16,Довідник!$A$3:$F$11,6,0)</f>
        <v>42486</v>
      </c>
      <c r="J16" s="14" t="s">
        <v>38</v>
      </c>
      <c r="K16" s="3" t="str">
        <f>VLOOKUP(J16,Довідник!$A$16:$C$25,2,0)</f>
        <v>SSD-диск</v>
      </c>
      <c r="L16" s="14">
        <v>189</v>
      </c>
      <c r="M16" s="3">
        <f>VLOOKUP(J16,Довідник!$A$16:$C$25,3,0)</f>
        <v>330</v>
      </c>
      <c r="N16" s="14">
        <f t="shared" si="0"/>
        <v>62370</v>
      </c>
      <c r="O16" s="15">
        <v>45520</v>
      </c>
      <c r="P16" s="3" t="s">
        <v>96</v>
      </c>
    </row>
    <row r="17" spans="1:16" s="6" customFormat="1" x14ac:dyDescent="0.25">
      <c r="A17" s="3">
        <v>14</v>
      </c>
      <c r="B17" s="3" t="s">
        <v>76</v>
      </c>
      <c r="C17" s="4">
        <v>45544</v>
      </c>
      <c r="D17" s="13">
        <v>5698723658</v>
      </c>
      <c r="E17" s="3" t="str">
        <f>VLOOKUP(D17,Довідник!$A$3:$F$11,2,0)</f>
        <v>Soft Well</v>
      </c>
      <c r="F17" s="3" t="str">
        <f>VLOOKUP(D17,Довідник!$A$3:$F$11,3,0)</f>
        <v>ФО</v>
      </c>
      <c r="G17" s="3" t="str">
        <f>VLOOKUP(D17,Довідник!$A$3:$F$11,4,0)</f>
        <v>Іспанія</v>
      </c>
      <c r="H17" s="3" t="str">
        <f>VLOOKUP(D17,Довідник!$A$3:$F$11,5,0)</f>
        <v>Сарагоса</v>
      </c>
      <c r="I17" s="4">
        <f>VLOOKUP(D17,Довідник!$A$3:$F$11,6,0)</f>
        <v>42962</v>
      </c>
      <c r="J17" s="14" t="s">
        <v>36</v>
      </c>
      <c r="K17" s="3" t="str">
        <f>VLOOKUP(J17,Довідник!$A$16:$C$25,2,0)</f>
        <v>Оперативна пам'ять</v>
      </c>
      <c r="L17" s="14">
        <v>145</v>
      </c>
      <c r="M17" s="3">
        <f>VLOOKUP(J17,Довідник!$A$16:$C$25,3,0)</f>
        <v>500</v>
      </c>
      <c r="N17" s="14">
        <f t="shared" si="0"/>
        <v>72500</v>
      </c>
      <c r="O17" s="15">
        <v>45520</v>
      </c>
      <c r="P17" s="3" t="s">
        <v>96</v>
      </c>
    </row>
    <row r="18" spans="1:16" s="6" customFormat="1" x14ac:dyDescent="0.25">
      <c r="A18" s="3">
        <v>15</v>
      </c>
      <c r="B18" s="3" t="s">
        <v>77</v>
      </c>
      <c r="C18" s="4">
        <v>45544</v>
      </c>
      <c r="D18" s="13">
        <v>6678965230</v>
      </c>
      <c r="E18" s="3" t="str">
        <f>VLOOKUP(D18,Довідник!$A$3:$F$11,2,0)</f>
        <v>Comp Gen</v>
      </c>
      <c r="F18" s="3" t="str">
        <f>VLOOKUP(D18,Довідник!$A$3:$F$11,3,0)</f>
        <v>ЮО</v>
      </c>
      <c r="G18" s="3" t="str">
        <f>VLOOKUP(D18,Довідник!$A$3:$F$11,4,0)</f>
        <v>Нідерланди</v>
      </c>
      <c r="H18" s="3" t="str">
        <f>VLOOKUP(D18,Довідник!$A$3:$F$11,5,0)</f>
        <v>Мюнхен</v>
      </c>
      <c r="I18" s="4">
        <f>VLOOKUP(D18,Довідник!$A$3:$F$11,6,0)</f>
        <v>42583</v>
      </c>
      <c r="J18" s="14" t="s">
        <v>41</v>
      </c>
      <c r="K18" s="3" t="str">
        <f>VLOOKUP(J18,Довідник!$A$16:$C$25,2,0)</f>
        <v>Мат. Плата</v>
      </c>
      <c r="L18" s="14">
        <v>205</v>
      </c>
      <c r="M18" s="3">
        <f>VLOOKUP(J18,Довідник!$A$16:$C$25,3,0)</f>
        <v>1000</v>
      </c>
      <c r="N18" s="14">
        <f t="shared" si="0"/>
        <v>205000</v>
      </c>
      <c r="O18" s="15">
        <v>45520</v>
      </c>
      <c r="P18" s="3" t="s">
        <v>96</v>
      </c>
    </row>
    <row r="19" spans="1:16" s="6" customFormat="1" x14ac:dyDescent="0.25">
      <c r="A19" s="3">
        <v>16</v>
      </c>
      <c r="B19" s="3" t="s">
        <v>78</v>
      </c>
      <c r="C19" s="4">
        <v>45552</v>
      </c>
      <c r="D19" s="13">
        <v>1324645775</v>
      </c>
      <c r="E19" s="3" t="str">
        <f>VLOOKUP(D19,Довідник!$A$3:$F$11,2,0)</f>
        <v>Hard Equip</v>
      </c>
      <c r="F19" s="3" t="str">
        <f>VLOOKUP(D19,Довідник!$A$3:$F$11,3,0)</f>
        <v>ЮО</v>
      </c>
      <c r="G19" s="3" t="str">
        <f>VLOOKUP(D19,Довідник!$A$3:$F$11,4,0)</f>
        <v>Польща</v>
      </c>
      <c r="H19" s="3" t="str">
        <f>VLOOKUP(D19,Довідник!$A$3:$F$11,5,0)</f>
        <v>Варшава</v>
      </c>
      <c r="I19" s="4">
        <f>VLOOKUP(D19,Довідник!$A$3:$F$11,6,0)</f>
        <v>42486</v>
      </c>
      <c r="J19" s="14" t="s">
        <v>39</v>
      </c>
      <c r="K19" s="3" t="str">
        <f>VLOOKUP(J19,Довідник!$A$16:$C$25,2,0)</f>
        <v>Монітор</v>
      </c>
      <c r="L19" s="14">
        <v>201</v>
      </c>
      <c r="M19" s="3">
        <f>VLOOKUP(J19,Довідник!$A$16:$C$25,3,0)</f>
        <v>270</v>
      </c>
      <c r="N19" s="14">
        <f t="shared" si="0"/>
        <v>54270</v>
      </c>
      <c r="O19" s="15">
        <v>45520</v>
      </c>
      <c r="P19" s="3" t="s">
        <v>96</v>
      </c>
    </row>
    <row r="20" spans="1:16" s="6" customFormat="1" x14ac:dyDescent="0.25">
      <c r="A20" s="3">
        <v>17</v>
      </c>
      <c r="B20" s="3" t="s">
        <v>79</v>
      </c>
      <c r="C20" s="4">
        <v>45552</v>
      </c>
      <c r="D20" s="13">
        <v>4356743774</v>
      </c>
      <c r="E20" s="3" t="str">
        <f>VLOOKUP(D20,Довідник!$A$3:$F$11,2,0)</f>
        <v>Deere</v>
      </c>
      <c r="F20" s="3" t="str">
        <f>VLOOKUP(D20,Довідник!$A$3:$F$11,3,0)</f>
        <v>ФО</v>
      </c>
      <c r="G20" s="3" t="str">
        <f>VLOOKUP(D20,Довідник!$A$3:$F$11,4,0)</f>
        <v>Велика Британія</v>
      </c>
      <c r="H20" s="3" t="str">
        <f>VLOOKUP(D20,Довідник!$A$3:$F$11,5,0)</f>
        <v>Лондон</v>
      </c>
      <c r="I20" s="4">
        <f>VLOOKUP(D20,Довідник!$A$3:$F$11,6,0)</f>
        <v>42791</v>
      </c>
      <c r="J20" s="14" t="s">
        <v>38</v>
      </c>
      <c r="K20" s="3" t="str">
        <f>VLOOKUP(J20,Довідник!$A$16:$C$25,2,0)</f>
        <v>SSD-диск</v>
      </c>
      <c r="L20" s="14">
        <v>123</v>
      </c>
      <c r="M20" s="3">
        <f>VLOOKUP(J20,Довідник!$A$16:$C$25,3,0)</f>
        <v>330</v>
      </c>
      <c r="N20" s="14">
        <f t="shared" si="0"/>
        <v>40590</v>
      </c>
      <c r="O20" s="15">
        <v>45520</v>
      </c>
      <c r="P20" s="3" t="s">
        <v>96</v>
      </c>
    </row>
    <row r="21" spans="1:16" s="6" customFormat="1" x14ac:dyDescent="0.25">
      <c r="A21" s="3">
        <v>18</v>
      </c>
      <c r="B21" s="3" t="s">
        <v>80</v>
      </c>
      <c r="C21" s="4">
        <v>45552</v>
      </c>
      <c r="D21" s="13">
        <v>2586395239</v>
      </c>
      <c r="E21" s="3" t="str">
        <f>VLOOKUP(D21,Довідник!$A$3:$F$11,2,0)</f>
        <v>Snap Drag</v>
      </c>
      <c r="F21" s="3" t="str">
        <f>VLOOKUP(D21,Довідник!$A$3:$F$11,3,0)</f>
        <v>ЮО</v>
      </c>
      <c r="G21" s="3" t="str">
        <f>VLOOKUP(D21,Довідник!$A$3:$F$11,4,0)</f>
        <v>Чехія</v>
      </c>
      <c r="H21" s="3" t="str">
        <f>VLOOKUP(D21,Довідник!$A$3:$F$11,5,0)</f>
        <v>Плзень</v>
      </c>
      <c r="I21" s="4">
        <f>VLOOKUP(D21,Довідник!$A$3:$F$11,6,0)</f>
        <v>42957</v>
      </c>
      <c r="J21" s="14" t="s">
        <v>34</v>
      </c>
      <c r="K21" s="3" t="str">
        <f>VLOOKUP(J21,Довідник!$A$16:$C$25,2,0)</f>
        <v>Процесор</v>
      </c>
      <c r="L21" s="14">
        <v>142</v>
      </c>
      <c r="M21" s="3">
        <f>VLOOKUP(J21,Довідник!$A$16:$C$25,3,0)</f>
        <v>800</v>
      </c>
      <c r="N21" s="14">
        <f t="shared" si="0"/>
        <v>113600</v>
      </c>
      <c r="O21" s="14"/>
      <c r="P21" s="3" t="s">
        <v>97</v>
      </c>
    </row>
    <row r="22" spans="1:16" s="6" customFormat="1" x14ac:dyDescent="0.25">
      <c r="A22" s="3">
        <v>19</v>
      </c>
      <c r="B22" s="3" t="s">
        <v>81</v>
      </c>
      <c r="C22" s="4">
        <v>45552</v>
      </c>
      <c r="D22" s="13">
        <v>5426477845</v>
      </c>
      <c r="E22" s="3" t="str">
        <f>VLOOKUP(D22,Довідник!$A$3:$F$11,2,0)</f>
        <v>Rocket PC</v>
      </c>
      <c r="F22" s="3" t="str">
        <f>VLOOKUP(D22,Довідник!$A$3:$F$11,3,0)</f>
        <v>ЮО</v>
      </c>
      <c r="G22" s="3" t="str">
        <f>VLOOKUP(D22,Довідник!$A$3:$F$11,4,0)</f>
        <v>Аргентина</v>
      </c>
      <c r="H22" s="3" t="str">
        <f>VLOOKUP(D22,Довідник!$A$3:$F$11,5,0)</f>
        <v>Янтар</v>
      </c>
      <c r="I22" s="4">
        <f>VLOOKUP(D22,Довідник!$A$3:$F$11,6,0)</f>
        <v>43759</v>
      </c>
      <c r="J22" s="14" t="s">
        <v>39</v>
      </c>
      <c r="K22" s="3" t="str">
        <f>VLOOKUP(J22,Довідник!$A$16:$C$25,2,0)</f>
        <v>Монітор</v>
      </c>
      <c r="L22" s="14">
        <v>156</v>
      </c>
      <c r="M22" s="3">
        <f>VLOOKUP(J22,Довідник!$A$16:$C$25,3,0)</f>
        <v>270</v>
      </c>
      <c r="N22" s="14">
        <f t="shared" si="0"/>
        <v>42120</v>
      </c>
      <c r="O22" s="15">
        <v>45552</v>
      </c>
      <c r="P22" s="3" t="s">
        <v>96</v>
      </c>
    </row>
    <row r="23" spans="1:16" s="6" customFormat="1" x14ac:dyDescent="0.25">
      <c r="A23" s="3">
        <v>20</v>
      </c>
      <c r="B23" s="3" t="s">
        <v>82</v>
      </c>
      <c r="C23" s="4">
        <v>45564</v>
      </c>
      <c r="D23" s="13">
        <v>2586395239</v>
      </c>
      <c r="E23" s="3" t="str">
        <f>VLOOKUP(D23,Довідник!$A$3:$F$11,2,0)</f>
        <v>Snap Drag</v>
      </c>
      <c r="F23" s="3" t="str">
        <f>VLOOKUP(D23,Довідник!$A$3:$F$11,3,0)</f>
        <v>ЮО</v>
      </c>
      <c r="G23" s="3" t="str">
        <f>VLOOKUP(D23,Довідник!$A$3:$F$11,4,0)</f>
        <v>Чехія</v>
      </c>
      <c r="H23" s="3" t="str">
        <f>VLOOKUP(D23,Довідник!$A$3:$F$11,5,0)</f>
        <v>Плзень</v>
      </c>
      <c r="I23" s="4">
        <f>VLOOKUP(D23,Довідник!$A$3:$F$11,6,0)</f>
        <v>42957</v>
      </c>
      <c r="J23" s="14" t="s">
        <v>39</v>
      </c>
      <c r="K23" s="3" t="str">
        <f>VLOOKUP(J23,Довідник!$A$16:$C$25,2,0)</f>
        <v>Монітор</v>
      </c>
      <c r="L23" s="14">
        <v>178</v>
      </c>
      <c r="M23" s="3">
        <f>VLOOKUP(J23,Довідник!$A$16:$C$25,3,0)</f>
        <v>270</v>
      </c>
      <c r="N23" s="14">
        <f t="shared" si="0"/>
        <v>48060</v>
      </c>
      <c r="O23" s="15">
        <v>45552</v>
      </c>
      <c r="P23" s="3" t="s">
        <v>96</v>
      </c>
    </row>
    <row r="24" spans="1:16" s="6" customFormat="1" x14ac:dyDescent="0.25">
      <c r="A24" s="3">
        <v>21</v>
      </c>
      <c r="B24" s="3" t="s">
        <v>83</v>
      </c>
      <c r="C24" s="4">
        <v>45564</v>
      </c>
      <c r="D24" s="13">
        <v>2586395239</v>
      </c>
      <c r="E24" s="3" t="str">
        <f>VLOOKUP(D24,Довідник!$A$3:$F$11,2,0)</f>
        <v>Snap Drag</v>
      </c>
      <c r="F24" s="3" t="str">
        <f>VLOOKUP(D24,Довідник!$A$3:$F$11,3,0)</f>
        <v>ЮО</v>
      </c>
      <c r="G24" s="3" t="str">
        <f>VLOOKUP(D24,Довідник!$A$3:$F$11,4,0)</f>
        <v>Чехія</v>
      </c>
      <c r="H24" s="3" t="str">
        <f>VLOOKUP(D24,Довідник!$A$3:$F$11,5,0)</f>
        <v>Плзень</v>
      </c>
      <c r="I24" s="4">
        <f>VLOOKUP(D24,Довідник!$A$3:$F$11,6,0)</f>
        <v>42957</v>
      </c>
      <c r="J24" s="14" t="s">
        <v>35</v>
      </c>
      <c r="K24" s="3" t="str">
        <f>VLOOKUP(J24,Довідник!$A$16:$C$25,2,0)</f>
        <v>Відеокарта</v>
      </c>
      <c r="L24" s="14">
        <v>19</v>
      </c>
      <c r="M24" s="3">
        <f>VLOOKUP(J24,Довідник!$A$16:$C$25,3,0)</f>
        <v>450</v>
      </c>
      <c r="N24" s="14">
        <f t="shared" si="0"/>
        <v>8550</v>
      </c>
      <c r="O24" s="15">
        <v>45552</v>
      </c>
      <c r="P24" s="3" t="s">
        <v>96</v>
      </c>
    </row>
    <row r="25" spans="1:16" s="6" customFormat="1" x14ac:dyDescent="0.25">
      <c r="A25" s="3">
        <v>22</v>
      </c>
      <c r="B25" s="3" t="s">
        <v>84</v>
      </c>
      <c r="C25" s="4">
        <v>45564</v>
      </c>
      <c r="D25" s="13">
        <v>2586395239</v>
      </c>
      <c r="E25" s="3" t="str">
        <f>VLOOKUP(D25,Довідник!$A$3:$F$11,2,0)</f>
        <v>Snap Drag</v>
      </c>
      <c r="F25" s="3" t="str">
        <f>VLOOKUP(D25,Довідник!$A$3:$F$11,3,0)</f>
        <v>ЮО</v>
      </c>
      <c r="G25" s="3" t="str">
        <f>VLOOKUP(D25,Довідник!$A$3:$F$11,4,0)</f>
        <v>Чехія</v>
      </c>
      <c r="H25" s="3" t="str">
        <f>VLOOKUP(D25,Довідник!$A$3:$F$11,5,0)</f>
        <v>Плзень</v>
      </c>
      <c r="I25" s="4">
        <f>VLOOKUP(D25,Довідник!$A$3:$F$11,6,0)</f>
        <v>42957</v>
      </c>
      <c r="J25" s="14" t="s">
        <v>38</v>
      </c>
      <c r="K25" s="3" t="str">
        <f>VLOOKUP(J25,Довідник!$A$16:$C$25,2,0)</f>
        <v>SSD-диск</v>
      </c>
      <c r="L25" s="14">
        <v>56</v>
      </c>
      <c r="M25" s="3">
        <f>VLOOKUP(J25,Довідник!$A$16:$C$25,3,0)</f>
        <v>330</v>
      </c>
      <c r="N25" s="14">
        <f t="shared" si="0"/>
        <v>18480</v>
      </c>
      <c r="O25" s="15">
        <v>45552</v>
      </c>
      <c r="P25" s="3" t="s">
        <v>96</v>
      </c>
    </row>
    <row r="26" spans="1:16" s="6" customFormat="1" x14ac:dyDescent="0.25">
      <c r="A26" s="3">
        <v>23</v>
      </c>
      <c r="B26" s="3" t="s">
        <v>85</v>
      </c>
      <c r="C26" s="4">
        <v>45564</v>
      </c>
      <c r="D26" s="13">
        <v>5426477845</v>
      </c>
      <c r="E26" s="3" t="str">
        <f>VLOOKUP(D26,Довідник!$A$3:$F$11,2,0)</f>
        <v>Rocket PC</v>
      </c>
      <c r="F26" s="3" t="str">
        <f>VLOOKUP(D26,Довідник!$A$3:$F$11,3,0)</f>
        <v>ЮО</v>
      </c>
      <c r="G26" s="3" t="str">
        <f>VLOOKUP(D26,Довідник!$A$3:$F$11,4,0)</f>
        <v>Аргентина</v>
      </c>
      <c r="H26" s="3" t="str">
        <f>VLOOKUP(D26,Довідник!$A$3:$F$11,5,0)</f>
        <v>Янтар</v>
      </c>
      <c r="I26" s="4">
        <f>VLOOKUP(D26,Довідник!$A$3:$F$11,6,0)</f>
        <v>43759</v>
      </c>
      <c r="J26" s="14" t="s">
        <v>33</v>
      </c>
      <c r="K26" s="3" t="str">
        <f>VLOOKUP(J26,Довідник!$A$16:$C$25,2,0)</f>
        <v>Комп'ютерна мишка</v>
      </c>
      <c r="L26" s="14">
        <v>34</v>
      </c>
      <c r="M26" s="3">
        <f>VLOOKUP(J26,Довідник!$A$16:$C$25,3,0)</f>
        <v>350</v>
      </c>
      <c r="N26" s="14">
        <f t="shared" si="0"/>
        <v>11900</v>
      </c>
      <c r="O26" s="15">
        <v>45552</v>
      </c>
      <c r="P26" s="3" t="s">
        <v>96</v>
      </c>
    </row>
    <row r="27" spans="1:16" s="6" customFormat="1" x14ac:dyDescent="0.25">
      <c r="A27" s="3">
        <v>24</v>
      </c>
      <c r="B27" s="3" t="s">
        <v>86</v>
      </c>
      <c r="C27" s="4">
        <v>45567</v>
      </c>
      <c r="D27" s="13">
        <v>2586395239</v>
      </c>
      <c r="E27" s="3" t="str">
        <f>VLOOKUP(D27,Довідник!$A$3:$F$11,2,0)</f>
        <v>Snap Drag</v>
      </c>
      <c r="F27" s="3" t="str">
        <f>VLOOKUP(D27,Довідник!$A$3:$F$11,3,0)</f>
        <v>ЮО</v>
      </c>
      <c r="G27" s="3" t="str">
        <f>VLOOKUP(D27,Довідник!$A$3:$F$11,4,0)</f>
        <v>Чехія</v>
      </c>
      <c r="H27" s="3" t="str">
        <f>VLOOKUP(D27,Довідник!$A$3:$F$11,5,0)</f>
        <v>Плзень</v>
      </c>
      <c r="I27" s="4">
        <f>VLOOKUP(D27,Довідник!$A$3:$F$11,6,0)</f>
        <v>42957</v>
      </c>
      <c r="J27" s="14" t="s">
        <v>36</v>
      </c>
      <c r="K27" s="3" t="str">
        <f>VLOOKUP(J27,Довідник!$A$16:$C$25,2,0)</f>
        <v>Оперативна пам'ять</v>
      </c>
      <c r="L27" s="14">
        <v>45</v>
      </c>
      <c r="M27" s="3">
        <f>VLOOKUP(J27,Довідник!$A$16:$C$25,3,0)</f>
        <v>500</v>
      </c>
      <c r="N27" s="14">
        <f t="shared" si="0"/>
        <v>22500</v>
      </c>
      <c r="O27" s="15">
        <v>45552</v>
      </c>
      <c r="P27" s="3" t="s">
        <v>96</v>
      </c>
    </row>
    <row r="28" spans="1:16" s="6" customFormat="1" x14ac:dyDescent="0.25">
      <c r="A28" s="3">
        <v>25</v>
      </c>
      <c r="B28" s="3" t="s">
        <v>87</v>
      </c>
      <c r="C28" s="4">
        <v>45567</v>
      </c>
      <c r="D28" s="13">
        <v>9877865534</v>
      </c>
      <c r="E28" s="3" t="str">
        <f>VLOOKUP(D28,Довідник!$A$3:$F$11,2,0)</f>
        <v>Nost West</v>
      </c>
      <c r="F28" s="3" t="str">
        <f>VLOOKUP(D28,Довідник!$A$3:$F$11,3,0)</f>
        <v>ЮО</v>
      </c>
      <c r="G28" s="3" t="str">
        <f>VLOOKUP(D28,Довідник!$A$3:$F$11,4,0)</f>
        <v>Молдова</v>
      </c>
      <c r="H28" s="3" t="str">
        <f>VLOOKUP(D28,Довідник!$A$3:$F$11,5,0)</f>
        <v>Монастир</v>
      </c>
      <c r="I28" s="4">
        <f>VLOOKUP(D28,Довідник!$A$3:$F$11,6,0)</f>
        <v>44821</v>
      </c>
      <c r="J28" s="14" t="s">
        <v>38</v>
      </c>
      <c r="K28" s="3" t="str">
        <f>VLOOKUP(J28,Довідник!$A$16:$C$25,2,0)</f>
        <v>SSD-диск</v>
      </c>
      <c r="L28" s="14">
        <v>67</v>
      </c>
      <c r="M28" s="3">
        <f>VLOOKUP(J28,Довідник!$A$16:$C$25,3,0)</f>
        <v>330</v>
      </c>
      <c r="N28" s="14">
        <f t="shared" si="0"/>
        <v>22110</v>
      </c>
      <c r="O28" s="15">
        <v>45552</v>
      </c>
      <c r="P28" s="3" t="s">
        <v>96</v>
      </c>
    </row>
    <row r="29" spans="1:16" s="6" customFormat="1" x14ac:dyDescent="0.25">
      <c r="A29" s="3">
        <v>26</v>
      </c>
      <c r="B29" s="3" t="s">
        <v>88</v>
      </c>
      <c r="C29" s="4">
        <v>45567</v>
      </c>
      <c r="D29" s="13">
        <v>2586395239</v>
      </c>
      <c r="E29" s="3" t="str">
        <f>VLOOKUP(D29,Довідник!$A$3:$F$11,2,0)</f>
        <v>Snap Drag</v>
      </c>
      <c r="F29" s="3" t="str">
        <f>VLOOKUP(D29,Довідник!$A$3:$F$11,3,0)</f>
        <v>ЮО</v>
      </c>
      <c r="G29" s="3" t="str">
        <f>VLOOKUP(D29,Довідник!$A$3:$F$11,4,0)</f>
        <v>Чехія</v>
      </c>
      <c r="H29" s="3" t="str">
        <f>VLOOKUP(D29,Довідник!$A$3:$F$11,5,0)</f>
        <v>Плзень</v>
      </c>
      <c r="I29" s="4">
        <f>VLOOKUP(D29,Довідник!$A$3:$F$11,6,0)</f>
        <v>42957</v>
      </c>
      <c r="J29" s="14" t="s">
        <v>33</v>
      </c>
      <c r="K29" s="3" t="str">
        <f>VLOOKUP(J29,Довідник!$A$16:$C$25,2,0)</f>
        <v>Комп'ютерна мишка</v>
      </c>
      <c r="L29" s="14">
        <v>78</v>
      </c>
      <c r="M29" s="3">
        <f>VLOOKUP(J29,Довідник!$A$16:$C$25,3,0)</f>
        <v>350</v>
      </c>
      <c r="N29" s="14">
        <f t="shared" si="0"/>
        <v>27300</v>
      </c>
      <c r="O29" s="15">
        <v>45552</v>
      </c>
      <c r="P29" s="3" t="s">
        <v>96</v>
      </c>
    </row>
    <row r="30" spans="1:16" s="6" customFormat="1" x14ac:dyDescent="0.25">
      <c r="A30" s="3">
        <v>27</v>
      </c>
      <c r="B30" s="3" t="s">
        <v>89</v>
      </c>
      <c r="C30" s="4">
        <v>45576</v>
      </c>
      <c r="D30" s="13">
        <v>9877865534</v>
      </c>
      <c r="E30" s="3" t="str">
        <f>VLOOKUP(D30,Довідник!$A$3:$F$11,2,0)</f>
        <v>Nost West</v>
      </c>
      <c r="F30" s="3" t="str">
        <f>VLOOKUP(D30,Довідник!$A$3:$F$11,3,0)</f>
        <v>ЮО</v>
      </c>
      <c r="G30" s="3" t="str">
        <f>VLOOKUP(D30,Довідник!$A$3:$F$11,4,0)</f>
        <v>Молдова</v>
      </c>
      <c r="H30" s="3" t="str">
        <f>VLOOKUP(D30,Довідник!$A$3:$F$11,5,0)</f>
        <v>Монастир</v>
      </c>
      <c r="I30" s="4">
        <f>VLOOKUP(D30,Довідник!$A$3:$F$11,6,0)</f>
        <v>44821</v>
      </c>
      <c r="J30" s="14" t="s">
        <v>35</v>
      </c>
      <c r="K30" s="3" t="str">
        <f>VLOOKUP(J30,Довідник!$A$16:$C$25,2,0)</f>
        <v>Відеокарта</v>
      </c>
      <c r="L30" s="14">
        <v>89</v>
      </c>
      <c r="M30" s="3">
        <f>VLOOKUP(J30,Довідник!$A$16:$C$25,3,0)</f>
        <v>450</v>
      </c>
      <c r="N30" s="14">
        <f t="shared" si="0"/>
        <v>40050</v>
      </c>
      <c r="O30" s="15">
        <v>45552</v>
      </c>
      <c r="P30" s="3" t="s">
        <v>96</v>
      </c>
    </row>
    <row r="31" spans="1:16" s="6" customFormat="1" x14ac:dyDescent="0.25">
      <c r="A31" s="3">
        <v>28</v>
      </c>
      <c r="B31" s="3" t="s">
        <v>90</v>
      </c>
      <c r="C31" s="4">
        <v>45576</v>
      </c>
      <c r="D31" s="13">
        <v>2586395239</v>
      </c>
      <c r="E31" s="3" t="str">
        <f>VLOOKUP(D31,Довідник!$A$3:$F$11,2,0)</f>
        <v>Snap Drag</v>
      </c>
      <c r="F31" s="3" t="str">
        <f>VLOOKUP(D31,Довідник!$A$3:$F$11,3,0)</f>
        <v>ЮО</v>
      </c>
      <c r="G31" s="3" t="str">
        <f>VLOOKUP(D31,Довідник!$A$3:$F$11,4,0)</f>
        <v>Чехія</v>
      </c>
      <c r="H31" s="3" t="str">
        <f>VLOOKUP(D31,Довідник!$A$3:$F$11,5,0)</f>
        <v>Плзень</v>
      </c>
      <c r="I31" s="4">
        <f>VLOOKUP(D31,Довідник!$A$3:$F$11,6,0)</f>
        <v>42957</v>
      </c>
      <c r="J31" s="14" t="s">
        <v>38</v>
      </c>
      <c r="K31" s="3" t="str">
        <f>VLOOKUP(J31,Довідник!$A$16:$C$25,2,0)</f>
        <v>SSD-диск</v>
      </c>
      <c r="L31" s="14">
        <v>100</v>
      </c>
      <c r="M31" s="3">
        <f>VLOOKUP(J31,Довідник!$A$16:$C$25,3,0)</f>
        <v>330</v>
      </c>
      <c r="N31" s="14">
        <f t="shared" si="0"/>
        <v>33000</v>
      </c>
      <c r="O31" s="15">
        <v>45552</v>
      </c>
      <c r="P31" s="3" t="s">
        <v>96</v>
      </c>
    </row>
    <row r="32" spans="1:16" s="6" customFormat="1" x14ac:dyDescent="0.25">
      <c r="A32" s="3">
        <v>29</v>
      </c>
      <c r="B32" s="3" t="s">
        <v>91</v>
      </c>
      <c r="C32" s="4">
        <v>45576</v>
      </c>
      <c r="D32" s="13">
        <v>6678965230</v>
      </c>
      <c r="E32" s="3" t="str">
        <f>VLOOKUP(D32,Довідник!$A$3:$F$11,2,0)</f>
        <v>Comp Gen</v>
      </c>
      <c r="F32" s="3" t="str">
        <f>VLOOKUP(D32,Довідник!$A$3:$F$11,3,0)</f>
        <v>ЮО</v>
      </c>
      <c r="G32" s="3" t="str">
        <f>VLOOKUP(D32,Довідник!$A$3:$F$11,4,0)</f>
        <v>Нідерланди</v>
      </c>
      <c r="H32" s="3" t="str">
        <f>VLOOKUP(D32,Довідник!$A$3:$F$11,5,0)</f>
        <v>Мюнхен</v>
      </c>
      <c r="I32" s="4">
        <f>VLOOKUP(D32,Довідник!$A$3:$F$11,6,0)</f>
        <v>42583</v>
      </c>
      <c r="J32" s="14" t="s">
        <v>35</v>
      </c>
      <c r="K32" s="3" t="str">
        <f>VLOOKUP(J32,Довідник!$A$16:$C$25,2,0)</f>
        <v>Відеокарта</v>
      </c>
      <c r="L32" s="14">
        <v>105</v>
      </c>
      <c r="M32" s="3">
        <f>VLOOKUP(J32,Довідник!$A$16:$C$25,3,0)</f>
        <v>450</v>
      </c>
      <c r="N32" s="14">
        <f t="shared" si="0"/>
        <v>47250</v>
      </c>
      <c r="O32" s="15">
        <v>45552</v>
      </c>
      <c r="P32" s="3" t="s">
        <v>96</v>
      </c>
    </row>
    <row r="33" spans="1:16" s="6" customFormat="1" x14ac:dyDescent="0.25">
      <c r="A33" s="3">
        <v>30</v>
      </c>
      <c r="B33" s="3" t="s">
        <v>92</v>
      </c>
      <c r="C33" s="4">
        <v>45576</v>
      </c>
      <c r="D33" s="13">
        <v>5426477845</v>
      </c>
      <c r="E33" s="3" t="str">
        <f>VLOOKUP(D33,Довідник!$A$3:$F$11,2,0)</f>
        <v>Rocket PC</v>
      </c>
      <c r="F33" s="3" t="str">
        <f>VLOOKUP(D33,Довідник!$A$3:$F$11,3,0)</f>
        <v>ЮО</v>
      </c>
      <c r="G33" s="3" t="str">
        <f>VLOOKUP(D33,Довідник!$A$3:$F$11,4,0)</f>
        <v>Аргентина</v>
      </c>
      <c r="H33" s="3" t="str">
        <f>VLOOKUP(D33,Довідник!$A$3:$F$11,5,0)</f>
        <v>Янтар</v>
      </c>
      <c r="I33" s="4">
        <f>VLOOKUP(D33,Довідник!$A$3:$F$11,6,0)</f>
        <v>43759</v>
      </c>
      <c r="J33" s="14" t="s">
        <v>39</v>
      </c>
      <c r="K33" s="3" t="str">
        <f>VLOOKUP(J33,Довідник!$A$16:$C$25,2,0)</f>
        <v>Монітор</v>
      </c>
      <c r="L33" s="14">
        <v>229</v>
      </c>
      <c r="M33" s="3">
        <f>VLOOKUP(J33,Довідник!$A$16:$C$25,3,0)</f>
        <v>270</v>
      </c>
      <c r="N33" s="14">
        <f t="shared" si="0"/>
        <v>61830</v>
      </c>
      <c r="O33" s="14"/>
      <c r="P33" s="3" t="s">
        <v>97</v>
      </c>
    </row>
    <row r="34" spans="1:16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2"/>
      <c r="O34" s="1"/>
    </row>
    <row r="35" spans="1:16" x14ac:dyDescent="0.25">
      <c r="A35" s="23" t="s">
        <v>112</v>
      </c>
      <c r="B35" t="s">
        <v>117</v>
      </c>
      <c r="C35" t="s">
        <v>118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2"/>
      <c r="O35" s="1"/>
    </row>
    <row r="36" spans="1:16" x14ac:dyDescent="0.25">
      <c r="A36" s="24" t="s">
        <v>63</v>
      </c>
      <c r="B36" s="26">
        <v>500</v>
      </c>
      <c r="C36" s="26">
        <v>175000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2"/>
      <c r="O36" s="1"/>
    </row>
    <row r="37" spans="1:16" x14ac:dyDescent="0.25">
      <c r="A37" s="25" t="s">
        <v>114</v>
      </c>
      <c r="B37" s="26">
        <v>500</v>
      </c>
      <c r="C37" s="26">
        <v>175000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6" x14ac:dyDescent="0.25">
      <c r="A38" s="24" t="s">
        <v>72</v>
      </c>
      <c r="B38" s="26">
        <v>222</v>
      </c>
      <c r="C38" s="26">
        <v>444000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2"/>
      <c r="O38" s="1"/>
    </row>
    <row r="39" spans="1:16" x14ac:dyDescent="0.25">
      <c r="A39" s="25" t="s">
        <v>114</v>
      </c>
      <c r="B39" s="26">
        <v>222</v>
      </c>
      <c r="C39" s="26">
        <v>444000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2"/>
      <c r="O39" s="1"/>
    </row>
    <row r="40" spans="1:16" x14ac:dyDescent="0.25">
      <c r="A40" s="24" t="s">
        <v>73</v>
      </c>
      <c r="B40" s="26">
        <v>132</v>
      </c>
      <c r="C40" s="26">
        <v>59400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2"/>
      <c r="O40" s="1"/>
    </row>
    <row r="41" spans="1:16" x14ac:dyDescent="0.25">
      <c r="A41" s="25" t="s">
        <v>114</v>
      </c>
      <c r="B41" s="26">
        <v>132</v>
      </c>
      <c r="C41" s="26">
        <v>59400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2"/>
      <c r="O41" s="1"/>
    </row>
    <row r="42" spans="1:16" x14ac:dyDescent="0.25">
      <c r="A42" s="24" t="s">
        <v>74</v>
      </c>
      <c r="B42" s="26">
        <v>157</v>
      </c>
      <c r="C42" s="26">
        <v>78500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2"/>
      <c r="O42" s="1"/>
    </row>
    <row r="43" spans="1:16" x14ac:dyDescent="0.25">
      <c r="A43" s="25" t="s">
        <v>115</v>
      </c>
      <c r="B43" s="26">
        <v>157</v>
      </c>
      <c r="C43" s="26">
        <v>78500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2"/>
      <c r="O43" s="1"/>
    </row>
    <row r="44" spans="1:16" x14ac:dyDescent="0.25">
      <c r="A44" s="24" t="s">
        <v>75</v>
      </c>
      <c r="B44" s="26">
        <v>189</v>
      </c>
      <c r="C44" s="26">
        <v>62370</v>
      </c>
    </row>
    <row r="45" spans="1:16" x14ac:dyDescent="0.25">
      <c r="A45" s="25" t="s">
        <v>115</v>
      </c>
      <c r="B45" s="26">
        <v>189</v>
      </c>
      <c r="C45" s="26">
        <v>62370</v>
      </c>
    </row>
    <row r="46" spans="1:16" x14ac:dyDescent="0.25">
      <c r="A46" s="24" t="s">
        <v>76</v>
      </c>
      <c r="B46" s="26">
        <v>145</v>
      </c>
      <c r="C46" s="26">
        <v>72500</v>
      </c>
    </row>
    <row r="47" spans="1:16" x14ac:dyDescent="0.25">
      <c r="A47" s="25" t="s">
        <v>115</v>
      </c>
      <c r="B47" s="26">
        <v>145</v>
      </c>
      <c r="C47" s="26">
        <v>72500</v>
      </c>
    </row>
    <row r="48" spans="1:16" x14ac:dyDescent="0.25">
      <c r="A48" s="24" t="s">
        <v>77</v>
      </c>
      <c r="B48" s="26">
        <v>205</v>
      </c>
      <c r="C48" s="26">
        <v>205000</v>
      </c>
    </row>
    <row r="49" spans="1:3" x14ac:dyDescent="0.25">
      <c r="A49" s="25" t="s">
        <v>115</v>
      </c>
      <c r="B49" s="26">
        <v>205</v>
      </c>
      <c r="C49" s="26">
        <v>205000</v>
      </c>
    </row>
    <row r="50" spans="1:3" x14ac:dyDescent="0.25">
      <c r="A50" s="24" t="s">
        <v>78</v>
      </c>
      <c r="B50" s="26">
        <v>201</v>
      </c>
      <c r="C50" s="26">
        <v>54270</v>
      </c>
    </row>
    <row r="51" spans="1:3" x14ac:dyDescent="0.25">
      <c r="A51" s="25" t="s">
        <v>115</v>
      </c>
      <c r="B51" s="26">
        <v>201</v>
      </c>
      <c r="C51" s="26">
        <v>54270</v>
      </c>
    </row>
    <row r="52" spans="1:3" x14ac:dyDescent="0.25">
      <c r="A52" s="24" t="s">
        <v>79</v>
      </c>
      <c r="B52" s="26">
        <v>123</v>
      </c>
      <c r="C52" s="26">
        <v>40590</v>
      </c>
    </row>
    <row r="53" spans="1:3" x14ac:dyDescent="0.25">
      <c r="A53" s="25" t="s">
        <v>115</v>
      </c>
      <c r="B53" s="26">
        <v>123</v>
      </c>
      <c r="C53" s="26">
        <v>40590</v>
      </c>
    </row>
    <row r="54" spans="1:3" x14ac:dyDescent="0.25">
      <c r="A54" s="24" t="s">
        <v>80</v>
      </c>
      <c r="B54" s="26">
        <v>142</v>
      </c>
      <c r="C54" s="26">
        <v>113600</v>
      </c>
    </row>
    <row r="55" spans="1:3" x14ac:dyDescent="0.25">
      <c r="A55" s="25" t="s">
        <v>115</v>
      </c>
      <c r="B55" s="26">
        <v>142</v>
      </c>
      <c r="C55" s="26">
        <v>113600</v>
      </c>
    </row>
    <row r="56" spans="1:3" x14ac:dyDescent="0.25">
      <c r="A56" s="24" t="s">
        <v>81</v>
      </c>
      <c r="B56" s="26">
        <v>156</v>
      </c>
      <c r="C56" s="26">
        <v>42120</v>
      </c>
    </row>
    <row r="57" spans="1:3" x14ac:dyDescent="0.25">
      <c r="A57" s="25" t="s">
        <v>115</v>
      </c>
      <c r="B57" s="26">
        <v>156</v>
      </c>
      <c r="C57" s="26">
        <v>42120</v>
      </c>
    </row>
    <row r="58" spans="1:3" x14ac:dyDescent="0.25">
      <c r="A58" s="24" t="s">
        <v>64</v>
      </c>
      <c r="B58" s="26">
        <v>200</v>
      </c>
      <c r="C58" s="26">
        <v>160000</v>
      </c>
    </row>
    <row r="59" spans="1:3" x14ac:dyDescent="0.25">
      <c r="A59" s="25" t="s">
        <v>114</v>
      </c>
      <c r="B59" s="26">
        <v>200</v>
      </c>
      <c r="C59" s="26">
        <v>160000</v>
      </c>
    </row>
    <row r="60" spans="1:3" x14ac:dyDescent="0.25">
      <c r="A60" s="24" t="s">
        <v>82</v>
      </c>
      <c r="B60" s="26">
        <v>178</v>
      </c>
      <c r="C60" s="26">
        <v>48060</v>
      </c>
    </row>
    <row r="61" spans="1:3" x14ac:dyDescent="0.25">
      <c r="A61" s="25" t="s">
        <v>115</v>
      </c>
      <c r="B61" s="26">
        <v>178</v>
      </c>
      <c r="C61" s="26">
        <v>48060</v>
      </c>
    </row>
    <row r="62" spans="1:3" x14ac:dyDescent="0.25">
      <c r="A62" s="24" t="s">
        <v>83</v>
      </c>
      <c r="B62" s="26">
        <v>19</v>
      </c>
      <c r="C62" s="26">
        <v>8550</v>
      </c>
    </row>
    <row r="63" spans="1:3" x14ac:dyDescent="0.25">
      <c r="A63" s="25" t="s">
        <v>115</v>
      </c>
      <c r="B63" s="26">
        <v>19</v>
      </c>
      <c r="C63" s="26">
        <v>8550</v>
      </c>
    </row>
    <row r="64" spans="1:3" x14ac:dyDescent="0.25">
      <c r="A64" s="24" t="s">
        <v>84</v>
      </c>
      <c r="B64" s="26">
        <v>56</v>
      </c>
      <c r="C64" s="26">
        <v>18480</v>
      </c>
    </row>
    <row r="65" spans="1:3" x14ac:dyDescent="0.25">
      <c r="A65" s="25" t="s">
        <v>115</v>
      </c>
      <c r="B65" s="26">
        <v>56</v>
      </c>
      <c r="C65" s="26">
        <v>18480</v>
      </c>
    </row>
    <row r="66" spans="1:3" x14ac:dyDescent="0.25">
      <c r="A66" s="24" t="s">
        <v>85</v>
      </c>
      <c r="B66" s="26">
        <v>34</v>
      </c>
      <c r="C66" s="26">
        <v>11900</v>
      </c>
    </row>
    <row r="67" spans="1:3" x14ac:dyDescent="0.25">
      <c r="A67" s="25" t="s">
        <v>115</v>
      </c>
      <c r="B67" s="26">
        <v>34</v>
      </c>
      <c r="C67" s="26">
        <v>11900</v>
      </c>
    </row>
    <row r="68" spans="1:3" x14ac:dyDescent="0.25">
      <c r="A68" s="24" t="s">
        <v>86</v>
      </c>
      <c r="B68" s="26">
        <v>45</v>
      </c>
      <c r="C68" s="26">
        <v>22500</v>
      </c>
    </row>
    <row r="69" spans="1:3" x14ac:dyDescent="0.25">
      <c r="A69" s="25" t="s">
        <v>116</v>
      </c>
      <c r="B69" s="26">
        <v>45</v>
      </c>
      <c r="C69" s="26">
        <v>22500</v>
      </c>
    </row>
    <row r="70" spans="1:3" x14ac:dyDescent="0.25">
      <c r="A70" s="24" t="s">
        <v>87</v>
      </c>
      <c r="B70" s="26">
        <v>67</v>
      </c>
      <c r="C70" s="26">
        <v>22110</v>
      </c>
    </row>
    <row r="71" spans="1:3" x14ac:dyDescent="0.25">
      <c r="A71" s="25" t="s">
        <v>116</v>
      </c>
      <c r="B71" s="26">
        <v>67</v>
      </c>
      <c r="C71" s="26">
        <v>22110</v>
      </c>
    </row>
    <row r="72" spans="1:3" x14ac:dyDescent="0.25">
      <c r="A72" s="24" t="s">
        <v>88</v>
      </c>
      <c r="B72" s="26">
        <v>78</v>
      </c>
      <c r="C72" s="26">
        <v>27300</v>
      </c>
    </row>
    <row r="73" spans="1:3" x14ac:dyDescent="0.25">
      <c r="A73" s="25" t="s">
        <v>116</v>
      </c>
      <c r="B73" s="26">
        <v>78</v>
      </c>
      <c r="C73" s="26">
        <v>27300</v>
      </c>
    </row>
    <row r="74" spans="1:3" x14ac:dyDescent="0.25">
      <c r="A74" s="24" t="s">
        <v>89</v>
      </c>
      <c r="B74" s="26">
        <v>89</v>
      </c>
      <c r="C74" s="26">
        <v>40050</v>
      </c>
    </row>
    <row r="75" spans="1:3" x14ac:dyDescent="0.25">
      <c r="A75" s="25" t="s">
        <v>116</v>
      </c>
      <c r="B75" s="26">
        <v>89</v>
      </c>
      <c r="C75" s="26">
        <v>40050</v>
      </c>
    </row>
    <row r="76" spans="1:3" x14ac:dyDescent="0.25">
      <c r="A76" s="24" t="s">
        <v>90</v>
      </c>
      <c r="B76" s="26">
        <v>100</v>
      </c>
      <c r="C76" s="26">
        <v>33000</v>
      </c>
    </row>
    <row r="77" spans="1:3" x14ac:dyDescent="0.25">
      <c r="A77" s="25" t="s">
        <v>116</v>
      </c>
      <c r="B77" s="26">
        <v>100</v>
      </c>
      <c r="C77" s="26">
        <v>33000</v>
      </c>
    </row>
    <row r="78" spans="1:3" x14ac:dyDescent="0.25">
      <c r="A78" s="24" t="s">
        <v>91</v>
      </c>
      <c r="B78" s="26">
        <v>105</v>
      </c>
      <c r="C78" s="26">
        <v>47250</v>
      </c>
    </row>
    <row r="79" spans="1:3" x14ac:dyDescent="0.25">
      <c r="A79" s="25" t="s">
        <v>116</v>
      </c>
      <c r="B79" s="26">
        <v>105</v>
      </c>
      <c r="C79" s="26">
        <v>47250</v>
      </c>
    </row>
    <row r="80" spans="1:3" x14ac:dyDescent="0.25">
      <c r="A80" s="24" t="s">
        <v>65</v>
      </c>
      <c r="B80" s="26">
        <v>300</v>
      </c>
      <c r="C80" s="26">
        <v>135000</v>
      </c>
    </row>
    <row r="81" spans="1:3" x14ac:dyDescent="0.25">
      <c r="A81" s="25" t="s">
        <v>114</v>
      </c>
      <c r="B81" s="26">
        <v>300</v>
      </c>
      <c r="C81" s="26">
        <v>135000</v>
      </c>
    </row>
    <row r="82" spans="1:3" x14ac:dyDescent="0.25">
      <c r="A82" s="24" t="s">
        <v>92</v>
      </c>
      <c r="B82" s="26">
        <v>229</v>
      </c>
      <c r="C82" s="26">
        <v>61830</v>
      </c>
    </row>
    <row r="83" spans="1:3" x14ac:dyDescent="0.25">
      <c r="A83" s="25" t="s">
        <v>116</v>
      </c>
      <c r="B83" s="26">
        <v>229</v>
      </c>
      <c r="C83" s="26">
        <v>61830</v>
      </c>
    </row>
    <row r="84" spans="1:3" x14ac:dyDescent="0.25">
      <c r="A84" s="24" t="s">
        <v>66</v>
      </c>
      <c r="B84" s="26">
        <v>100</v>
      </c>
      <c r="C84" s="26">
        <v>50000</v>
      </c>
    </row>
    <row r="85" spans="1:3" x14ac:dyDescent="0.25">
      <c r="A85" s="25" t="s">
        <v>114</v>
      </c>
      <c r="B85" s="26">
        <v>100</v>
      </c>
      <c r="C85" s="26">
        <v>50000</v>
      </c>
    </row>
    <row r="86" spans="1:3" x14ac:dyDescent="0.25">
      <c r="A86" s="24" t="s">
        <v>67</v>
      </c>
      <c r="B86" s="26">
        <v>120</v>
      </c>
      <c r="C86" s="26">
        <v>72000</v>
      </c>
    </row>
    <row r="87" spans="1:3" x14ac:dyDescent="0.25">
      <c r="A87" s="25" t="s">
        <v>114</v>
      </c>
      <c r="B87" s="26">
        <v>120</v>
      </c>
      <c r="C87" s="26">
        <v>72000</v>
      </c>
    </row>
    <row r="88" spans="1:3" x14ac:dyDescent="0.25">
      <c r="A88" s="24" t="s">
        <v>68</v>
      </c>
      <c r="B88" s="26">
        <v>130</v>
      </c>
      <c r="C88" s="26">
        <v>42900</v>
      </c>
    </row>
    <row r="89" spans="1:3" x14ac:dyDescent="0.25">
      <c r="A89" s="25" t="s">
        <v>114</v>
      </c>
      <c r="B89" s="26">
        <v>130</v>
      </c>
      <c r="C89" s="26">
        <v>42900</v>
      </c>
    </row>
    <row r="90" spans="1:3" x14ac:dyDescent="0.25">
      <c r="A90" s="24" t="s">
        <v>69</v>
      </c>
      <c r="B90" s="26">
        <v>140</v>
      </c>
      <c r="C90" s="26">
        <v>37800</v>
      </c>
    </row>
    <row r="91" spans="1:3" x14ac:dyDescent="0.25">
      <c r="A91" s="25" t="s">
        <v>114</v>
      </c>
      <c r="B91" s="26">
        <v>140</v>
      </c>
      <c r="C91" s="26">
        <v>37800</v>
      </c>
    </row>
    <row r="92" spans="1:3" x14ac:dyDescent="0.25">
      <c r="A92" s="24" t="s">
        <v>70</v>
      </c>
      <c r="B92" s="26">
        <v>200</v>
      </c>
      <c r="C92" s="26">
        <v>160000</v>
      </c>
    </row>
    <row r="93" spans="1:3" x14ac:dyDescent="0.25">
      <c r="A93" s="25" t="s">
        <v>114</v>
      </c>
      <c r="B93" s="26">
        <v>200</v>
      </c>
      <c r="C93" s="26">
        <v>160000</v>
      </c>
    </row>
    <row r="94" spans="1:3" x14ac:dyDescent="0.25">
      <c r="A94" s="24" t="s">
        <v>71</v>
      </c>
      <c r="B94" s="26">
        <v>250</v>
      </c>
      <c r="C94" s="26">
        <v>250000</v>
      </c>
    </row>
    <row r="95" spans="1:3" x14ac:dyDescent="0.25">
      <c r="A95" s="25" t="s">
        <v>114</v>
      </c>
      <c r="B95" s="26">
        <v>250</v>
      </c>
      <c r="C95" s="26">
        <v>250000</v>
      </c>
    </row>
    <row r="96" spans="1:3" x14ac:dyDescent="0.25">
      <c r="A96" s="24" t="s">
        <v>113</v>
      </c>
      <c r="B96" s="26">
        <v>4612</v>
      </c>
      <c r="C96" s="26">
        <v>86536</v>
      </c>
    </row>
  </sheetData>
  <mergeCells count="1">
    <mergeCell ref="A1:O1"/>
  </mergeCells>
  <dataValidations count="2">
    <dataValidation type="list" allowBlank="1" showInputMessage="1" showErrorMessage="1" sqref="J4:J33" xr:uid="{DE9DBDB5-3852-47B7-A7C3-B60D3991DB0C}">
      <formula1>$J$4:$J$33</formula1>
    </dataValidation>
    <dataValidation type="list" allowBlank="1" showInputMessage="1" showErrorMessage="1" sqref="D4:D33" xr:uid="{E44160F6-06C0-4E26-9384-2F3E6A68FE70}">
      <formula1>$D$4:$D$33</formula1>
    </dataValidation>
  </dataValidations>
  <pageMargins left="0.7" right="0.7" top="0.75" bottom="0.75" header="0.3" footer="0.3"/>
  <pageSetup paperSize="9" orientation="portrait" horizontalDpi="1200" verticalDpi="1200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37E8-8761-4449-8AA9-5723949500B1}">
  <sheetPr filterMode="1"/>
  <dimension ref="A1:P43"/>
  <sheetViews>
    <sheetView tabSelected="1" zoomScale="40" zoomScaleNormal="40" workbookViewId="0">
      <pane xSplit="15" ySplit="3" topLeftCell="P4" activePane="bottomRight" state="frozen"/>
      <selection pane="topRight" activeCell="P1" sqref="P1"/>
      <selection pane="bottomLeft" activeCell="A4" sqref="A4"/>
      <selection pane="bottomRight" activeCell="V37" sqref="V37"/>
    </sheetView>
  </sheetViews>
  <sheetFormatPr defaultRowHeight="15" x14ac:dyDescent="0.25"/>
  <cols>
    <col min="1" max="1" width="3.85546875" bestFit="1" customWidth="1"/>
    <col min="2" max="2" width="12" bestFit="1" customWidth="1"/>
    <col min="3" max="3" width="12" customWidth="1"/>
    <col min="4" max="4" width="15" customWidth="1"/>
    <col min="5" max="5" width="18.85546875" customWidth="1"/>
    <col min="6" max="6" width="7.7109375" bestFit="1" customWidth="1"/>
    <col min="7" max="7" width="16.7109375" customWidth="1"/>
    <col min="8" max="9" width="11.7109375" customWidth="1"/>
    <col min="10" max="10" width="9.7109375" bestFit="1" customWidth="1"/>
    <col min="11" max="11" width="21.42578125" customWidth="1"/>
    <col min="12" max="12" width="11.5703125" bestFit="1" customWidth="1"/>
    <col min="13" max="13" width="9.5703125" bestFit="1" customWidth="1"/>
    <col min="14" max="14" width="10" customWidth="1"/>
    <col min="15" max="15" width="10.42578125" bestFit="1" customWidth="1"/>
    <col min="16" max="16" width="11.140625" customWidth="1"/>
  </cols>
  <sheetData>
    <row r="1" spans="1:16" x14ac:dyDescent="0.25">
      <c r="A1" s="21" t="s">
        <v>12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9"/>
    </row>
    <row r="2" spans="1:16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9"/>
    </row>
    <row r="3" spans="1:16" ht="60" x14ac:dyDescent="0.25">
      <c r="A3" s="12" t="s">
        <v>13</v>
      </c>
      <c r="B3" s="12" t="s">
        <v>14</v>
      </c>
      <c r="C3" s="12" t="s">
        <v>15</v>
      </c>
      <c r="D3" s="12" t="s">
        <v>16</v>
      </c>
      <c r="E3" s="11" t="s">
        <v>17</v>
      </c>
      <c r="F3" s="11" t="s">
        <v>18</v>
      </c>
      <c r="G3" s="11" t="s">
        <v>19</v>
      </c>
      <c r="H3" s="11" t="s">
        <v>20</v>
      </c>
      <c r="I3" s="11" t="s">
        <v>21</v>
      </c>
      <c r="J3" s="12" t="s">
        <v>4</v>
      </c>
      <c r="K3" s="11" t="s">
        <v>5</v>
      </c>
      <c r="L3" s="12" t="s">
        <v>94</v>
      </c>
      <c r="M3" s="11" t="s">
        <v>6</v>
      </c>
      <c r="N3" s="12" t="s">
        <v>119</v>
      </c>
      <c r="O3" s="12" t="s">
        <v>0</v>
      </c>
      <c r="P3" s="12" t="s">
        <v>22</v>
      </c>
    </row>
    <row r="4" spans="1:16" s="6" customFormat="1" x14ac:dyDescent="0.25">
      <c r="A4" s="3">
        <v>7</v>
      </c>
      <c r="B4" s="3" t="s">
        <v>69</v>
      </c>
      <c r="C4" s="4">
        <v>45511</v>
      </c>
      <c r="D4" s="13">
        <v>5426477845</v>
      </c>
      <c r="E4" s="3" t="str">
        <f>VLOOKUP(D4,Довідник!$A$3:$F$11,2,0)</f>
        <v>Rocket PC</v>
      </c>
      <c r="F4" s="3" t="str">
        <f>VLOOKUP(D4,Довідник!$A$3:$F$11,3,0)</f>
        <v>ЮО</v>
      </c>
      <c r="G4" s="3" t="str">
        <f>VLOOKUP(D4,Довідник!$A$3:$F$11,4,0)</f>
        <v>Аргентина</v>
      </c>
      <c r="H4" s="3" t="str">
        <f>VLOOKUP(D4,Довідник!$A$3:$F$11,5,0)</f>
        <v>Янтар</v>
      </c>
      <c r="I4" s="4">
        <f>VLOOKUP(D4,Довідник!$A$3:$F$11,6,0)</f>
        <v>43759</v>
      </c>
      <c r="J4" s="14" t="s">
        <v>39</v>
      </c>
      <c r="K4" s="3" t="str">
        <f>VLOOKUP(J4,Довідник!$A$16:$C$25,2,0)</f>
        <v>Монітор</v>
      </c>
      <c r="L4" s="14">
        <v>140</v>
      </c>
      <c r="M4" s="3">
        <f>VLOOKUP(J4,Довідник!$A$16:$C$25,3,0)</f>
        <v>270</v>
      </c>
      <c r="N4" s="14">
        <f>L4*M4/1000</f>
        <v>37.799999999999997</v>
      </c>
      <c r="O4" s="15">
        <v>45505</v>
      </c>
      <c r="P4" s="3" t="s">
        <v>96</v>
      </c>
    </row>
    <row r="5" spans="1:16" s="6" customFormat="1" hidden="1" x14ac:dyDescent="0.25">
      <c r="A5" s="3">
        <v>2</v>
      </c>
      <c r="B5" s="3" t="s">
        <v>64</v>
      </c>
      <c r="C5" s="4">
        <v>45505</v>
      </c>
      <c r="D5" s="13">
        <v>5698723658</v>
      </c>
      <c r="E5" s="3" t="str">
        <f>VLOOKUP(D5,Довідник!$A$3:$F$11,2,0)</f>
        <v>Soft Well</v>
      </c>
      <c r="F5" s="3" t="str">
        <f>VLOOKUP(D5,Довідник!$A$3:$F$11,3,0)</f>
        <v>ФО</v>
      </c>
      <c r="G5" s="3" t="str">
        <f>VLOOKUP(D5,Довідник!$A$3:$F$11,4,0)</f>
        <v>Іспанія</v>
      </c>
      <c r="H5" s="3" t="str">
        <f>VLOOKUP(D5,Довідник!$A$3:$F$11,5,0)</f>
        <v>Сарагоса</v>
      </c>
      <c r="I5" s="4">
        <f>VLOOKUP(D5,Довідник!$A$3:$F$11,6,0)</f>
        <v>42962</v>
      </c>
      <c r="J5" s="14" t="s">
        <v>34</v>
      </c>
      <c r="K5" s="3" t="str">
        <f>VLOOKUP(J5,Довідник!$A$16:$C$25,2,0)</f>
        <v>Процесор</v>
      </c>
      <c r="L5" s="14">
        <v>200</v>
      </c>
      <c r="M5" s="3">
        <f>VLOOKUP(J5,Довідник!$A$16:$C$25,3,0)</f>
        <v>800</v>
      </c>
      <c r="N5" s="14">
        <f>L5*M5</f>
        <v>160000</v>
      </c>
      <c r="O5" s="15">
        <v>45505</v>
      </c>
      <c r="P5" s="3" t="s">
        <v>96</v>
      </c>
    </row>
    <row r="6" spans="1:16" s="6" customFormat="1" x14ac:dyDescent="0.25">
      <c r="A6" s="3">
        <v>19</v>
      </c>
      <c r="B6" s="3" t="s">
        <v>81</v>
      </c>
      <c r="C6" s="4">
        <v>45552</v>
      </c>
      <c r="D6" s="13">
        <v>5426477845</v>
      </c>
      <c r="E6" s="3" t="str">
        <f>VLOOKUP(D6,Довідник!$A$3:$F$11,2,0)</f>
        <v>Rocket PC</v>
      </c>
      <c r="F6" s="3" t="str">
        <f>VLOOKUP(D6,Довідник!$A$3:$F$11,3,0)</f>
        <v>ЮО</v>
      </c>
      <c r="G6" s="3" t="str">
        <f>VLOOKUP(D6,Довідник!$A$3:$F$11,4,0)</f>
        <v>Аргентина</v>
      </c>
      <c r="H6" s="3" t="str">
        <f>VLOOKUP(D6,Довідник!$A$3:$F$11,5,0)</f>
        <v>Янтар</v>
      </c>
      <c r="I6" s="4">
        <f>VLOOKUP(D6,Довідник!$A$3:$F$11,6,0)</f>
        <v>43759</v>
      </c>
      <c r="J6" s="14" t="s">
        <v>39</v>
      </c>
      <c r="K6" s="3" t="str">
        <f>VLOOKUP(J6,Довідник!$A$16:$C$25,2,0)</f>
        <v>Монітор</v>
      </c>
      <c r="L6" s="14">
        <v>156</v>
      </c>
      <c r="M6" s="3">
        <f>VLOOKUP(J6,Довідник!$A$16:$C$25,3,0)</f>
        <v>270</v>
      </c>
      <c r="N6" s="14">
        <f>L6*M6/1000</f>
        <v>42.12</v>
      </c>
      <c r="O6" s="15">
        <v>45552</v>
      </c>
      <c r="P6" s="3" t="s">
        <v>96</v>
      </c>
    </row>
    <row r="7" spans="1:16" s="6" customFormat="1" hidden="1" x14ac:dyDescent="0.25">
      <c r="A7" s="3">
        <v>4</v>
      </c>
      <c r="B7" s="3" t="s">
        <v>66</v>
      </c>
      <c r="C7" s="4">
        <v>45505</v>
      </c>
      <c r="D7" s="13">
        <v>7458742369</v>
      </c>
      <c r="E7" s="3" t="str">
        <f>VLOOKUP(D7,Довідник!$A$3:$F$11,2,0)</f>
        <v>Argentum</v>
      </c>
      <c r="F7" s="3" t="str">
        <f>VLOOKUP(D7,Довідник!$A$3:$F$11,3,0)</f>
        <v>ФО</v>
      </c>
      <c r="G7" s="3" t="str">
        <f>VLOOKUP(D7,Довідник!$A$3:$F$11,4,0)</f>
        <v>Аргентина</v>
      </c>
      <c r="H7" s="3" t="str">
        <f>VLOOKUP(D7,Довідник!$A$3:$F$11,5,0)</f>
        <v>Манчестер</v>
      </c>
      <c r="I7" s="4">
        <f>VLOOKUP(D7,Довідник!$A$3:$F$11,6,0)</f>
        <v>42607</v>
      </c>
      <c r="J7" s="14" t="s">
        <v>36</v>
      </c>
      <c r="K7" s="3" t="str">
        <f>VLOOKUP(J7,Довідник!$A$16:$C$25,2,0)</f>
        <v>Оперативна пам'ять</v>
      </c>
      <c r="L7" s="14">
        <v>100</v>
      </c>
      <c r="M7" s="3">
        <f>VLOOKUP(J7,Довідник!$A$16:$C$25,3,0)</f>
        <v>500</v>
      </c>
      <c r="N7" s="14">
        <f>L7*M7</f>
        <v>50000</v>
      </c>
      <c r="O7" s="15">
        <v>45505</v>
      </c>
      <c r="P7" s="3" t="s">
        <v>96</v>
      </c>
    </row>
    <row r="8" spans="1:16" s="6" customFormat="1" x14ac:dyDescent="0.25">
      <c r="A8" s="3">
        <v>23</v>
      </c>
      <c r="B8" s="3" t="s">
        <v>85</v>
      </c>
      <c r="C8" s="4">
        <v>45564</v>
      </c>
      <c r="D8" s="13">
        <v>5426477845</v>
      </c>
      <c r="E8" s="3" t="str">
        <f>VLOOKUP(D8,Довідник!$A$3:$F$11,2,0)</f>
        <v>Rocket PC</v>
      </c>
      <c r="F8" s="3" t="str">
        <f>VLOOKUP(D8,Довідник!$A$3:$F$11,3,0)</f>
        <v>ЮО</v>
      </c>
      <c r="G8" s="3" t="str">
        <f>VLOOKUP(D8,Довідник!$A$3:$F$11,4,0)</f>
        <v>Аргентина</v>
      </c>
      <c r="H8" s="3" t="str">
        <f>VLOOKUP(D8,Довідник!$A$3:$F$11,5,0)</f>
        <v>Янтар</v>
      </c>
      <c r="I8" s="4">
        <f>VLOOKUP(D8,Довідник!$A$3:$F$11,6,0)</f>
        <v>43759</v>
      </c>
      <c r="J8" s="14" t="s">
        <v>33</v>
      </c>
      <c r="K8" s="3" t="str">
        <f>VLOOKUP(J8,Довідник!$A$16:$C$25,2,0)</f>
        <v>Комп'ютерна мишка</v>
      </c>
      <c r="L8" s="14">
        <v>34</v>
      </c>
      <c r="M8" s="3">
        <f>VLOOKUP(J8,Довідник!$A$16:$C$25,3,0)</f>
        <v>350</v>
      </c>
      <c r="N8" s="14">
        <f>L8*M8/1000</f>
        <v>11.9</v>
      </c>
      <c r="O8" s="15">
        <v>45552</v>
      </c>
      <c r="P8" s="3" t="s">
        <v>96</v>
      </c>
    </row>
    <row r="9" spans="1:16" s="6" customFormat="1" hidden="1" x14ac:dyDescent="0.25">
      <c r="A9" s="3">
        <v>6</v>
      </c>
      <c r="B9" s="3" t="s">
        <v>68</v>
      </c>
      <c r="C9" s="4">
        <v>45511</v>
      </c>
      <c r="D9" s="13">
        <v>5234523456</v>
      </c>
      <c r="E9" s="3" t="str">
        <f>VLOOKUP(D9,Довідник!$A$3:$F$11,2,0)</f>
        <v>Evil Genious</v>
      </c>
      <c r="F9" s="3" t="str">
        <f>VLOOKUP(D9,Довідник!$A$3:$F$11,3,0)</f>
        <v>ФО</v>
      </c>
      <c r="G9" s="3" t="str">
        <f>VLOOKUP(D9,Довідник!$A$3:$F$11,4,0)</f>
        <v>Велика Британія</v>
      </c>
      <c r="H9" s="3" t="str">
        <f>VLOOKUP(D9,Довідник!$A$3:$F$11,5,0)</f>
        <v>Ліверпуль</v>
      </c>
      <c r="I9" s="4">
        <f>VLOOKUP(D9,Довідник!$A$3:$F$11,6,0)</f>
        <v>44045</v>
      </c>
      <c r="J9" s="14" t="s">
        <v>38</v>
      </c>
      <c r="K9" s="3" t="str">
        <f>VLOOKUP(J9,Довідник!$A$16:$C$25,2,0)</f>
        <v>SSD-диск</v>
      </c>
      <c r="L9" s="14">
        <v>130</v>
      </c>
      <c r="M9" s="3">
        <f>VLOOKUP(J9,Довідник!$A$16:$C$25,3,0)</f>
        <v>330</v>
      </c>
      <c r="N9" s="14">
        <f>L9*M9</f>
        <v>42900</v>
      </c>
      <c r="O9" s="15">
        <v>45505</v>
      </c>
      <c r="P9" s="3" t="s">
        <v>96</v>
      </c>
    </row>
    <row r="10" spans="1:16" s="6" customFormat="1" x14ac:dyDescent="0.25">
      <c r="A10" s="3">
        <v>30</v>
      </c>
      <c r="B10" s="3" t="s">
        <v>92</v>
      </c>
      <c r="C10" s="4">
        <v>45576</v>
      </c>
      <c r="D10" s="13">
        <v>5426477845</v>
      </c>
      <c r="E10" s="3" t="str">
        <f>VLOOKUP(D10,Довідник!$A$3:$F$11,2,0)</f>
        <v>Rocket PC</v>
      </c>
      <c r="F10" s="3" t="str">
        <f>VLOOKUP(D10,Довідник!$A$3:$F$11,3,0)</f>
        <v>ЮО</v>
      </c>
      <c r="G10" s="3" t="str">
        <f>VLOOKUP(D10,Довідник!$A$3:$F$11,4,0)</f>
        <v>Аргентина</v>
      </c>
      <c r="H10" s="3" t="str">
        <f>VLOOKUP(D10,Довідник!$A$3:$F$11,5,0)</f>
        <v>Янтар</v>
      </c>
      <c r="I10" s="4">
        <f>VLOOKUP(D10,Довідник!$A$3:$F$11,6,0)</f>
        <v>43759</v>
      </c>
      <c r="J10" s="14" t="s">
        <v>39</v>
      </c>
      <c r="K10" s="3" t="str">
        <f>VLOOKUP(J10,Довідник!$A$16:$C$25,2,0)</f>
        <v>Монітор</v>
      </c>
      <c r="L10" s="14">
        <v>229</v>
      </c>
      <c r="M10" s="3">
        <f>VLOOKUP(J10,Довідник!$A$16:$C$25,3,0)</f>
        <v>270</v>
      </c>
      <c r="N10" s="14">
        <f>L10*M10/1000</f>
        <v>61.83</v>
      </c>
      <c r="O10" s="14"/>
      <c r="P10" s="3" t="s">
        <v>97</v>
      </c>
    </row>
    <row r="11" spans="1:16" s="6" customFormat="1" hidden="1" x14ac:dyDescent="0.25">
      <c r="A11" s="3">
        <v>8</v>
      </c>
      <c r="B11" s="3" t="s">
        <v>70</v>
      </c>
      <c r="C11" s="4">
        <v>45520</v>
      </c>
      <c r="D11" s="13">
        <v>1324645775</v>
      </c>
      <c r="E11" s="3" t="str">
        <f>VLOOKUP(D11,Довідник!$A$3:$F$11,2,0)</f>
        <v>Hard Equip</v>
      </c>
      <c r="F11" s="3" t="str">
        <f>VLOOKUP(D11,Довідник!$A$3:$F$11,3,0)</f>
        <v>ЮО</v>
      </c>
      <c r="G11" s="3" t="str">
        <f>VLOOKUP(D11,Довідник!$A$3:$F$11,4,0)</f>
        <v>Польща</v>
      </c>
      <c r="H11" s="3" t="str">
        <f>VLOOKUP(D11,Довідник!$A$3:$F$11,5,0)</f>
        <v>Варшава</v>
      </c>
      <c r="I11" s="4">
        <f>VLOOKUP(D11,Довідник!$A$3:$F$11,6,0)</f>
        <v>42486</v>
      </c>
      <c r="J11" s="14" t="s">
        <v>40</v>
      </c>
      <c r="K11" s="3" t="str">
        <f>VLOOKUP(J11,Довідник!$A$16:$C$25,2,0)</f>
        <v>Блок живлення</v>
      </c>
      <c r="L11" s="14">
        <v>200</v>
      </c>
      <c r="M11" s="3">
        <f>VLOOKUP(J11,Довідник!$A$16:$C$25,3,0)</f>
        <v>800</v>
      </c>
      <c r="N11" s="14">
        <f>L11*M11</f>
        <v>160000</v>
      </c>
      <c r="O11" s="15"/>
      <c r="P11" s="3" t="s">
        <v>97</v>
      </c>
    </row>
    <row r="12" spans="1:16" s="6" customFormat="1" x14ac:dyDescent="0.25">
      <c r="A12" s="3">
        <v>5</v>
      </c>
      <c r="B12" s="3" t="s">
        <v>67</v>
      </c>
      <c r="C12" s="4">
        <v>45511</v>
      </c>
      <c r="D12" s="13">
        <v>4356743774</v>
      </c>
      <c r="E12" s="3" t="str">
        <f>VLOOKUP(D12,Довідник!$A$3:$F$11,2,0)</f>
        <v>Deere</v>
      </c>
      <c r="F12" s="3" t="str">
        <f>VLOOKUP(D12,Довідник!$A$3:$F$11,3,0)</f>
        <v>ФО</v>
      </c>
      <c r="G12" s="3" t="str">
        <f>VLOOKUP(D12,Довідник!$A$3:$F$11,4,0)</f>
        <v>Велика Британія</v>
      </c>
      <c r="H12" s="3" t="str">
        <f>VLOOKUP(D12,Довідник!$A$3:$F$11,5,0)</f>
        <v>Лондон</v>
      </c>
      <c r="I12" s="4">
        <f>VLOOKUP(D12,Довідник!$A$3:$F$11,6,0)</f>
        <v>42791</v>
      </c>
      <c r="J12" s="14" t="s">
        <v>37</v>
      </c>
      <c r="K12" s="3" t="str">
        <f>VLOOKUP(J12,Довідник!$A$16:$C$25,2,0)</f>
        <v>Жортский диск</v>
      </c>
      <c r="L12" s="14">
        <v>120</v>
      </c>
      <c r="M12" s="3">
        <f>VLOOKUP(J12,Довідник!$A$16:$C$25,3,0)</f>
        <v>600</v>
      </c>
      <c r="N12" s="14">
        <f>L12*M12/1000</f>
        <v>72</v>
      </c>
      <c r="O12" s="15">
        <v>45505</v>
      </c>
      <c r="P12" s="3" t="s">
        <v>96</v>
      </c>
    </row>
    <row r="13" spans="1:16" s="6" customFormat="1" hidden="1" x14ac:dyDescent="0.25">
      <c r="A13" s="3">
        <v>10</v>
      </c>
      <c r="B13" s="3" t="s">
        <v>72</v>
      </c>
      <c r="C13" s="4">
        <v>45520</v>
      </c>
      <c r="D13" s="13">
        <v>2586395239</v>
      </c>
      <c r="E13" s="3" t="str">
        <f>VLOOKUP(D13,Довідник!$A$3:$F$11,2,0)</f>
        <v>Snap Drag</v>
      </c>
      <c r="F13" s="3" t="str">
        <f>VLOOKUP(D13,Довідник!$A$3:$F$11,3,0)</f>
        <v>ЮО</v>
      </c>
      <c r="G13" s="3" t="str">
        <f>VLOOKUP(D13,Довідник!$A$3:$F$11,4,0)</f>
        <v>Чехія</v>
      </c>
      <c r="H13" s="3" t="str">
        <f>VLOOKUP(D13,Довідник!$A$3:$F$11,5,0)</f>
        <v>Плзень</v>
      </c>
      <c r="I13" s="4">
        <f>VLOOKUP(D13,Довідник!$A$3:$F$11,6,0)</f>
        <v>42957</v>
      </c>
      <c r="J13" s="14" t="s">
        <v>43</v>
      </c>
      <c r="K13" s="3" t="str">
        <f>VLOOKUP(J13,Довідник!$A$16:$C$25,2,0)</f>
        <v>Клавіатура</v>
      </c>
      <c r="L13" s="14">
        <v>222</v>
      </c>
      <c r="M13" s="3">
        <f>VLOOKUP(J13,Довідник!$A$16:$C$25,3,0)</f>
        <v>2000</v>
      </c>
      <c r="N13" s="14">
        <f>L13*M13</f>
        <v>444000</v>
      </c>
      <c r="O13" s="15">
        <v>45520</v>
      </c>
      <c r="P13" s="3" t="s">
        <v>96</v>
      </c>
    </row>
    <row r="14" spans="1:16" s="6" customFormat="1" x14ac:dyDescent="0.25">
      <c r="A14" s="3">
        <v>1</v>
      </c>
      <c r="B14" s="3" t="s">
        <v>63</v>
      </c>
      <c r="C14" s="4">
        <v>45505</v>
      </c>
      <c r="D14" s="13">
        <v>5698723658</v>
      </c>
      <c r="E14" s="3" t="str">
        <f>VLOOKUP(D14,Довідник!$A$3:$F$11,2,0)</f>
        <v>Soft Well</v>
      </c>
      <c r="F14" s="3" t="str">
        <f>VLOOKUP(D14,Довідник!$A$3:$F$11,3,0)</f>
        <v>ФО</v>
      </c>
      <c r="G14" s="3" t="str">
        <f>VLOOKUP(D14,Довідник!$A$3:$F$11,4,0)</f>
        <v>Іспанія</v>
      </c>
      <c r="H14" s="3" t="str">
        <f>VLOOKUP(D14,Довідник!$A$3:$F$11,5,0)</f>
        <v>Сарагоса</v>
      </c>
      <c r="I14" s="4">
        <f>VLOOKUP(D14,Довідник!$A$3:$F$11,6,0)</f>
        <v>42962</v>
      </c>
      <c r="J14" s="14" t="s">
        <v>33</v>
      </c>
      <c r="K14" s="3" t="str">
        <f>VLOOKUP(J14,Довідник!$A$16:$C$25,2,0)</f>
        <v>Комп'ютерна мишка</v>
      </c>
      <c r="L14" s="14">
        <v>500</v>
      </c>
      <c r="M14" s="3">
        <f>VLOOKUP(J14,Довідник!$A$16:$C$25,3,0)</f>
        <v>350</v>
      </c>
      <c r="N14" s="14">
        <f>L14*M14/1000</f>
        <v>175</v>
      </c>
      <c r="O14" s="15">
        <v>45505</v>
      </c>
      <c r="P14" s="3" t="s">
        <v>96</v>
      </c>
    </row>
    <row r="15" spans="1:16" s="6" customFormat="1" hidden="1" x14ac:dyDescent="0.25">
      <c r="A15" s="3">
        <v>12</v>
      </c>
      <c r="B15" s="3" t="s">
        <v>74</v>
      </c>
      <c r="C15" s="4">
        <v>45544</v>
      </c>
      <c r="D15" s="13">
        <v>5698723658</v>
      </c>
      <c r="E15" s="3" t="str">
        <f>VLOOKUP(D15,Довідник!$A$3:$F$11,2,0)</f>
        <v>Soft Well</v>
      </c>
      <c r="F15" s="3" t="str">
        <f>VLOOKUP(D15,Довідник!$A$3:$F$11,3,0)</f>
        <v>ФО</v>
      </c>
      <c r="G15" s="3" t="str">
        <f>VLOOKUP(D15,Довідник!$A$3:$F$11,4,0)</f>
        <v>Іспанія</v>
      </c>
      <c r="H15" s="3" t="str">
        <f>VLOOKUP(D15,Довідник!$A$3:$F$11,5,0)</f>
        <v>Сарагоса</v>
      </c>
      <c r="I15" s="4">
        <f>VLOOKUP(D15,Довідник!$A$3:$F$11,6,0)</f>
        <v>42962</v>
      </c>
      <c r="J15" s="14" t="s">
        <v>36</v>
      </c>
      <c r="K15" s="3" t="str">
        <f>VLOOKUP(J15,Довідник!$A$16:$C$25,2,0)</f>
        <v>Оперативна пам'ять</v>
      </c>
      <c r="L15" s="14">
        <v>157</v>
      </c>
      <c r="M15" s="3">
        <f>VLOOKUP(J15,Довідник!$A$16:$C$25,3,0)</f>
        <v>500</v>
      </c>
      <c r="N15" s="14">
        <f>L15*M15</f>
        <v>78500</v>
      </c>
      <c r="O15" s="15">
        <v>45520</v>
      </c>
      <c r="P15" s="3" t="s">
        <v>96</v>
      </c>
    </row>
    <row r="16" spans="1:16" s="6" customFormat="1" hidden="1" x14ac:dyDescent="0.25">
      <c r="A16" s="3">
        <v>13</v>
      </c>
      <c r="B16" s="3" t="s">
        <v>75</v>
      </c>
      <c r="C16" s="4">
        <v>45544</v>
      </c>
      <c r="D16" s="13">
        <v>1324645775</v>
      </c>
      <c r="E16" s="3" t="str">
        <f>VLOOKUP(D16,Довідник!$A$3:$F$11,2,0)</f>
        <v>Hard Equip</v>
      </c>
      <c r="F16" s="3" t="str">
        <f>VLOOKUP(D16,Довідник!$A$3:$F$11,3,0)</f>
        <v>ЮО</v>
      </c>
      <c r="G16" s="3" t="str">
        <f>VLOOKUP(D16,Довідник!$A$3:$F$11,4,0)</f>
        <v>Польща</v>
      </c>
      <c r="H16" s="3" t="str">
        <f>VLOOKUP(D16,Довідник!$A$3:$F$11,5,0)</f>
        <v>Варшава</v>
      </c>
      <c r="I16" s="4">
        <f>VLOOKUP(D16,Довідник!$A$3:$F$11,6,0)</f>
        <v>42486</v>
      </c>
      <c r="J16" s="14" t="s">
        <v>38</v>
      </c>
      <c r="K16" s="3" t="str">
        <f>VLOOKUP(J16,Довідник!$A$16:$C$25,2,0)</f>
        <v>SSD-диск</v>
      </c>
      <c r="L16" s="14">
        <v>189</v>
      </c>
      <c r="M16" s="3">
        <f>VLOOKUP(J16,Довідник!$A$16:$C$25,3,0)</f>
        <v>330</v>
      </c>
      <c r="N16" s="14">
        <f>L16*M16</f>
        <v>62370</v>
      </c>
      <c r="O16" s="15">
        <v>45520</v>
      </c>
      <c r="P16" s="3" t="s">
        <v>96</v>
      </c>
    </row>
    <row r="17" spans="1:16" s="6" customFormat="1" hidden="1" x14ac:dyDescent="0.25">
      <c r="A17" s="3">
        <v>14</v>
      </c>
      <c r="B17" s="3" t="s">
        <v>76</v>
      </c>
      <c r="C17" s="4">
        <v>45544</v>
      </c>
      <c r="D17" s="13">
        <v>5698723658</v>
      </c>
      <c r="E17" s="3" t="str">
        <f>VLOOKUP(D17,Довідник!$A$3:$F$11,2,0)</f>
        <v>Soft Well</v>
      </c>
      <c r="F17" s="3" t="str">
        <f>VLOOKUP(D17,Довідник!$A$3:$F$11,3,0)</f>
        <v>ФО</v>
      </c>
      <c r="G17" s="3" t="str">
        <f>VLOOKUP(D17,Довідник!$A$3:$F$11,4,0)</f>
        <v>Іспанія</v>
      </c>
      <c r="H17" s="3" t="str">
        <f>VLOOKUP(D17,Довідник!$A$3:$F$11,5,0)</f>
        <v>Сарагоса</v>
      </c>
      <c r="I17" s="4">
        <f>VLOOKUP(D17,Довідник!$A$3:$F$11,6,0)</f>
        <v>42962</v>
      </c>
      <c r="J17" s="14" t="s">
        <v>36</v>
      </c>
      <c r="K17" s="3" t="str">
        <f>VLOOKUP(J17,Довідник!$A$16:$C$25,2,0)</f>
        <v>Оперативна пам'ять</v>
      </c>
      <c r="L17" s="14">
        <v>145</v>
      </c>
      <c r="M17" s="3">
        <f>VLOOKUP(J17,Довідник!$A$16:$C$25,3,0)</f>
        <v>500</v>
      </c>
      <c r="N17" s="14">
        <f>L17*M17</f>
        <v>72500</v>
      </c>
      <c r="O17" s="15">
        <v>45520</v>
      </c>
      <c r="P17" s="3" t="s">
        <v>96</v>
      </c>
    </row>
    <row r="18" spans="1:16" s="6" customFormat="1" x14ac:dyDescent="0.25">
      <c r="A18" s="3">
        <v>11</v>
      </c>
      <c r="B18" s="3" t="s">
        <v>73</v>
      </c>
      <c r="C18" s="4">
        <v>45520</v>
      </c>
      <c r="D18" s="13">
        <v>5698723658</v>
      </c>
      <c r="E18" s="3" t="str">
        <f>VLOOKUP(D18,Довідник!$A$3:$F$11,2,0)</f>
        <v>Soft Well</v>
      </c>
      <c r="F18" s="3" t="str">
        <f>VLOOKUP(D18,Довідник!$A$3:$F$11,3,0)</f>
        <v>ФО</v>
      </c>
      <c r="G18" s="3" t="str">
        <f>VLOOKUP(D18,Довідник!$A$3:$F$11,4,0)</f>
        <v>Іспанія</v>
      </c>
      <c r="H18" s="3" t="str">
        <f>VLOOKUP(D18,Довідник!$A$3:$F$11,5,0)</f>
        <v>Сарагоса</v>
      </c>
      <c r="I18" s="4">
        <f>VLOOKUP(D18,Довідник!$A$3:$F$11,6,0)</f>
        <v>42962</v>
      </c>
      <c r="J18" s="14" t="s">
        <v>35</v>
      </c>
      <c r="K18" s="3" t="str">
        <f>VLOOKUP(J18,Довідник!$A$16:$C$25,2,0)</f>
        <v>Відеокарта</v>
      </c>
      <c r="L18" s="14">
        <v>132</v>
      </c>
      <c r="M18" s="3">
        <f>VLOOKUP(J18,Довідник!$A$16:$C$25,3,0)</f>
        <v>450</v>
      </c>
      <c r="N18" s="14">
        <f t="shared" ref="N18:N19" si="0">L18*M18/1000</f>
        <v>59.4</v>
      </c>
      <c r="O18" s="15">
        <v>45520</v>
      </c>
      <c r="P18" s="3" t="s">
        <v>96</v>
      </c>
    </row>
    <row r="19" spans="1:16" s="6" customFormat="1" x14ac:dyDescent="0.25">
      <c r="A19" s="3">
        <v>9</v>
      </c>
      <c r="B19" s="3" t="s">
        <v>71</v>
      </c>
      <c r="C19" s="4">
        <v>45520</v>
      </c>
      <c r="D19" s="13">
        <v>9877865534</v>
      </c>
      <c r="E19" s="3" t="str">
        <f>VLOOKUP(D19,Довідник!$A$3:$F$11,2,0)</f>
        <v>Nost West</v>
      </c>
      <c r="F19" s="3" t="str">
        <f>VLOOKUP(D19,Довідник!$A$3:$F$11,3,0)</f>
        <v>ЮО</v>
      </c>
      <c r="G19" s="3" t="str">
        <f>VLOOKUP(D19,Довідник!$A$3:$F$11,4,0)</f>
        <v>Молдова</v>
      </c>
      <c r="H19" s="3" t="str">
        <f>VLOOKUP(D19,Довідник!$A$3:$F$11,5,0)</f>
        <v>Монастир</v>
      </c>
      <c r="I19" s="4">
        <f>VLOOKUP(D19,Довідник!$A$3:$F$11,6,0)</f>
        <v>44821</v>
      </c>
      <c r="J19" s="14" t="s">
        <v>41</v>
      </c>
      <c r="K19" s="3" t="str">
        <f>VLOOKUP(J19,Довідник!$A$16:$C$25,2,0)</f>
        <v>Мат. Плата</v>
      </c>
      <c r="L19" s="14">
        <v>250</v>
      </c>
      <c r="M19" s="3">
        <f>VLOOKUP(J19,Довідник!$A$16:$C$25,3,0)</f>
        <v>1000</v>
      </c>
      <c r="N19" s="14">
        <f t="shared" si="0"/>
        <v>250</v>
      </c>
      <c r="O19" s="15">
        <v>45520</v>
      </c>
      <c r="P19" s="3" t="s">
        <v>96</v>
      </c>
    </row>
    <row r="20" spans="1:16" s="6" customFormat="1" hidden="1" x14ac:dyDescent="0.25">
      <c r="A20" s="3">
        <v>17</v>
      </c>
      <c r="B20" s="3" t="s">
        <v>79</v>
      </c>
      <c r="C20" s="4">
        <v>45552</v>
      </c>
      <c r="D20" s="13">
        <v>4356743774</v>
      </c>
      <c r="E20" s="3" t="str">
        <f>VLOOKUP(D20,Довідник!$A$3:$F$11,2,0)</f>
        <v>Deere</v>
      </c>
      <c r="F20" s="3" t="str">
        <f>VLOOKUP(D20,Довідник!$A$3:$F$11,3,0)</f>
        <v>ФО</v>
      </c>
      <c r="G20" s="3" t="str">
        <f>VLOOKUP(D20,Довідник!$A$3:$F$11,4,0)</f>
        <v>Велика Британія</v>
      </c>
      <c r="H20" s="3" t="str">
        <f>VLOOKUP(D20,Довідник!$A$3:$F$11,5,0)</f>
        <v>Лондон</v>
      </c>
      <c r="I20" s="4">
        <f>VLOOKUP(D20,Довідник!$A$3:$F$11,6,0)</f>
        <v>42791</v>
      </c>
      <c r="J20" s="14" t="s">
        <v>38</v>
      </c>
      <c r="K20" s="3" t="str">
        <f>VLOOKUP(J20,Довідник!$A$16:$C$25,2,0)</f>
        <v>SSD-диск</v>
      </c>
      <c r="L20" s="14">
        <v>123</v>
      </c>
      <c r="M20" s="3">
        <f>VLOOKUP(J20,Довідник!$A$16:$C$25,3,0)</f>
        <v>330</v>
      </c>
      <c r="N20" s="14">
        <f>L20*M20</f>
        <v>40590</v>
      </c>
      <c r="O20" s="15">
        <v>45520</v>
      </c>
      <c r="P20" s="3" t="s">
        <v>96</v>
      </c>
    </row>
    <row r="21" spans="1:16" s="6" customFormat="1" hidden="1" x14ac:dyDescent="0.25">
      <c r="A21" s="3">
        <v>18</v>
      </c>
      <c r="B21" s="3" t="s">
        <v>80</v>
      </c>
      <c r="C21" s="4">
        <v>45552</v>
      </c>
      <c r="D21" s="13">
        <v>2586395239</v>
      </c>
      <c r="E21" s="3" t="str">
        <f>VLOOKUP(D21,Довідник!$A$3:$F$11,2,0)</f>
        <v>Snap Drag</v>
      </c>
      <c r="F21" s="3" t="str">
        <f>VLOOKUP(D21,Довідник!$A$3:$F$11,3,0)</f>
        <v>ЮО</v>
      </c>
      <c r="G21" s="3" t="str">
        <f>VLOOKUP(D21,Довідник!$A$3:$F$11,4,0)</f>
        <v>Чехія</v>
      </c>
      <c r="H21" s="3" t="str">
        <f>VLOOKUP(D21,Довідник!$A$3:$F$11,5,0)</f>
        <v>Плзень</v>
      </c>
      <c r="I21" s="4">
        <f>VLOOKUP(D21,Довідник!$A$3:$F$11,6,0)</f>
        <v>42957</v>
      </c>
      <c r="J21" s="14" t="s">
        <v>34</v>
      </c>
      <c r="K21" s="3" t="str">
        <f>VLOOKUP(J21,Довідник!$A$16:$C$25,2,0)</f>
        <v>Процесор</v>
      </c>
      <c r="L21" s="14">
        <v>142</v>
      </c>
      <c r="M21" s="3">
        <f>VLOOKUP(J21,Довідник!$A$16:$C$25,3,0)</f>
        <v>800</v>
      </c>
      <c r="N21" s="14">
        <f>L21*M21</f>
        <v>113600</v>
      </c>
      <c r="O21" s="14"/>
      <c r="P21" s="3" t="s">
        <v>97</v>
      </c>
    </row>
    <row r="22" spans="1:16" s="6" customFormat="1" x14ac:dyDescent="0.25">
      <c r="A22" s="3">
        <v>27</v>
      </c>
      <c r="B22" s="3" t="s">
        <v>89</v>
      </c>
      <c r="C22" s="4">
        <v>45576</v>
      </c>
      <c r="D22" s="13">
        <v>9877865534</v>
      </c>
      <c r="E22" s="3" t="str">
        <f>VLOOKUP(D22,Довідник!$A$3:$F$11,2,0)</f>
        <v>Nost West</v>
      </c>
      <c r="F22" s="3" t="str">
        <f>VLOOKUP(D22,Довідник!$A$3:$F$11,3,0)</f>
        <v>ЮО</v>
      </c>
      <c r="G22" s="3" t="str">
        <f>VLOOKUP(D22,Довідник!$A$3:$F$11,4,0)</f>
        <v>Молдова</v>
      </c>
      <c r="H22" s="3" t="str">
        <f>VLOOKUP(D22,Довідник!$A$3:$F$11,5,0)</f>
        <v>Монастир</v>
      </c>
      <c r="I22" s="4">
        <f>VLOOKUP(D22,Довідник!$A$3:$F$11,6,0)</f>
        <v>44821</v>
      </c>
      <c r="J22" s="14" t="s">
        <v>35</v>
      </c>
      <c r="K22" s="3" t="str">
        <f>VLOOKUP(J22,Довідник!$A$16:$C$25,2,0)</f>
        <v>Відеокарта</v>
      </c>
      <c r="L22" s="14">
        <v>89</v>
      </c>
      <c r="M22" s="3">
        <f>VLOOKUP(J22,Довідник!$A$16:$C$25,3,0)</f>
        <v>450</v>
      </c>
      <c r="N22" s="14">
        <f t="shared" ref="N22:N24" si="1">L22*M22/1000</f>
        <v>40.049999999999997</v>
      </c>
      <c r="O22" s="15">
        <v>45552</v>
      </c>
      <c r="P22" s="3" t="s">
        <v>96</v>
      </c>
    </row>
    <row r="23" spans="1:16" s="6" customFormat="1" x14ac:dyDescent="0.25">
      <c r="A23" s="3">
        <v>15</v>
      </c>
      <c r="B23" s="3" t="s">
        <v>77</v>
      </c>
      <c r="C23" s="4">
        <v>45544</v>
      </c>
      <c r="D23" s="13">
        <v>6678965230</v>
      </c>
      <c r="E23" s="3" t="str">
        <f>VLOOKUP(D23,Довідник!$A$3:$F$11,2,0)</f>
        <v>Comp Gen</v>
      </c>
      <c r="F23" s="3" t="str">
        <f>VLOOKUP(D23,Довідник!$A$3:$F$11,3,0)</f>
        <v>ЮО</v>
      </c>
      <c r="G23" s="3" t="str">
        <f>VLOOKUP(D23,Довідник!$A$3:$F$11,4,0)</f>
        <v>Нідерланди</v>
      </c>
      <c r="H23" s="3" t="str">
        <f>VLOOKUP(D23,Довідник!$A$3:$F$11,5,0)</f>
        <v>Мюнхен</v>
      </c>
      <c r="I23" s="4">
        <f>VLOOKUP(D23,Довідник!$A$3:$F$11,6,0)</f>
        <v>42583</v>
      </c>
      <c r="J23" s="14" t="s">
        <v>41</v>
      </c>
      <c r="K23" s="3" t="str">
        <f>VLOOKUP(J23,Довідник!$A$16:$C$25,2,0)</f>
        <v>Мат. Плата</v>
      </c>
      <c r="L23" s="14">
        <v>205</v>
      </c>
      <c r="M23" s="3">
        <f>VLOOKUP(J23,Довідник!$A$16:$C$25,3,0)</f>
        <v>1000</v>
      </c>
      <c r="N23" s="14">
        <f t="shared" si="1"/>
        <v>205</v>
      </c>
      <c r="O23" s="15">
        <v>45520</v>
      </c>
      <c r="P23" s="3" t="s">
        <v>96</v>
      </c>
    </row>
    <row r="24" spans="1:16" s="6" customFormat="1" x14ac:dyDescent="0.25">
      <c r="A24" s="3">
        <v>29</v>
      </c>
      <c r="B24" s="3" t="s">
        <v>91</v>
      </c>
      <c r="C24" s="4">
        <v>45576</v>
      </c>
      <c r="D24" s="13">
        <v>6678965230</v>
      </c>
      <c r="E24" s="3" t="str">
        <f>VLOOKUP(D24,Довідник!$A$3:$F$11,2,0)</f>
        <v>Comp Gen</v>
      </c>
      <c r="F24" s="3" t="str">
        <f>VLOOKUP(D24,Довідник!$A$3:$F$11,3,0)</f>
        <v>ЮО</v>
      </c>
      <c r="G24" s="3" t="str">
        <f>VLOOKUP(D24,Довідник!$A$3:$F$11,4,0)</f>
        <v>Нідерланди</v>
      </c>
      <c r="H24" s="3" t="str">
        <f>VLOOKUP(D24,Довідник!$A$3:$F$11,5,0)</f>
        <v>Мюнхен</v>
      </c>
      <c r="I24" s="4">
        <f>VLOOKUP(D24,Довідник!$A$3:$F$11,6,0)</f>
        <v>42583</v>
      </c>
      <c r="J24" s="14" t="s">
        <v>35</v>
      </c>
      <c r="K24" s="3" t="str">
        <f>VLOOKUP(J24,Довідник!$A$16:$C$25,2,0)</f>
        <v>Відеокарта</v>
      </c>
      <c r="L24" s="14">
        <v>105</v>
      </c>
      <c r="M24" s="3">
        <f>VLOOKUP(J24,Довідник!$A$16:$C$25,3,0)</f>
        <v>450</v>
      </c>
      <c r="N24" s="14">
        <f t="shared" si="1"/>
        <v>47.25</v>
      </c>
      <c r="O24" s="15">
        <v>45552</v>
      </c>
      <c r="P24" s="3" t="s">
        <v>96</v>
      </c>
    </row>
    <row r="25" spans="1:16" s="6" customFormat="1" hidden="1" x14ac:dyDescent="0.25">
      <c r="A25" s="3">
        <v>22</v>
      </c>
      <c r="B25" s="3" t="s">
        <v>84</v>
      </c>
      <c r="C25" s="4">
        <v>45564</v>
      </c>
      <c r="D25" s="13">
        <v>2586395239</v>
      </c>
      <c r="E25" s="3" t="str">
        <f>VLOOKUP(D25,Довідник!$A$3:$F$11,2,0)</f>
        <v>Snap Drag</v>
      </c>
      <c r="F25" s="3" t="str">
        <f>VLOOKUP(D25,Довідник!$A$3:$F$11,3,0)</f>
        <v>ЮО</v>
      </c>
      <c r="G25" s="3" t="str">
        <f>VLOOKUP(D25,Довідник!$A$3:$F$11,4,0)</f>
        <v>Чехія</v>
      </c>
      <c r="H25" s="3" t="str">
        <f>VLOOKUP(D25,Довідник!$A$3:$F$11,5,0)</f>
        <v>Плзень</v>
      </c>
      <c r="I25" s="4">
        <f>VLOOKUP(D25,Довідник!$A$3:$F$11,6,0)</f>
        <v>42957</v>
      </c>
      <c r="J25" s="14" t="s">
        <v>38</v>
      </c>
      <c r="K25" s="3" t="str">
        <f>VLOOKUP(J25,Довідник!$A$16:$C$25,2,0)</f>
        <v>SSD-диск</v>
      </c>
      <c r="L25" s="14">
        <v>56</v>
      </c>
      <c r="M25" s="3">
        <f>VLOOKUP(J25,Довідник!$A$16:$C$25,3,0)</f>
        <v>330</v>
      </c>
      <c r="N25" s="14">
        <f>L25*M25</f>
        <v>18480</v>
      </c>
      <c r="O25" s="15">
        <v>45552</v>
      </c>
      <c r="P25" s="3" t="s">
        <v>96</v>
      </c>
    </row>
    <row r="26" spans="1:16" s="6" customFormat="1" x14ac:dyDescent="0.25">
      <c r="A26" s="3">
        <v>16</v>
      </c>
      <c r="B26" s="3" t="s">
        <v>78</v>
      </c>
      <c r="C26" s="4">
        <v>45552</v>
      </c>
      <c r="D26" s="13">
        <v>1324645775</v>
      </c>
      <c r="E26" s="3" t="str">
        <f>VLOOKUP(D26,Довідник!$A$3:$F$11,2,0)</f>
        <v>Hard Equip</v>
      </c>
      <c r="F26" s="3" t="str">
        <f>VLOOKUP(D26,Довідник!$A$3:$F$11,3,0)</f>
        <v>ЮО</v>
      </c>
      <c r="G26" s="3" t="str">
        <f>VLOOKUP(D26,Довідник!$A$3:$F$11,4,0)</f>
        <v>Польща</v>
      </c>
      <c r="H26" s="3" t="str">
        <f>VLOOKUP(D26,Довідник!$A$3:$F$11,5,0)</f>
        <v>Варшава</v>
      </c>
      <c r="I26" s="4">
        <f>VLOOKUP(D26,Довідник!$A$3:$F$11,6,0)</f>
        <v>42486</v>
      </c>
      <c r="J26" s="14" t="s">
        <v>39</v>
      </c>
      <c r="K26" s="3" t="str">
        <f>VLOOKUP(J26,Довідник!$A$16:$C$25,2,0)</f>
        <v>Монітор</v>
      </c>
      <c r="L26" s="14">
        <v>201</v>
      </c>
      <c r="M26" s="3">
        <f>VLOOKUP(J26,Довідник!$A$16:$C$25,3,0)</f>
        <v>270</v>
      </c>
      <c r="N26" s="14">
        <f>L26*M26/1000</f>
        <v>54.27</v>
      </c>
      <c r="O26" s="15">
        <v>45520</v>
      </c>
      <c r="P26" s="3" t="s">
        <v>96</v>
      </c>
    </row>
    <row r="27" spans="1:16" s="6" customFormat="1" hidden="1" x14ac:dyDescent="0.25">
      <c r="A27" s="3">
        <v>24</v>
      </c>
      <c r="B27" s="3" t="s">
        <v>86</v>
      </c>
      <c r="C27" s="4">
        <v>45567</v>
      </c>
      <c r="D27" s="13">
        <v>2586395239</v>
      </c>
      <c r="E27" s="3" t="str">
        <f>VLOOKUP(D27,Довідник!$A$3:$F$11,2,0)</f>
        <v>Snap Drag</v>
      </c>
      <c r="F27" s="3" t="str">
        <f>VLOOKUP(D27,Довідник!$A$3:$F$11,3,0)</f>
        <v>ЮО</v>
      </c>
      <c r="G27" s="3" t="str">
        <f>VLOOKUP(D27,Довідник!$A$3:$F$11,4,0)</f>
        <v>Чехія</v>
      </c>
      <c r="H27" s="3" t="str">
        <f>VLOOKUP(D27,Довідник!$A$3:$F$11,5,0)</f>
        <v>Плзень</v>
      </c>
      <c r="I27" s="4">
        <f>VLOOKUP(D27,Довідник!$A$3:$F$11,6,0)</f>
        <v>42957</v>
      </c>
      <c r="J27" s="14" t="s">
        <v>36</v>
      </c>
      <c r="K27" s="3" t="str">
        <f>VLOOKUP(J27,Довідник!$A$16:$C$25,2,0)</f>
        <v>Оперативна пам'ять</v>
      </c>
      <c r="L27" s="14">
        <v>45</v>
      </c>
      <c r="M27" s="3">
        <f>VLOOKUP(J27,Довідник!$A$16:$C$25,3,0)</f>
        <v>500</v>
      </c>
      <c r="N27" s="14">
        <f>L27*M27</f>
        <v>22500</v>
      </c>
      <c r="O27" s="15">
        <v>45552</v>
      </c>
      <c r="P27" s="3" t="s">
        <v>96</v>
      </c>
    </row>
    <row r="28" spans="1:16" s="6" customFormat="1" hidden="1" x14ac:dyDescent="0.25">
      <c r="A28" s="3">
        <v>25</v>
      </c>
      <c r="B28" s="3" t="s">
        <v>87</v>
      </c>
      <c r="C28" s="4">
        <v>45567</v>
      </c>
      <c r="D28" s="13">
        <v>9877865534</v>
      </c>
      <c r="E28" s="3" t="str">
        <f>VLOOKUP(D28,Довідник!$A$3:$F$11,2,0)</f>
        <v>Nost West</v>
      </c>
      <c r="F28" s="3" t="str">
        <f>VLOOKUP(D28,Довідник!$A$3:$F$11,3,0)</f>
        <v>ЮО</v>
      </c>
      <c r="G28" s="3" t="str">
        <f>VLOOKUP(D28,Довідник!$A$3:$F$11,4,0)</f>
        <v>Молдова</v>
      </c>
      <c r="H28" s="3" t="str">
        <f>VLOOKUP(D28,Довідник!$A$3:$F$11,5,0)</f>
        <v>Монастир</v>
      </c>
      <c r="I28" s="4">
        <f>VLOOKUP(D28,Довідник!$A$3:$F$11,6,0)</f>
        <v>44821</v>
      </c>
      <c r="J28" s="14" t="s">
        <v>38</v>
      </c>
      <c r="K28" s="3" t="str">
        <f>VLOOKUP(J28,Довідник!$A$16:$C$25,2,0)</f>
        <v>SSD-диск</v>
      </c>
      <c r="L28" s="14">
        <v>67</v>
      </c>
      <c r="M28" s="3">
        <f>VLOOKUP(J28,Довідник!$A$16:$C$25,3,0)</f>
        <v>330</v>
      </c>
      <c r="N28" s="14">
        <f>L28*M28</f>
        <v>22110</v>
      </c>
      <c r="O28" s="15">
        <v>45552</v>
      </c>
      <c r="P28" s="3" t="s">
        <v>96</v>
      </c>
    </row>
    <row r="29" spans="1:16" s="6" customFormat="1" x14ac:dyDescent="0.25">
      <c r="A29" s="3">
        <v>3</v>
      </c>
      <c r="B29" s="3" t="s">
        <v>65</v>
      </c>
      <c r="C29" s="4">
        <v>45505</v>
      </c>
      <c r="D29" s="13">
        <v>2586395239</v>
      </c>
      <c r="E29" s="3" t="str">
        <f>VLOOKUP(D29,Довідник!$A$3:$F$11,2,0)</f>
        <v>Snap Drag</v>
      </c>
      <c r="F29" s="3" t="str">
        <f>VLOOKUP(D29,Довідник!$A$3:$F$11,3,0)</f>
        <v>ЮО</v>
      </c>
      <c r="G29" s="3" t="str">
        <f>VLOOKUP(D29,Довідник!$A$3:$F$11,4,0)</f>
        <v>Чехія</v>
      </c>
      <c r="H29" s="3" t="str">
        <f>VLOOKUP(D29,Довідник!$A$3:$F$11,5,0)</f>
        <v>Плзень</v>
      </c>
      <c r="I29" s="4">
        <f>VLOOKUP(D29,Довідник!$A$3:$F$11,6,0)</f>
        <v>42957</v>
      </c>
      <c r="J29" s="14" t="s">
        <v>35</v>
      </c>
      <c r="K29" s="3" t="str">
        <f>VLOOKUP(J29,Довідник!$A$16:$C$25,2,0)</f>
        <v>Відеокарта</v>
      </c>
      <c r="L29" s="14">
        <v>300</v>
      </c>
      <c r="M29" s="3">
        <f>VLOOKUP(J29,Довідник!$A$16:$C$25,3,0)</f>
        <v>450</v>
      </c>
      <c r="N29" s="14">
        <f t="shared" ref="N29:N30" si="2">L29*M29/1000</f>
        <v>135</v>
      </c>
      <c r="O29" s="15">
        <v>45505</v>
      </c>
      <c r="P29" s="3" t="s">
        <v>96</v>
      </c>
    </row>
    <row r="30" spans="1:16" s="6" customFormat="1" x14ac:dyDescent="0.25">
      <c r="A30" s="3">
        <v>20</v>
      </c>
      <c r="B30" s="3" t="s">
        <v>82</v>
      </c>
      <c r="C30" s="4">
        <v>45564</v>
      </c>
      <c r="D30" s="13">
        <v>2586395239</v>
      </c>
      <c r="E30" s="3" t="str">
        <f>VLOOKUP(D30,Довідник!$A$3:$F$11,2,0)</f>
        <v>Snap Drag</v>
      </c>
      <c r="F30" s="3" t="str">
        <f>VLOOKUP(D30,Довідник!$A$3:$F$11,3,0)</f>
        <v>ЮО</v>
      </c>
      <c r="G30" s="3" t="str">
        <f>VLOOKUP(D30,Довідник!$A$3:$F$11,4,0)</f>
        <v>Чехія</v>
      </c>
      <c r="H30" s="3" t="str">
        <f>VLOOKUP(D30,Довідник!$A$3:$F$11,5,0)</f>
        <v>Плзень</v>
      </c>
      <c r="I30" s="4">
        <f>VLOOKUP(D30,Довідник!$A$3:$F$11,6,0)</f>
        <v>42957</v>
      </c>
      <c r="J30" s="14" t="s">
        <v>39</v>
      </c>
      <c r="K30" s="3" t="str">
        <f>VLOOKUP(J30,Довідник!$A$16:$C$25,2,0)</f>
        <v>Монітор</v>
      </c>
      <c r="L30" s="14">
        <v>178</v>
      </c>
      <c r="M30" s="3">
        <f>VLOOKUP(J30,Довідник!$A$16:$C$25,3,0)</f>
        <v>270</v>
      </c>
      <c r="N30" s="14">
        <f t="shared" si="2"/>
        <v>48.06</v>
      </c>
      <c r="O30" s="15">
        <v>45552</v>
      </c>
      <c r="P30" s="3" t="s">
        <v>96</v>
      </c>
    </row>
    <row r="31" spans="1:16" s="6" customFormat="1" hidden="1" x14ac:dyDescent="0.25">
      <c r="A31" s="3">
        <v>28</v>
      </c>
      <c r="B31" s="3" t="s">
        <v>90</v>
      </c>
      <c r="C31" s="4">
        <v>45576</v>
      </c>
      <c r="D31" s="13">
        <v>2586395239</v>
      </c>
      <c r="E31" s="3" t="str">
        <f>VLOOKUP(D31,Довідник!$A$3:$F$11,2,0)</f>
        <v>Snap Drag</v>
      </c>
      <c r="F31" s="3" t="str">
        <f>VLOOKUP(D31,Довідник!$A$3:$F$11,3,0)</f>
        <v>ЮО</v>
      </c>
      <c r="G31" s="3" t="str">
        <f>VLOOKUP(D31,Довідник!$A$3:$F$11,4,0)</f>
        <v>Чехія</v>
      </c>
      <c r="H31" s="3" t="str">
        <f>VLOOKUP(D31,Довідник!$A$3:$F$11,5,0)</f>
        <v>Плзень</v>
      </c>
      <c r="I31" s="4">
        <f>VLOOKUP(D31,Довідник!$A$3:$F$11,6,0)</f>
        <v>42957</v>
      </c>
      <c r="J31" s="14" t="s">
        <v>38</v>
      </c>
      <c r="K31" s="3" t="str">
        <f>VLOOKUP(J31,Довідник!$A$16:$C$25,2,0)</f>
        <v>SSD-диск</v>
      </c>
      <c r="L31" s="14">
        <v>100</v>
      </c>
      <c r="M31" s="3">
        <f>VLOOKUP(J31,Довідник!$A$16:$C$25,3,0)</f>
        <v>330</v>
      </c>
      <c r="N31" s="14">
        <f>L31*M31</f>
        <v>33000</v>
      </c>
      <c r="O31" s="15">
        <v>45552</v>
      </c>
      <c r="P31" s="3" t="s">
        <v>96</v>
      </c>
    </row>
    <row r="32" spans="1:16" s="6" customFormat="1" x14ac:dyDescent="0.25">
      <c r="A32" s="3">
        <v>21</v>
      </c>
      <c r="B32" s="3" t="s">
        <v>83</v>
      </c>
      <c r="C32" s="4">
        <v>45564</v>
      </c>
      <c r="D32" s="13">
        <v>2586395239</v>
      </c>
      <c r="E32" s="3" t="str">
        <f>VLOOKUP(D32,Довідник!$A$3:$F$11,2,0)</f>
        <v>Snap Drag</v>
      </c>
      <c r="F32" s="3" t="str">
        <f>VLOOKUP(D32,Довідник!$A$3:$F$11,3,0)</f>
        <v>ЮО</v>
      </c>
      <c r="G32" s="3" t="str">
        <f>VLOOKUP(D32,Довідник!$A$3:$F$11,4,0)</f>
        <v>Чехія</v>
      </c>
      <c r="H32" s="3" t="str">
        <f>VLOOKUP(D32,Довідник!$A$3:$F$11,5,0)</f>
        <v>Плзень</v>
      </c>
      <c r="I32" s="4">
        <f>VLOOKUP(D32,Довідник!$A$3:$F$11,6,0)</f>
        <v>42957</v>
      </c>
      <c r="J32" s="14" t="s">
        <v>35</v>
      </c>
      <c r="K32" s="3" t="str">
        <f>VLOOKUP(J32,Довідник!$A$16:$C$25,2,0)</f>
        <v>Відеокарта</v>
      </c>
      <c r="L32" s="14">
        <v>19</v>
      </c>
      <c r="M32" s="3">
        <f>VLOOKUP(J32,Довідник!$A$16:$C$25,3,0)</f>
        <v>450</v>
      </c>
      <c r="N32" s="14">
        <f t="shared" ref="N32:N33" si="3">L32*M32/1000</f>
        <v>8.5500000000000007</v>
      </c>
      <c r="O32" s="15">
        <v>45552</v>
      </c>
      <c r="P32" s="3" t="s">
        <v>96</v>
      </c>
    </row>
    <row r="33" spans="1:16" s="6" customFormat="1" x14ac:dyDescent="0.25">
      <c r="A33" s="3">
        <v>26</v>
      </c>
      <c r="B33" s="3" t="s">
        <v>88</v>
      </c>
      <c r="C33" s="4">
        <v>45567</v>
      </c>
      <c r="D33" s="13">
        <v>2586395239</v>
      </c>
      <c r="E33" s="3" t="str">
        <f>VLOOKUP(D33,Довідник!$A$3:$F$11,2,0)</f>
        <v>Snap Drag</v>
      </c>
      <c r="F33" s="3" t="str">
        <f>VLOOKUP(D33,Довідник!$A$3:$F$11,3,0)</f>
        <v>ЮО</v>
      </c>
      <c r="G33" s="3" t="str">
        <f>VLOOKUP(D33,Довідник!$A$3:$F$11,4,0)</f>
        <v>Чехія</v>
      </c>
      <c r="H33" s="3" t="str">
        <f>VLOOKUP(D33,Довідник!$A$3:$F$11,5,0)</f>
        <v>Плзень</v>
      </c>
      <c r="I33" s="4">
        <f>VLOOKUP(D33,Довідник!$A$3:$F$11,6,0)</f>
        <v>42957</v>
      </c>
      <c r="J33" s="14" t="s">
        <v>33</v>
      </c>
      <c r="K33" s="3" t="str">
        <f>VLOOKUP(J33,Довідник!$A$16:$C$25,2,0)</f>
        <v>Комп'ютерна мишка</v>
      </c>
      <c r="L33" s="14">
        <v>78</v>
      </c>
      <c r="M33" s="3">
        <f>VLOOKUP(J33,Довідник!$A$16:$C$25,3,0)</f>
        <v>350</v>
      </c>
      <c r="N33" s="14">
        <f t="shared" si="3"/>
        <v>27.3</v>
      </c>
      <c r="O33" s="15">
        <v>45552</v>
      </c>
      <c r="P33" s="3" t="s">
        <v>96</v>
      </c>
    </row>
    <row r="34" spans="1:16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2"/>
      <c r="O34" s="1"/>
    </row>
    <row r="35" spans="1:16" x14ac:dyDescent="0.25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2"/>
      <c r="O35" s="1"/>
    </row>
    <row r="36" spans="1:16" x14ac:dyDescent="0.25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2"/>
      <c r="O36" s="1"/>
    </row>
    <row r="37" spans="1:16" x14ac:dyDescent="0.25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6" x14ac:dyDescent="0.25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2"/>
      <c r="O38" s="1"/>
    </row>
    <row r="39" spans="1:16" x14ac:dyDescent="0.25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2"/>
      <c r="O39" s="1"/>
    </row>
    <row r="40" spans="1:16" x14ac:dyDescent="0.25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2"/>
      <c r="O40" s="1"/>
    </row>
    <row r="41" spans="1:16" x14ac:dyDescent="0.25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2"/>
      <c r="O41" s="1"/>
    </row>
    <row r="42" spans="1:16" x14ac:dyDescent="0.25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2"/>
      <c r="O42" s="1"/>
    </row>
    <row r="43" spans="1:16" x14ac:dyDescent="0.2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2"/>
      <c r="O43" s="1"/>
    </row>
  </sheetData>
  <autoFilter ref="A3:P33" xr:uid="{D6A037E8-8761-4449-8AA9-5723949500B1}">
    <filterColumn colId="9">
      <filters>
        <filter val="ПК-140"/>
        <filter val="ПК-142"/>
        <filter val="ПК-144"/>
        <filter val="ПК-146"/>
        <filter val="ПК-148"/>
      </filters>
    </filterColumn>
    <sortState xmlns:xlrd2="http://schemas.microsoft.com/office/spreadsheetml/2017/richdata2" ref="A4:P33">
      <sortCondition ref="G4:G33"/>
    </sortState>
  </autoFilter>
  <mergeCells count="1">
    <mergeCell ref="A1:O1"/>
  </mergeCells>
  <dataValidations count="2">
    <dataValidation type="list" allowBlank="1" showInputMessage="1" showErrorMessage="1" sqref="J4:J33" xr:uid="{D391B36E-4414-4812-957E-8B40D4F64860}">
      <formula1>$J$4:$J$33</formula1>
    </dataValidation>
    <dataValidation type="list" allowBlank="1" showInputMessage="1" showErrorMessage="1" sqref="D4:D33" xr:uid="{60161564-3DBE-4E8E-819D-5AF101454353}">
      <formula1>$D$4:$D$33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headerFooter>
    <oddHeader>&amp;CБіліченко Владислав Анатолійович, 6.03.073.040.24.2, МіМ</oddHeader>
    <oddFooter>&amp;C20.12.2024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workbookViewId="0">
      <selection activeCell="C25" sqref="A14:C25"/>
    </sheetView>
  </sheetViews>
  <sheetFormatPr defaultRowHeight="15" x14ac:dyDescent="0.25"/>
  <cols>
    <col min="1" max="1" width="14.85546875" customWidth="1"/>
    <col min="2" max="2" width="20.140625" customWidth="1"/>
    <col min="4" max="4" width="16.42578125" bestFit="1" customWidth="1"/>
    <col min="5" max="5" width="17.28515625" customWidth="1"/>
    <col min="6" max="6" width="14.42578125" customWidth="1"/>
  </cols>
  <sheetData>
    <row r="1" spans="1:6" x14ac:dyDescent="0.25">
      <c r="A1" s="27" t="s">
        <v>23</v>
      </c>
      <c r="B1" s="27"/>
      <c r="C1" s="27"/>
      <c r="D1" s="27"/>
      <c r="E1" s="27"/>
      <c r="F1" s="28"/>
    </row>
    <row r="2" spans="1:6" ht="45" x14ac:dyDescent="0.25">
      <c r="A2" s="29" t="s">
        <v>16</v>
      </c>
      <c r="B2" s="29" t="s">
        <v>17</v>
      </c>
      <c r="C2" s="29" t="s">
        <v>18</v>
      </c>
      <c r="D2" s="29" t="s">
        <v>19</v>
      </c>
      <c r="E2" s="29" t="s">
        <v>20</v>
      </c>
      <c r="F2" s="29" t="s">
        <v>21</v>
      </c>
    </row>
    <row r="3" spans="1:6" x14ac:dyDescent="0.25">
      <c r="A3" s="30">
        <v>6678965230</v>
      </c>
      <c r="B3" s="31" t="s">
        <v>45</v>
      </c>
      <c r="C3" s="31" t="s">
        <v>7</v>
      </c>
      <c r="D3" s="31" t="s">
        <v>54</v>
      </c>
      <c r="E3" s="31" t="s">
        <v>1</v>
      </c>
      <c r="F3" s="32">
        <v>42583</v>
      </c>
    </row>
    <row r="4" spans="1:6" x14ac:dyDescent="0.25">
      <c r="A4" s="30">
        <v>5698723658</v>
      </c>
      <c r="B4" s="31" t="s">
        <v>44</v>
      </c>
      <c r="C4" s="31" t="s">
        <v>8</v>
      </c>
      <c r="D4" s="31" t="s">
        <v>10</v>
      </c>
      <c r="E4" s="31" t="s">
        <v>2</v>
      </c>
      <c r="F4" s="32">
        <v>42962</v>
      </c>
    </row>
    <row r="5" spans="1:6" x14ac:dyDescent="0.25">
      <c r="A5" s="30">
        <v>2586395239</v>
      </c>
      <c r="B5" s="31" t="s">
        <v>46</v>
      </c>
      <c r="C5" s="31" t="s">
        <v>7</v>
      </c>
      <c r="D5" s="31" t="s">
        <v>55</v>
      </c>
      <c r="E5" s="31" t="s">
        <v>93</v>
      </c>
      <c r="F5" s="32">
        <v>42957</v>
      </c>
    </row>
    <row r="6" spans="1:6" x14ac:dyDescent="0.25">
      <c r="A6" s="30">
        <v>7458742369</v>
      </c>
      <c r="B6" s="31" t="s">
        <v>47</v>
      </c>
      <c r="C6" s="31" t="s">
        <v>8</v>
      </c>
      <c r="D6" s="31" t="s">
        <v>53</v>
      </c>
      <c r="E6" s="31" t="s">
        <v>11</v>
      </c>
      <c r="F6" s="32">
        <v>42607</v>
      </c>
    </row>
    <row r="7" spans="1:6" x14ac:dyDescent="0.25">
      <c r="A7" s="30">
        <v>4356743774</v>
      </c>
      <c r="B7" s="31" t="s">
        <v>48</v>
      </c>
      <c r="C7" s="31" t="s">
        <v>8</v>
      </c>
      <c r="D7" s="31" t="s">
        <v>9</v>
      </c>
      <c r="E7" s="31" t="s">
        <v>58</v>
      </c>
      <c r="F7" s="32">
        <v>42791</v>
      </c>
    </row>
    <row r="8" spans="1:6" x14ac:dyDescent="0.25">
      <c r="A8" s="30">
        <v>5234523456</v>
      </c>
      <c r="B8" s="31" t="s">
        <v>49</v>
      </c>
      <c r="C8" s="31" t="s">
        <v>8</v>
      </c>
      <c r="D8" s="31" t="s">
        <v>9</v>
      </c>
      <c r="E8" s="31" t="s">
        <v>59</v>
      </c>
      <c r="F8" s="32">
        <v>44045</v>
      </c>
    </row>
    <row r="9" spans="1:6" x14ac:dyDescent="0.25">
      <c r="A9" s="30">
        <v>5426477845</v>
      </c>
      <c r="B9" s="31" t="s">
        <v>50</v>
      </c>
      <c r="C9" s="31" t="s">
        <v>7</v>
      </c>
      <c r="D9" s="31" t="s">
        <v>53</v>
      </c>
      <c r="E9" s="31" t="s">
        <v>60</v>
      </c>
      <c r="F9" s="32">
        <v>43759</v>
      </c>
    </row>
    <row r="10" spans="1:6" x14ac:dyDescent="0.25">
      <c r="A10" s="30">
        <v>1324645775</v>
      </c>
      <c r="B10" s="31" t="s">
        <v>51</v>
      </c>
      <c r="C10" s="31" t="s">
        <v>7</v>
      </c>
      <c r="D10" s="31" t="s">
        <v>56</v>
      </c>
      <c r="E10" s="31" t="s">
        <v>61</v>
      </c>
      <c r="F10" s="32">
        <v>42486</v>
      </c>
    </row>
    <row r="11" spans="1:6" x14ac:dyDescent="0.25">
      <c r="A11" s="30">
        <v>9877865534</v>
      </c>
      <c r="B11" s="31" t="s">
        <v>52</v>
      </c>
      <c r="C11" s="31" t="s">
        <v>7</v>
      </c>
      <c r="D11" s="31" t="s">
        <v>57</v>
      </c>
      <c r="E11" s="31" t="s">
        <v>62</v>
      </c>
      <c r="F11" s="32">
        <v>44821</v>
      </c>
    </row>
    <row r="14" spans="1:6" x14ac:dyDescent="0.25">
      <c r="A14" s="27" t="s">
        <v>3</v>
      </c>
      <c r="B14" s="27"/>
      <c r="C14" s="27"/>
    </row>
    <row r="15" spans="1:6" ht="30" x14ac:dyDescent="0.25">
      <c r="A15" s="29" t="s">
        <v>4</v>
      </c>
      <c r="B15" s="29" t="s">
        <v>5</v>
      </c>
      <c r="C15" s="29" t="s">
        <v>6</v>
      </c>
    </row>
    <row r="16" spans="1:6" x14ac:dyDescent="0.25">
      <c r="A16" s="29" t="s">
        <v>33</v>
      </c>
      <c r="B16" s="31" t="s">
        <v>24</v>
      </c>
      <c r="C16" s="31">
        <v>350</v>
      </c>
    </row>
    <row r="17" spans="1:3" x14ac:dyDescent="0.25">
      <c r="A17" s="29" t="s">
        <v>34</v>
      </c>
      <c r="B17" s="31" t="s">
        <v>25</v>
      </c>
      <c r="C17" s="31">
        <v>800</v>
      </c>
    </row>
    <row r="18" spans="1:3" x14ac:dyDescent="0.25">
      <c r="A18" s="29" t="s">
        <v>35</v>
      </c>
      <c r="B18" s="31" t="s">
        <v>26</v>
      </c>
      <c r="C18" s="31">
        <v>450</v>
      </c>
    </row>
    <row r="19" spans="1:3" x14ac:dyDescent="0.25">
      <c r="A19" s="29" t="s">
        <v>36</v>
      </c>
      <c r="B19" s="31" t="s">
        <v>27</v>
      </c>
      <c r="C19" s="31">
        <v>500</v>
      </c>
    </row>
    <row r="20" spans="1:3" x14ac:dyDescent="0.25">
      <c r="A20" s="29" t="s">
        <v>37</v>
      </c>
      <c r="B20" s="31" t="s">
        <v>28</v>
      </c>
      <c r="C20" s="31">
        <v>600</v>
      </c>
    </row>
    <row r="21" spans="1:3" x14ac:dyDescent="0.25">
      <c r="A21" s="29" t="s">
        <v>38</v>
      </c>
      <c r="B21" s="31" t="s">
        <v>29</v>
      </c>
      <c r="C21" s="31">
        <v>330</v>
      </c>
    </row>
    <row r="22" spans="1:3" x14ac:dyDescent="0.25">
      <c r="A22" s="29" t="s">
        <v>39</v>
      </c>
      <c r="B22" s="31" t="s">
        <v>30</v>
      </c>
      <c r="C22" s="31">
        <v>270</v>
      </c>
    </row>
    <row r="23" spans="1:3" x14ac:dyDescent="0.25">
      <c r="A23" s="29" t="s">
        <v>40</v>
      </c>
      <c r="B23" s="31" t="s">
        <v>31</v>
      </c>
      <c r="C23" s="31">
        <v>800</v>
      </c>
    </row>
    <row r="24" spans="1:3" x14ac:dyDescent="0.25">
      <c r="A24" s="29" t="s">
        <v>41</v>
      </c>
      <c r="B24" s="31" t="s">
        <v>32</v>
      </c>
      <c r="C24" s="31">
        <v>1000</v>
      </c>
    </row>
    <row r="25" spans="1:3" x14ac:dyDescent="0.25">
      <c r="A25" s="29" t="s">
        <v>43</v>
      </c>
      <c r="B25" s="31" t="s">
        <v>42</v>
      </c>
      <c r="C25" s="31">
        <v>2000</v>
      </c>
    </row>
  </sheetData>
  <mergeCells count="2">
    <mergeCell ref="A1:E1"/>
    <mergeCell ref="A14:C1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9666C-AB55-4CC5-B5C7-FEBE2CC2B1CA}">
  <dimension ref="A1:P43"/>
  <sheetViews>
    <sheetView zoomScaleNormal="100" workbookViewId="0">
      <pane xSplit="15" ySplit="3" topLeftCell="P4" activePane="bottomRight" state="frozen"/>
      <selection pane="topRight" activeCell="P1" sqref="P1"/>
      <selection pane="bottomLeft" activeCell="A4" sqref="A4"/>
      <selection pane="bottomRight" activeCell="P33" sqref="A3:P33"/>
    </sheetView>
  </sheetViews>
  <sheetFormatPr defaultRowHeight="15" x14ac:dyDescent="0.25"/>
  <cols>
    <col min="1" max="1" width="3.85546875" bestFit="1" customWidth="1"/>
    <col min="2" max="2" width="12" bestFit="1" customWidth="1"/>
    <col min="3" max="3" width="12" customWidth="1"/>
    <col min="4" max="4" width="15" customWidth="1"/>
    <col min="5" max="5" width="18.85546875" customWidth="1"/>
    <col min="6" max="6" width="7.7109375" bestFit="1" customWidth="1"/>
    <col min="7" max="7" width="16.7109375" customWidth="1"/>
    <col min="8" max="9" width="11.7109375" customWidth="1"/>
    <col min="10" max="10" width="9.7109375" bestFit="1" customWidth="1"/>
    <col min="11" max="11" width="21.42578125" customWidth="1"/>
    <col min="12" max="12" width="11.5703125" bestFit="1" customWidth="1"/>
    <col min="13" max="13" width="9.5703125" bestFit="1" customWidth="1"/>
    <col min="14" max="14" width="10" customWidth="1"/>
    <col min="15" max="15" width="10.42578125" bestFit="1" customWidth="1"/>
    <col min="16" max="16" width="11.140625" customWidth="1"/>
  </cols>
  <sheetData>
    <row r="1" spans="1:16" x14ac:dyDescent="0.25">
      <c r="A1" s="21" t="s">
        <v>12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9"/>
    </row>
    <row r="2" spans="1:16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9"/>
    </row>
    <row r="3" spans="1:16" ht="45" x14ac:dyDescent="0.25">
      <c r="A3" s="12" t="s">
        <v>13</v>
      </c>
      <c r="B3" s="12" t="s">
        <v>14</v>
      </c>
      <c r="C3" s="12" t="s">
        <v>15</v>
      </c>
      <c r="D3" s="12" t="s">
        <v>16</v>
      </c>
      <c r="E3" s="11" t="s">
        <v>17</v>
      </c>
      <c r="F3" s="11" t="s">
        <v>18</v>
      </c>
      <c r="G3" s="11" t="s">
        <v>19</v>
      </c>
      <c r="H3" s="11" t="s">
        <v>20</v>
      </c>
      <c r="I3" s="11" t="s">
        <v>21</v>
      </c>
      <c r="J3" s="12" t="s">
        <v>4</v>
      </c>
      <c r="K3" s="11" t="s">
        <v>5</v>
      </c>
      <c r="L3" s="12" t="s">
        <v>94</v>
      </c>
      <c r="M3" s="11" t="s">
        <v>6</v>
      </c>
      <c r="N3" s="12" t="s">
        <v>95</v>
      </c>
      <c r="O3" s="12" t="s">
        <v>0</v>
      </c>
      <c r="P3" s="12" t="s">
        <v>22</v>
      </c>
    </row>
    <row r="4" spans="1:16" s="6" customFormat="1" x14ac:dyDescent="0.25">
      <c r="A4" s="3">
        <v>10</v>
      </c>
      <c r="B4" s="3" t="s">
        <v>72</v>
      </c>
      <c r="C4" s="4">
        <v>45520</v>
      </c>
      <c r="D4" s="13">
        <v>2586395239</v>
      </c>
      <c r="E4" s="3" t="str">
        <f>VLOOKUP(D4,Довідник!$A$3:$F$11,2,0)</f>
        <v>Snap Drag</v>
      </c>
      <c r="F4" s="3" t="str">
        <f>VLOOKUP(D4,Довідник!$A$3:$F$11,3,0)</f>
        <v>ЮО</v>
      </c>
      <c r="G4" s="3" t="str">
        <f>VLOOKUP(D4,Довідник!$A$3:$F$11,4,0)</f>
        <v>Чехія</v>
      </c>
      <c r="H4" s="3" t="str">
        <f>VLOOKUP(D4,Довідник!$A$3:$F$11,5,0)</f>
        <v>Плзень</v>
      </c>
      <c r="I4" s="4">
        <f>VLOOKUP(D4,Довідник!$A$3:$F$11,6,0)</f>
        <v>42957</v>
      </c>
      <c r="J4" s="14" t="s">
        <v>43</v>
      </c>
      <c r="K4" s="3" t="str">
        <f>VLOOKUP(J4,Довідник!$A$16:$C$25,2,0)</f>
        <v>Клавіатура</v>
      </c>
      <c r="L4" s="14">
        <v>222</v>
      </c>
      <c r="M4" s="3">
        <f>VLOOKUP(J4,Довідник!$A$16:$C$25,3,0)</f>
        <v>2000</v>
      </c>
      <c r="N4" s="14">
        <f t="shared" ref="N4:N33" si="0">L4*M4</f>
        <v>444000</v>
      </c>
      <c r="O4" s="15">
        <v>45520</v>
      </c>
      <c r="P4" s="3" t="s">
        <v>96</v>
      </c>
    </row>
    <row r="5" spans="1:16" s="6" customFormat="1" x14ac:dyDescent="0.25">
      <c r="A5" s="3">
        <v>9</v>
      </c>
      <c r="B5" s="3" t="s">
        <v>71</v>
      </c>
      <c r="C5" s="4">
        <v>45520</v>
      </c>
      <c r="D5" s="13">
        <v>9877865534</v>
      </c>
      <c r="E5" s="3" t="str">
        <f>VLOOKUP(D5,Довідник!$A$3:$F$11,2,0)</f>
        <v>Nost West</v>
      </c>
      <c r="F5" s="3" t="str">
        <f>VLOOKUP(D5,Довідник!$A$3:$F$11,3,0)</f>
        <v>ЮО</v>
      </c>
      <c r="G5" s="3" t="str">
        <f>VLOOKUP(D5,Довідник!$A$3:$F$11,4,0)</f>
        <v>Молдова</v>
      </c>
      <c r="H5" s="3" t="str">
        <f>VLOOKUP(D5,Довідник!$A$3:$F$11,5,0)</f>
        <v>Монастир</v>
      </c>
      <c r="I5" s="4">
        <f>VLOOKUP(D5,Довідник!$A$3:$F$11,6,0)</f>
        <v>44821</v>
      </c>
      <c r="J5" s="14" t="s">
        <v>41</v>
      </c>
      <c r="K5" s="3" t="str">
        <f>VLOOKUP(J5,Довідник!$A$16:$C$25,2,0)</f>
        <v>Мат. Плата</v>
      </c>
      <c r="L5" s="14">
        <v>250</v>
      </c>
      <c r="M5" s="3">
        <f>VLOOKUP(J5,Довідник!$A$16:$C$25,3,0)</f>
        <v>1000</v>
      </c>
      <c r="N5" s="14">
        <f t="shared" si="0"/>
        <v>250000</v>
      </c>
      <c r="O5" s="15">
        <v>45520</v>
      </c>
      <c r="P5" s="3" t="s">
        <v>96</v>
      </c>
    </row>
    <row r="6" spans="1:16" s="6" customFormat="1" x14ac:dyDescent="0.25">
      <c r="A6" s="3">
        <v>15</v>
      </c>
      <c r="B6" s="3" t="s">
        <v>77</v>
      </c>
      <c r="C6" s="4">
        <v>45544</v>
      </c>
      <c r="D6" s="13">
        <v>6678965230</v>
      </c>
      <c r="E6" s="3" t="str">
        <f>VLOOKUP(D6,Довідник!$A$3:$F$11,2,0)</f>
        <v>Comp Gen</v>
      </c>
      <c r="F6" s="3" t="str">
        <f>VLOOKUP(D6,Довідник!$A$3:$F$11,3,0)</f>
        <v>ЮО</v>
      </c>
      <c r="G6" s="3" t="str">
        <f>VLOOKUP(D6,Довідник!$A$3:$F$11,4,0)</f>
        <v>Нідерланди</v>
      </c>
      <c r="H6" s="3" t="str">
        <f>VLOOKUP(D6,Довідник!$A$3:$F$11,5,0)</f>
        <v>Мюнхен</v>
      </c>
      <c r="I6" s="4">
        <f>VLOOKUP(D6,Довідник!$A$3:$F$11,6,0)</f>
        <v>42583</v>
      </c>
      <c r="J6" s="14" t="s">
        <v>41</v>
      </c>
      <c r="K6" s="3" t="str">
        <f>VLOOKUP(J6,Довідник!$A$16:$C$25,2,0)</f>
        <v>Мат. Плата</v>
      </c>
      <c r="L6" s="14">
        <v>205</v>
      </c>
      <c r="M6" s="3">
        <f>VLOOKUP(J6,Довідник!$A$16:$C$25,3,0)</f>
        <v>1000</v>
      </c>
      <c r="N6" s="14">
        <f t="shared" si="0"/>
        <v>205000</v>
      </c>
      <c r="O6" s="15">
        <v>45520</v>
      </c>
      <c r="P6" s="3" t="s">
        <v>96</v>
      </c>
    </row>
    <row r="7" spans="1:16" s="6" customFormat="1" x14ac:dyDescent="0.25">
      <c r="A7" s="3">
        <v>1</v>
      </c>
      <c r="B7" s="3" t="s">
        <v>63</v>
      </c>
      <c r="C7" s="4">
        <v>45505</v>
      </c>
      <c r="D7" s="13">
        <v>5698723658</v>
      </c>
      <c r="E7" s="3" t="str">
        <f>VLOOKUP(D7,Довідник!$A$3:$F$11,2,0)</f>
        <v>Soft Well</v>
      </c>
      <c r="F7" s="3" t="str">
        <f>VLOOKUP(D7,Довідник!$A$3:$F$11,3,0)</f>
        <v>ФО</v>
      </c>
      <c r="G7" s="3" t="str">
        <f>VLOOKUP(D7,Довідник!$A$3:$F$11,4,0)</f>
        <v>Іспанія</v>
      </c>
      <c r="H7" s="3" t="str">
        <f>VLOOKUP(D7,Довідник!$A$3:$F$11,5,0)</f>
        <v>Сарагоса</v>
      </c>
      <c r="I7" s="4">
        <f>VLOOKUP(D7,Довідник!$A$3:$F$11,6,0)</f>
        <v>42962</v>
      </c>
      <c r="J7" s="14" t="s">
        <v>33</v>
      </c>
      <c r="K7" s="3" t="str">
        <f>VLOOKUP(J7,Довідник!$A$16:$C$25,2,0)</f>
        <v>Комп'ютерна мишка</v>
      </c>
      <c r="L7" s="14">
        <v>500</v>
      </c>
      <c r="M7" s="3">
        <f>VLOOKUP(J7,Довідник!$A$16:$C$25,3,0)</f>
        <v>350</v>
      </c>
      <c r="N7" s="14">
        <f t="shared" si="0"/>
        <v>175000</v>
      </c>
      <c r="O7" s="15">
        <v>45505</v>
      </c>
      <c r="P7" s="3" t="s">
        <v>96</v>
      </c>
    </row>
    <row r="8" spans="1:16" s="6" customFormat="1" x14ac:dyDescent="0.25">
      <c r="A8" s="3">
        <v>2</v>
      </c>
      <c r="B8" s="3" t="s">
        <v>64</v>
      </c>
      <c r="C8" s="4">
        <v>45505</v>
      </c>
      <c r="D8" s="13">
        <v>5698723658</v>
      </c>
      <c r="E8" s="3" t="str">
        <f>VLOOKUP(D8,Довідник!$A$3:$F$11,2,0)</f>
        <v>Soft Well</v>
      </c>
      <c r="F8" s="3" t="str">
        <f>VLOOKUP(D8,Довідник!$A$3:$F$11,3,0)</f>
        <v>ФО</v>
      </c>
      <c r="G8" s="3" t="str">
        <f>VLOOKUP(D8,Довідник!$A$3:$F$11,4,0)</f>
        <v>Іспанія</v>
      </c>
      <c r="H8" s="3" t="str">
        <f>VLOOKUP(D8,Довідник!$A$3:$F$11,5,0)</f>
        <v>Сарагоса</v>
      </c>
      <c r="I8" s="4">
        <f>VLOOKUP(D8,Довідник!$A$3:$F$11,6,0)</f>
        <v>42962</v>
      </c>
      <c r="J8" s="14" t="s">
        <v>34</v>
      </c>
      <c r="K8" s="3" t="str">
        <f>VLOOKUP(J8,Довідник!$A$16:$C$25,2,0)</f>
        <v>Процесор</v>
      </c>
      <c r="L8" s="14">
        <v>200</v>
      </c>
      <c r="M8" s="3">
        <f>VLOOKUP(J8,Довідник!$A$16:$C$25,3,0)</f>
        <v>800</v>
      </c>
      <c r="N8" s="14">
        <f t="shared" si="0"/>
        <v>160000</v>
      </c>
      <c r="O8" s="15">
        <v>45505</v>
      </c>
      <c r="P8" s="3" t="s">
        <v>96</v>
      </c>
    </row>
    <row r="9" spans="1:16" s="6" customFormat="1" x14ac:dyDescent="0.25">
      <c r="A9" s="3">
        <v>8</v>
      </c>
      <c r="B9" s="3" t="s">
        <v>70</v>
      </c>
      <c r="C9" s="4">
        <v>45520</v>
      </c>
      <c r="D9" s="13">
        <v>1324645775</v>
      </c>
      <c r="E9" s="3" t="str">
        <f>VLOOKUP(D9,Довідник!$A$3:$F$11,2,0)</f>
        <v>Hard Equip</v>
      </c>
      <c r="F9" s="3" t="str">
        <f>VLOOKUP(D9,Довідник!$A$3:$F$11,3,0)</f>
        <v>ЮО</v>
      </c>
      <c r="G9" s="3" t="str">
        <f>VLOOKUP(D9,Довідник!$A$3:$F$11,4,0)</f>
        <v>Польща</v>
      </c>
      <c r="H9" s="3" t="str">
        <f>VLOOKUP(D9,Довідник!$A$3:$F$11,5,0)</f>
        <v>Варшава</v>
      </c>
      <c r="I9" s="4">
        <f>VLOOKUP(D9,Довідник!$A$3:$F$11,6,0)</f>
        <v>42486</v>
      </c>
      <c r="J9" s="14" t="s">
        <v>40</v>
      </c>
      <c r="K9" s="3" t="str">
        <f>VLOOKUP(J9,Довідник!$A$16:$C$25,2,0)</f>
        <v>Блок живлення</v>
      </c>
      <c r="L9" s="14">
        <v>200</v>
      </c>
      <c r="M9" s="3">
        <f>VLOOKUP(J9,Довідник!$A$16:$C$25,3,0)</f>
        <v>800</v>
      </c>
      <c r="N9" s="14">
        <f t="shared" si="0"/>
        <v>160000</v>
      </c>
      <c r="O9" s="15"/>
      <c r="P9" s="3" t="s">
        <v>97</v>
      </c>
    </row>
    <row r="10" spans="1:16" s="6" customFormat="1" x14ac:dyDescent="0.25">
      <c r="A10" s="3">
        <v>3</v>
      </c>
      <c r="B10" s="3" t="s">
        <v>65</v>
      </c>
      <c r="C10" s="4">
        <v>45505</v>
      </c>
      <c r="D10" s="13">
        <v>2586395239</v>
      </c>
      <c r="E10" s="3" t="str">
        <f>VLOOKUP(D10,Довідник!$A$3:$F$11,2,0)</f>
        <v>Snap Drag</v>
      </c>
      <c r="F10" s="3" t="str">
        <f>VLOOKUP(D10,Довідник!$A$3:$F$11,3,0)</f>
        <v>ЮО</v>
      </c>
      <c r="G10" s="3" t="str">
        <f>VLOOKUP(D10,Довідник!$A$3:$F$11,4,0)</f>
        <v>Чехія</v>
      </c>
      <c r="H10" s="3" t="str">
        <f>VLOOKUP(D10,Довідник!$A$3:$F$11,5,0)</f>
        <v>Плзень</v>
      </c>
      <c r="I10" s="4">
        <f>VLOOKUP(D10,Довідник!$A$3:$F$11,6,0)</f>
        <v>42957</v>
      </c>
      <c r="J10" s="14" t="s">
        <v>35</v>
      </c>
      <c r="K10" s="3" t="str">
        <f>VLOOKUP(J10,Довідник!$A$16:$C$25,2,0)</f>
        <v>Відеокарта</v>
      </c>
      <c r="L10" s="14">
        <v>300</v>
      </c>
      <c r="M10" s="3">
        <f>VLOOKUP(J10,Довідник!$A$16:$C$25,3,0)</f>
        <v>450</v>
      </c>
      <c r="N10" s="14">
        <f t="shared" si="0"/>
        <v>135000</v>
      </c>
      <c r="O10" s="15">
        <v>45505</v>
      </c>
      <c r="P10" s="3" t="s">
        <v>96</v>
      </c>
    </row>
    <row r="11" spans="1:16" s="6" customFormat="1" x14ac:dyDescent="0.25">
      <c r="A11" s="3">
        <v>18</v>
      </c>
      <c r="B11" s="3" t="s">
        <v>80</v>
      </c>
      <c r="C11" s="4">
        <v>45552</v>
      </c>
      <c r="D11" s="13">
        <v>2586395239</v>
      </c>
      <c r="E11" s="3" t="str">
        <f>VLOOKUP(D11,Довідник!$A$3:$F$11,2,0)</f>
        <v>Snap Drag</v>
      </c>
      <c r="F11" s="3" t="str">
        <f>VLOOKUP(D11,Довідник!$A$3:$F$11,3,0)</f>
        <v>ЮО</v>
      </c>
      <c r="G11" s="3" t="str">
        <f>VLOOKUP(D11,Довідник!$A$3:$F$11,4,0)</f>
        <v>Чехія</v>
      </c>
      <c r="H11" s="3" t="str">
        <f>VLOOKUP(D11,Довідник!$A$3:$F$11,5,0)</f>
        <v>Плзень</v>
      </c>
      <c r="I11" s="4">
        <f>VLOOKUP(D11,Довідник!$A$3:$F$11,6,0)</f>
        <v>42957</v>
      </c>
      <c r="J11" s="14" t="s">
        <v>34</v>
      </c>
      <c r="K11" s="3" t="str">
        <f>VLOOKUP(J11,Довідник!$A$16:$C$25,2,0)</f>
        <v>Процесор</v>
      </c>
      <c r="L11" s="14">
        <v>142</v>
      </c>
      <c r="M11" s="3">
        <f>VLOOKUP(J11,Довідник!$A$16:$C$25,3,0)</f>
        <v>800</v>
      </c>
      <c r="N11" s="14">
        <f t="shared" si="0"/>
        <v>113600</v>
      </c>
      <c r="O11" s="14"/>
      <c r="P11" s="3" t="s">
        <v>97</v>
      </c>
    </row>
    <row r="12" spans="1:16" s="6" customFormat="1" x14ac:dyDescent="0.25">
      <c r="A12" s="3">
        <v>12</v>
      </c>
      <c r="B12" s="3" t="s">
        <v>74</v>
      </c>
      <c r="C12" s="4">
        <v>45544</v>
      </c>
      <c r="D12" s="13">
        <v>5698723658</v>
      </c>
      <c r="E12" s="3" t="str">
        <f>VLOOKUP(D12,Довідник!$A$3:$F$11,2,0)</f>
        <v>Soft Well</v>
      </c>
      <c r="F12" s="3" t="str">
        <f>VLOOKUP(D12,Довідник!$A$3:$F$11,3,0)</f>
        <v>ФО</v>
      </c>
      <c r="G12" s="3" t="str">
        <f>VLOOKUP(D12,Довідник!$A$3:$F$11,4,0)</f>
        <v>Іспанія</v>
      </c>
      <c r="H12" s="3" t="str">
        <f>VLOOKUP(D12,Довідник!$A$3:$F$11,5,0)</f>
        <v>Сарагоса</v>
      </c>
      <c r="I12" s="4">
        <f>VLOOKUP(D12,Довідник!$A$3:$F$11,6,0)</f>
        <v>42962</v>
      </c>
      <c r="J12" s="14" t="s">
        <v>36</v>
      </c>
      <c r="K12" s="3" t="str">
        <f>VLOOKUP(J12,Довідник!$A$16:$C$25,2,0)</f>
        <v>Оперативна пам'ять</v>
      </c>
      <c r="L12" s="14">
        <v>157</v>
      </c>
      <c r="M12" s="3">
        <f>VLOOKUP(J12,Довідник!$A$16:$C$25,3,0)</f>
        <v>500</v>
      </c>
      <c r="N12" s="14">
        <f t="shared" si="0"/>
        <v>78500</v>
      </c>
      <c r="O12" s="15">
        <v>45520</v>
      </c>
      <c r="P12" s="3" t="s">
        <v>96</v>
      </c>
    </row>
    <row r="13" spans="1:16" s="6" customFormat="1" x14ac:dyDescent="0.25">
      <c r="A13" s="3">
        <v>14</v>
      </c>
      <c r="B13" s="3" t="s">
        <v>76</v>
      </c>
      <c r="C13" s="4">
        <v>45544</v>
      </c>
      <c r="D13" s="13">
        <v>5698723658</v>
      </c>
      <c r="E13" s="3" t="str">
        <f>VLOOKUP(D13,Довідник!$A$3:$F$11,2,0)</f>
        <v>Soft Well</v>
      </c>
      <c r="F13" s="3" t="str">
        <f>VLOOKUP(D13,Довідник!$A$3:$F$11,3,0)</f>
        <v>ФО</v>
      </c>
      <c r="G13" s="3" t="str">
        <f>VLOOKUP(D13,Довідник!$A$3:$F$11,4,0)</f>
        <v>Іспанія</v>
      </c>
      <c r="H13" s="3" t="str">
        <f>VLOOKUP(D13,Довідник!$A$3:$F$11,5,0)</f>
        <v>Сарагоса</v>
      </c>
      <c r="I13" s="4">
        <f>VLOOKUP(D13,Довідник!$A$3:$F$11,6,0)</f>
        <v>42962</v>
      </c>
      <c r="J13" s="14" t="s">
        <v>36</v>
      </c>
      <c r="K13" s="3" t="str">
        <f>VLOOKUP(J13,Довідник!$A$16:$C$25,2,0)</f>
        <v>Оперативна пам'ять</v>
      </c>
      <c r="L13" s="14">
        <v>145</v>
      </c>
      <c r="M13" s="3">
        <f>VLOOKUP(J13,Довідник!$A$16:$C$25,3,0)</f>
        <v>500</v>
      </c>
      <c r="N13" s="14">
        <f t="shared" si="0"/>
        <v>72500</v>
      </c>
      <c r="O13" s="15">
        <v>45520</v>
      </c>
      <c r="P13" s="3" t="s">
        <v>96</v>
      </c>
    </row>
    <row r="14" spans="1:16" s="6" customFormat="1" x14ac:dyDescent="0.25">
      <c r="A14" s="3">
        <v>5</v>
      </c>
      <c r="B14" s="3" t="s">
        <v>67</v>
      </c>
      <c r="C14" s="4">
        <v>45511</v>
      </c>
      <c r="D14" s="13">
        <v>4356743774</v>
      </c>
      <c r="E14" s="3" t="str">
        <f>VLOOKUP(D14,Довідник!$A$3:$F$11,2,0)</f>
        <v>Deere</v>
      </c>
      <c r="F14" s="3" t="str">
        <f>VLOOKUP(D14,Довідник!$A$3:$F$11,3,0)</f>
        <v>ФО</v>
      </c>
      <c r="G14" s="3" t="str">
        <f>VLOOKUP(D14,Довідник!$A$3:$F$11,4,0)</f>
        <v>Велика Британія</v>
      </c>
      <c r="H14" s="3" t="str">
        <f>VLOOKUP(D14,Довідник!$A$3:$F$11,5,0)</f>
        <v>Лондон</v>
      </c>
      <c r="I14" s="4">
        <f>VLOOKUP(D14,Довідник!$A$3:$F$11,6,0)</f>
        <v>42791</v>
      </c>
      <c r="J14" s="14" t="s">
        <v>37</v>
      </c>
      <c r="K14" s="3" t="str">
        <f>VLOOKUP(J14,Довідник!$A$16:$C$25,2,0)</f>
        <v>Жортский диск</v>
      </c>
      <c r="L14" s="14">
        <v>120</v>
      </c>
      <c r="M14" s="3">
        <f>VLOOKUP(J14,Довідник!$A$16:$C$25,3,0)</f>
        <v>600</v>
      </c>
      <c r="N14" s="14">
        <f t="shared" si="0"/>
        <v>72000</v>
      </c>
      <c r="O14" s="15">
        <v>45505</v>
      </c>
      <c r="P14" s="3" t="s">
        <v>96</v>
      </c>
    </row>
    <row r="15" spans="1:16" s="6" customFormat="1" x14ac:dyDescent="0.25">
      <c r="A15" s="3">
        <v>13</v>
      </c>
      <c r="B15" s="3" t="s">
        <v>75</v>
      </c>
      <c r="C15" s="4">
        <v>45544</v>
      </c>
      <c r="D15" s="13">
        <v>1324645775</v>
      </c>
      <c r="E15" s="3" t="str">
        <f>VLOOKUP(D15,Довідник!$A$3:$F$11,2,0)</f>
        <v>Hard Equip</v>
      </c>
      <c r="F15" s="3" t="str">
        <f>VLOOKUP(D15,Довідник!$A$3:$F$11,3,0)</f>
        <v>ЮО</v>
      </c>
      <c r="G15" s="3" t="str">
        <f>VLOOKUP(D15,Довідник!$A$3:$F$11,4,0)</f>
        <v>Польща</v>
      </c>
      <c r="H15" s="3" t="str">
        <f>VLOOKUP(D15,Довідник!$A$3:$F$11,5,0)</f>
        <v>Варшава</v>
      </c>
      <c r="I15" s="4">
        <f>VLOOKUP(D15,Довідник!$A$3:$F$11,6,0)</f>
        <v>42486</v>
      </c>
      <c r="J15" s="14" t="s">
        <v>38</v>
      </c>
      <c r="K15" s="3" t="str">
        <f>VLOOKUP(J15,Довідник!$A$16:$C$25,2,0)</f>
        <v>SSD-диск</v>
      </c>
      <c r="L15" s="14">
        <v>189</v>
      </c>
      <c r="M15" s="3">
        <f>VLOOKUP(J15,Довідник!$A$16:$C$25,3,0)</f>
        <v>330</v>
      </c>
      <c r="N15" s="14">
        <f t="shared" si="0"/>
        <v>62370</v>
      </c>
      <c r="O15" s="15">
        <v>45520</v>
      </c>
      <c r="P15" s="3" t="s">
        <v>96</v>
      </c>
    </row>
    <row r="16" spans="1:16" s="6" customFormat="1" x14ac:dyDescent="0.25">
      <c r="A16" s="3">
        <v>30</v>
      </c>
      <c r="B16" s="3" t="s">
        <v>92</v>
      </c>
      <c r="C16" s="4">
        <v>45576</v>
      </c>
      <c r="D16" s="13">
        <v>5426477845</v>
      </c>
      <c r="E16" s="3" t="str">
        <f>VLOOKUP(D16,Довідник!$A$3:$F$11,2,0)</f>
        <v>Rocket PC</v>
      </c>
      <c r="F16" s="3" t="str">
        <f>VLOOKUP(D16,Довідник!$A$3:$F$11,3,0)</f>
        <v>ЮО</v>
      </c>
      <c r="G16" s="3" t="str">
        <f>VLOOKUP(D16,Довідник!$A$3:$F$11,4,0)</f>
        <v>Аргентина</v>
      </c>
      <c r="H16" s="3" t="str">
        <f>VLOOKUP(D16,Довідник!$A$3:$F$11,5,0)</f>
        <v>Янтар</v>
      </c>
      <c r="I16" s="4">
        <f>VLOOKUP(D16,Довідник!$A$3:$F$11,6,0)</f>
        <v>43759</v>
      </c>
      <c r="J16" s="14" t="s">
        <v>39</v>
      </c>
      <c r="K16" s="3" t="str">
        <f>VLOOKUP(J16,Довідник!$A$16:$C$25,2,0)</f>
        <v>Монітор</v>
      </c>
      <c r="L16" s="14">
        <v>229</v>
      </c>
      <c r="M16" s="3">
        <f>VLOOKUP(J16,Довідник!$A$16:$C$25,3,0)</f>
        <v>270</v>
      </c>
      <c r="N16" s="14">
        <f t="shared" si="0"/>
        <v>61830</v>
      </c>
      <c r="O16" s="14"/>
      <c r="P16" s="3" t="s">
        <v>97</v>
      </c>
    </row>
    <row r="17" spans="1:16" s="6" customFormat="1" x14ac:dyDescent="0.25">
      <c r="A17" s="3">
        <v>11</v>
      </c>
      <c r="B17" s="3" t="s">
        <v>73</v>
      </c>
      <c r="C17" s="4">
        <v>45520</v>
      </c>
      <c r="D17" s="13">
        <v>5698723658</v>
      </c>
      <c r="E17" s="3" t="str">
        <f>VLOOKUP(D17,Довідник!$A$3:$F$11,2,0)</f>
        <v>Soft Well</v>
      </c>
      <c r="F17" s="3" t="str">
        <f>VLOOKUP(D17,Довідник!$A$3:$F$11,3,0)</f>
        <v>ФО</v>
      </c>
      <c r="G17" s="3" t="str">
        <f>VLOOKUP(D17,Довідник!$A$3:$F$11,4,0)</f>
        <v>Іспанія</v>
      </c>
      <c r="H17" s="3" t="str">
        <f>VLOOKUP(D17,Довідник!$A$3:$F$11,5,0)</f>
        <v>Сарагоса</v>
      </c>
      <c r="I17" s="4">
        <f>VLOOKUP(D17,Довідник!$A$3:$F$11,6,0)</f>
        <v>42962</v>
      </c>
      <c r="J17" s="14" t="s">
        <v>35</v>
      </c>
      <c r="K17" s="3" t="str">
        <f>VLOOKUP(J17,Довідник!$A$16:$C$25,2,0)</f>
        <v>Відеокарта</v>
      </c>
      <c r="L17" s="14">
        <v>132</v>
      </c>
      <c r="M17" s="3">
        <f>VLOOKUP(J17,Довідник!$A$16:$C$25,3,0)</f>
        <v>450</v>
      </c>
      <c r="N17" s="14">
        <f t="shared" si="0"/>
        <v>59400</v>
      </c>
      <c r="O17" s="15">
        <v>45520</v>
      </c>
      <c r="P17" s="3" t="s">
        <v>96</v>
      </c>
    </row>
    <row r="18" spans="1:16" s="6" customFormat="1" x14ac:dyDescent="0.25">
      <c r="A18" s="3">
        <v>16</v>
      </c>
      <c r="B18" s="3" t="s">
        <v>78</v>
      </c>
      <c r="C18" s="4">
        <v>45552</v>
      </c>
      <c r="D18" s="13">
        <v>1324645775</v>
      </c>
      <c r="E18" s="3" t="str">
        <f>VLOOKUP(D18,Довідник!$A$3:$F$11,2,0)</f>
        <v>Hard Equip</v>
      </c>
      <c r="F18" s="3" t="str">
        <f>VLOOKUP(D18,Довідник!$A$3:$F$11,3,0)</f>
        <v>ЮО</v>
      </c>
      <c r="G18" s="3" t="str">
        <f>VLOOKUP(D18,Довідник!$A$3:$F$11,4,0)</f>
        <v>Польща</v>
      </c>
      <c r="H18" s="3" t="str">
        <f>VLOOKUP(D18,Довідник!$A$3:$F$11,5,0)</f>
        <v>Варшава</v>
      </c>
      <c r="I18" s="4">
        <f>VLOOKUP(D18,Довідник!$A$3:$F$11,6,0)</f>
        <v>42486</v>
      </c>
      <c r="J18" s="14" t="s">
        <v>39</v>
      </c>
      <c r="K18" s="3" t="str">
        <f>VLOOKUP(J18,Довідник!$A$16:$C$25,2,0)</f>
        <v>Монітор</v>
      </c>
      <c r="L18" s="14">
        <v>201</v>
      </c>
      <c r="M18" s="3">
        <f>VLOOKUP(J18,Довідник!$A$16:$C$25,3,0)</f>
        <v>270</v>
      </c>
      <c r="N18" s="14">
        <f t="shared" si="0"/>
        <v>54270</v>
      </c>
      <c r="O18" s="15">
        <v>45520</v>
      </c>
      <c r="P18" s="3" t="s">
        <v>96</v>
      </c>
    </row>
    <row r="19" spans="1:16" s="6" customFormat="1" x14ac:dyDescent="0.25">
      <c r="A19" s="3">
        <v>4</v>
      </c>
      <c r="B19" s="3" t="s">
        <v>66</v>
      </c>
      <c r="C19" s="4">
        <v>45505</v>
      </c>
      <c r="D19" s="13">
        <v>7458742369</v>
      </c>
      <c r="E19" s="3" t="str">
        <f>VLOOKUP(D19,Довідник!$A$3:$F$11,2,0)</f>
        <v>Argentum</v>
      </c>
      <c r="F19" s="3" t="str">
        <f>VLOOKUP(D19,Довідник!$A$3:$F$11,3,0)</f>
        <v>ФО</v>
      </c>
      <c r="G19" s="3" t="str">
        <f>VLOOKUP(D19,Довідник!$A$3:$F$11,4,0)</f>
        <v>Аргентина</v>
      </c>
      <c r="H19" s="3" t="str">
        <f>VLOOKUP(D19,Довідник!$A$3:$F$11,5,0)</f>
        <v>Манчестер</v>
      </c>
      <c r="I19" s="4">
        <f>VLOOKUP(D19,Довідник!$A$3:$F$11,6,0)</f>
        <v>42607</v>
      </c>
      <c r="J19" s="14" t="s">
        <v>36</v>
      </c>
      <c r="K19" s="3" t="str">
        <f>VLOOKUP(J19,Довідник!$A$16:$C$25,2,0)</f>
        <v>Оперативна пам'ять</v>
      </c>
      <c r="L19" s="14">
        <v>100</v>
      </c>
      <c r="M19" s="3">
        <f>VLOOKUP(J19,Довідник!$A$16:$C$25,3,0)</f>
        <v>500</v>
      </c>
      <c r="N19" s="14">
        <f t="shared" si="0"/>
        <v>50000</v>
      </c>
      <c r="O19" s="15">
        <v>45505</v>
      </c>
      <c r="P19" s="3" t="s">
        <v>96</v>
      </c>
    </row>
    <row r="20" spans="1:16" s="6" customFormat="1" x14ac:dyDescent="0.25">
      <c r="A20" s="3">
        <v>20</v>
      </c>
      <c r="B20" s="3" t="s">
        <v>82</v>
      </c>
      <c r="C20" s="4">
        <v>45564</v>
      </c>
      <c r="D20" s="13">
        <v>2586395239</v>
      </c>
      <c r="E20" s="3" t="str">
        <f>VLOOKUP(D20,Довідник!$A$3:$F$11,2,0)</f>
        <v>Snap Drag</v>
      </c>
      <c r="F20" s="3" t="str">
        <f>VLOOKUP(D20,Довідник!$A$3:$F$11,3,0)</f>
        <v>ЮО</v>
      </c>
      <c r="G20" s="3" t="str">
        <f>VLOOKUP(D20,Довідник!$A$3:$F$11,4,0)</f>
        <v>Чехія</v>
      </c>
      <c r="H20" s="3" t="str">
        <f>VLOOKUP(D20,Довідник!$A$3:$F$11,5,0)</f>
        <v>Плзень</v>
      </c>
      <c r="I20" s="4">
        <f>VLOOKUP(D20,Довідник!$A$3:$F$11,6,0)</f>
        <v>42957</v>
      </c>
      <c r="J20" s="14" t="s">
        <v>39</v>
      </c>
      <c r="K20" s="3" t="str">
        <f>VLOOKUP(J20,Довідник!$A$16:$C$25,2,0)</f>
        <v>Монітор</v>
      </c>
      <c r="L20" s="14">
        <v>178</v>
      </c>
      <c r="M20" s="3">
        <f>VLOOKUP(J20,Довідник!$A$16:$C$25,3,0)</f>
        <v>270</v>
      </c>
      <c r="N20" s="14">
        <f t="shared" si="0"/>
        <v>48060</v>
      </c>
      <c r="O20" s="15">
        <v>45552</v>
      </c>
      <c r="P20" s="3" t="s">
        <v>96</v>
      </c>
    </row>
    <row r="21" spans="1:16" s="6" customFormat="1" x14ac:dyDescent="0.25">
      <c r="A21" s="3">
        <v>29</v>
      </c>
      <c r="B21" s="3" t="s">
        <v>91</v>
      </c>
      <c r="C21" s="4">
        <v>45576</v>
      </c>
      <c r="D21" s="13">
        <v>6678965230</v>
      </c>
      <c r="E21" s="3" t="str">
        <f>VLOOKUP(D21,Довідник!$A$3:$F$11,2,0)</f>
        <v>Comp Gen</v>
      </c>
      <c r="F21" s="3" t="str">
        <f>VLOOKUP(D21,Довідник!$A$3:$F$11,3,0)</f>
        <v>ЮО</v>
      </c>
      <c r="G21" s="3" t="str">
        <f>VLOOKUP(D21,Довідник!$A$3:$F$11,4,0)</f>
        <v>Нідерланди</v>
      </c>
      <c r="H21" s="3" t="str">
        <f>VLOOKUP(D21,Довідник!$A$3:$F$11,5,0)</f>
        <v>Мюнхен</v>
      </c>
      <c r="I21" s="4">
        <f>VLOOKUP(D21,Довідник!$A$3:$F$11,6,0)</f>
        <v>42583</v>
      </c>
      <c r="J21" s="14" t="s">
        <v>35</v>
      </c>
      <c r="K21" s="3" t="str">
        <f>VLOOKUP(J21,Довідник!$A$16:$C$25,2,0)</f>
        <v>Відеокарта</v>
      </c>
      <c r="L21" s="14">
        <v>105</v>
      </c>
      <c r="M21" s="3">
        <f>VLOOKUP(J21,Довідник!$A$16:$C$25,3,0)</f>
        <v>450</v>
      </c>
      <c r="N21" s="14">
        <f t="shared" si="0"/>
        <v>47250</v>
      </c>
      <c r="O21" s="15">
        <v>45552</v>
      </c>
      <c r="P21" s="3" t="s">
        <v>96</v>
      </c>
    </row>
    <row r="22" spans="1:16" s="6" customFormat="1" x14ac:dyDescent="0.25">
      <c r="A22" s="3">
        <v>6</v>
      </c>
      <c r="B22" s="3" t="s">
        <v>68</v>
      </c>
      <c r="C22" s="4">
        <v>45511</v>
      </c>
      <c r="D22" s="13">
        <v>5234523456</v>
      </c>
      <c r="E22" s="3" t="str">
        <f>VLOOKUP(D22,Довідник!$A$3:$F$11,2,0)</f>
        <v>Evil Genious</v>
      </c>
      <c r="F22" s="3" t="str">
        <f>VLOOKUP(D22,Довідник!$A$3:$F$11,3,0)</f>
        <v>ФО</v>
      </c>
      <c r="G22" s="3" t="str">
        <f>VLOOKUP(D22,Довідник!$A$3:$F$11,4,0)</f>
        <v>Велика Британія</v>
      </c>
      <c r="H22" s="3" t="str">
        <f>VLOOKUP(D22,Довідник!$A$3:$F$11,5,0)</f>
        <v>Ліверпуль</v>
      </c>
      <c r="I22" s="4">
        <f>VLOOKUP(D22,Довідник!$A$3:$F$11,6,0)</f>
        <v>44045</v>
      </c>
      <c r="J22" s="14" t="s">
        <v>38</v>
      </c>
      <c r="K22" s="3" t="str">
        <f>VLOOKUP(J22,Довідник!$A$16:$C$25,2,0)</f>
        <v>SSD-диск</v>
      </c>
      <c r="L22" s="14">
        <v>130</v>
      </c>
      <c r="M22" s="3">
        <f>VLOOKUP(J22,Довідник!$A$16:$C$25,3,0)</f>
        <v>330</v>
      </c>
      <c r="N22" s="14">
        <f t="shared" si="0"/>
        <v>42900</v>
      </c>
      <c r="O22" s="15">
        <v>45505</v>
      </c>
      <c r="P22" s="3" t="s">
        <v>96</v>
      </c>
    </row>
    <row r="23" spans="1:16" s="6" customFormat="1" x14ac:dyDescent="0.25">
      <c r="A23" s="3">
        <v>19</v>
      </c>
      <c r="B23" s="3" t="s">
        <v>81</v>
      </c>
      <c r="C23" s="4">
        <v>45552</v>
      </c>
      <c r="D23" s="13">
        <v>5426477845</v>
      </c>
      <c r="E23" s="3" t="str">
        <f>VLOOKUP(D23,Довідник!$A$3:$F$11,2,0)</f>
        <v>Rocket PC</v>
      </c>
      <c r="F23" s="3" t="str">
        <f>VLOOKUP(D23,Довідник!$A$3:$F$11,3,0)</f>
        <v>ЮО</v>
      </c>
      <c r="G23" s="3" t="str">
        <f>VLOOKUP(D23,Довідник!$A$3:$F$11,4,0)</f>
        <v>Аргентина</v>
      </c>
      <c r="H23" s="3" t="str">
        <f>VLOOKUP(D23,Довідник!$A$3:$F$11,5,0)</f>
        <v>Янтар</v>
      </c>
      <c r="I23" s="4">
        <f>VLOOKUP(D23,Довідник!$A$3:$F$11,6,0)</f>
        <v>43759</v>
      </c>
      <c r="J23" s="14" t="s">
        <v>39</v>
      </c>
      <c r="K23" s="3" t="str">
        <f>VLOOKUP(J23,Довідник!$A$16:$C$25,2,0)</f>
        <v>Монітор</v>
      </c>
      <c r="L23" s="14">
        <v>156</v>
      </c>
      <c r="M23" s="3">
        <f>VLOOKUP(J23,Довідник!$A$16:$C$25,3,0)</f>
        <v>270</v>
      </c>
      <c r="N23" s="14">
        <f t="shared" si="0"/>
        <v>42120</v>
      </c>
      <c r="O23" s="15">
        <v>45552</v>
      </c>
      <c r="P23" s="3" t="s">
        <v>96</v>
      </c>
    </row>
    <row r="24" spans="1:16" s="6" customFormat="1" x14ac:dyDescent="0.25">
      <c r="A24" s="3">
        <v>17</v>
      </c>
      <c r="B24" s="3" t="s">
        <v>79</v>
      </c>
      <c r="C24" s="4">
        <v>45552</v>
      </c>
      <c r="D24" s="13">
        <v>4356743774</v>
      </c>
      <c r="E24" s="3" t="str">
        <f>VLOOKUP(D24,Довідник!$A$3:$F$11,2,0)</f>
        <v>Deere</v>
      </c>
      <c r="F24" s="3" t="str">
        <f>VLOOKUP(D24,Довідник!$A$3:$F$11,3,0)</f>
        <v>ФО</v>
      </c>
      <c r="G24" s="3" t="str">
        <f>VLOOKUP(D24,Довідник!$A$3:$F$11,4,0)</f>
        <v>Велика Британія</v>
      </c>
      <c r="H24" s="3" t="str">
        <f>VLOOKUP(D24,Довідник!$A$3:$F$11,5,0)</f>
        <v>Лондон</v>
      </c>
      <c r="I24" s="4">
        <f>VLOOKUP(D24,Довідник!$A$3:$F$11,6,0)</f>
        <v>42791</v>
      </c>
      <c r="J24" s="14" t="s">
        <v>38</v>
      </c>
      <c r="K24" s="3" t="str">
        <f>VLOOKUP(J24,Довідник!$A$16:$C$25,2,0)</f>
        <v>SSD-диск</v>
      </c>
      <c r="L24" s="14">
        <v>123</v>
      </c>
      <c r="M24" s="3">
        <f>VLOOKUP(J24,Довідник!$A$16:$C$25,3,0)</f>
        <v>330</v>
      </c>
      <c r="N24" s="14">
        <f t="shared" si="0"/>
        <v>40590</v>
      </c>
      <c r="O24" s="15">
        <v>45520</v>
      </c>
      <c r="P24" s="3" t="s">
        <v>96</v>
      </c>
    </row>
    <row r="25" spans="1:16" s="6" customFormat="1" x14ac:dyDescent="0.25">
      <c r="A25" s="3">
        <v>27</v>
      </c>
      <c r="B25" s="3" t="s">
        <v>89</v>
      </c>
      <c r="C25" s="4">
        <v>45576</v>
      </c>
      <c r="D25" s="13">
        <v>9877865534</v>
      </c>
      <c r="E25" s="3" t="str">
        <f>VLOOKUP(D25,Довідник!$A$3:$F$11,2,0)</f>
        <v>Nost West</v>
      </c>
      <c r="F25" s="3" t="str">
        <f>VLOOKUP(D25,Довідник!$A$3:$F$11,3,0)</f>
        <v>ЮО</v>
      </c>
      <c r="G25" s="3" t="str">
        <f>VLOOKUP(D25,Довідник!$A$3:$F$11,4,0)</f>
        <v>Молдова</v>
      </c>
      <c r="H25" s="3" t="str">
        <f>VLOOKUP(D25,Довідник!$A$3:$F$11,5,0)</f>
        <v>Монастир</v>
      </c>
      <c r="I25" s="4">
        <f>VLOOKUP(D25,Довідник!$A$3:$F$11,6,0)</f>
        <v>44821</v>
      </c>
      <c r="J25" s="14" t="s">
        <v>35</v>
      </c>
      <c r="K25" s="3" t="str">
        <f>VLOOKUP(J25,Довідник!$A$16:$C$25,2,0)</f>
        <v>Відеокарта</v>
      </c>
      <c r="L25" s="14">
        <v>89</v>
      </c>
      <c r="M25" s="3">
        <f>VLOOKUP(J25,Довідник!$A$16:$C$25,3,0)</f>
        <v>450</v>
      </c>
      <c r="N25" s="14">
        <f t="shared" si="0"/>
        <v>40050</v>
      </c>
      <c r="O25" s="15">
        <v>45552</v>
      </c>
      <c r="P25" s="3" t="s">
        <v>96</v>
      </c>
    </row>
    <row r="26" spans="1:16" s="6" customFormat="1" x14ac:dyDescent="0.25">
      <c r="A26" s="3">
        <v>7</v>
      </c>
      <c r="B26" s="3" t="s">
        <v>69</v>
      </c>
      <c r="C26" s="4">
        <v>45511</v>
      </c>
      <c r="D26" s="13">
        <v>5426477845</v>
      </c>
      <c r="E26" s="3" t="str">
        <f>VLOOKUP(D26,Довідник!$A$3:$F$11,2,0)</f>
        <v>Rocket PC</v>
      </c>
      <c r="F26" s="3" t="str">
        <f>VLOOKUP(D26,Довідник!$A$3:$F$11,3,0)</f>
        <v>ЮО</v>
      </c>
      <c r="G26" s="3" t="str">
        <f>VLOOKUP(D26,Довідник!$A$3:$F$11,4,0)</f>
        <v>Аргентина</v>
      </c>
      <c r="H26" s="3" t="str">
        <f>VLOOKUP(D26,Довідник!$A$3:$F$11,5,0)</f>
        <v>Янтар</v>
      </c>
      <c r="I26" s="4">
        <f>VLOOKUP(D26,Довідник!$A$3:$F$11,6,0)</f>
        <v>43759</v>
      </c>
      <c r="J26" s="14" t="s">
        <v>39</v>
      </c>
      <c r="K26" s="3" t="str">
        <f>VLOOKUP(J26,Довідник!$A$16:$C$25,2,0)</f>
        <v>Монітор</v>
      </c>
      <c r="L26" s="14">
        <v>140</v>
      </c>
      <c r="M26" s="3">
        <f>VLOOKUP(J26,Довідник!$A$16:$C$25,3,0)</f>
        <v>270</v>
      </c>
      <c r="N26" s="14">
        <f t="shared" si="0"/>
        <v>37800</v>
      </c>
      <c r="O26" s="15">
        <v>45505</v>
      </c>
      <c r="P26" s="3" t="s">
        <v>96</v>
      </c>
    </row>
    <row r="27" spans="1:16" s="6" customFormat="1" x14ac:dyDescent="0.25">
      <c r="A27" s="3">
        <v>28</v>
      </c>
      <c r="B27" s="3" t="s">
        <v>90</v>
      </c>
      <c r="C27" s="4">
        <v>45576</v>
      </c>
      <c r="D27" s="13">
        <v>2586395239</v>
      </c>
      <c r="E27" s="3" t="str">
        <f>VLOOKUP(D27,Довідник!$A$3:$F$11,2,0)</f>
        <v>Snap Drag</v>
      </c>
      <c r="F27" s="3" t="str">
        <f>VLOOKUP(D27,Довідник!$A$3:$F$11,3,0)</f>
        <v>ЮО</v>
      </c>
      <c r="G27" s="3" t="str">
        <f>VLOOKUP(D27,Довідник!$A$3:$F$11,4,0)</f>
        <v>Чехія</v>
      </c>
      <c r="H27" s="3" t="str">
        <f>VLOOKUP(D27,Довідник!$A$3:$F$11,5,0)</f>
        <v>Плзень</v>
      </c>
      <c r="I27" s="4">
        <f>VLOOKUP(D27,Довідник!$A$3:$F$11,6,0)</f>
        <v>42957</v>
      </c>
      <c r="J27" s="14" t="s">
        <v>38</v>
      </c>
      <c r="K27" s="3" t="str">
        <f>VLOOKUP(J27,Довідник!$A$16:$C$25,2,0)</f>
        <v>SSD-диск</v>
      </c>
      <c r="L27" s="14">
        <v>100</v>
      </c>
      <c r="M27" s="3">
        <f>VLOOKUP(J27,Довідник!$A$16:$C$25,3,0)</f>
        <v>330</v>
      </c>
      <c r="N27" s="14">
        <f t="shared" si="0"/>
        <v>33000</v>
      </c>
      <c r="O27" s="15">
        <v>45552</v>
      </c>
      <c r="P27" s="3" t="s">
        <v>96</v>
      </c>
    </row>
    <row r="28" spans="1:16" s="6" customFormat="1" x14ac:dyDescent="0.25">
      <c r="A28" s="3">
        <v>26</v>
      </c>
      <c r="B28" s="3" t="s">
        <v>88</v>
      </c>
      <c r="C28" s="4">
        <v>45567</v>
      </c>
      <c r="D28" s="13">
        <v>2586395239</v>
      </c>
      <c r="E28" s="3" t="str">
        <f>VLOOKUP(D28,Довідник!$A$3:$F$11,2,0)</f>
        <v>Snap Drag</v>
      </c>
      <c r="F28" s="3" t="str">
        <f>VLOOKUP(D28,Довідник!$A$3:$F$11,3,0)</f>
        <v>ЮО</v>
      </c>
      <c r="G28" s="3" t="str">
        <f>VLOOKUP(D28,Довідник!$A$3:$F$11,4,0)</f>
        <v>Чехія</v>
      </c>
      <c r="H28" s="3" t="str">
        <f>VLOOKUP(D28,Довідник!$A$3:$F$11,5,0)</f>
        <v>Плзень</v>
      </c>
      <c r="I28" s="4">
        <f>VLOOKUP(D28,Довідник!$A$3:$F$11,6,0)</f>
        <v>42957</v>
      </c>
      <c r="J28" s="14" t="s">
        <v>33</v>
      </c>
      <c r="K28" s="3" t="str">
        <f>VLOOKUP(J28,Довідник!$A$16:$C$25,2,0)</f>
        <v>Комп'ютерна мишка</v>
      </c>
      <c r="L28" s="14">
        <v>78</v>
      </c>
      <c r="M28" s="3">
        <f>VLOOKUP(J28,Довідник!$A$16:$C$25,3,0)</f>
        <v>350</v>
      </c>
      <c r="N28" s="14">
        <f t="shared" si="0"/>
        <v>27300</v>
      </c>
      <c r="O28" s="15">
        <v>45552</v>
      </c>
      <c r="P28" s="3" t="s">
        <v>96</v>
      </c>
    </row>
    <row r="29" spans="1:16" s="6" customFormat="1" x14ac:dyDescent="0.25">
      <c r="A29" s="3">
        <v>24</v>
      </c>
      <c r="B29" s="3" t="s">
        <v>86</v>
      </c>
      <c r="C29" s="4">
        <v>45567</v>
      </c>
      <c r="D29" s="13">
        <v>2586395239</v>
      </c>
      <c r="E29" s="3" t="str">
        <f>VLOOKUP(D29,Довідник!$A$3:$F$11,2,0)</f>
        <v>Snap Drag</v>
      </c>
      <c r="F29" s="3" t="str">
        <f>VLOOKUP(D29,Довідник!$A$3:$F$11,3,0)</f>
        <v>ЮО</v>
      </c>
      <c r="G29" s="3" t="str">
        <f>VLOOKUP(D29,Довідник!$A$3:$F$11,4,0)</f>
        <v>Чехія</v>
      </c>
      <c r="H29" s="3" t="str">
        <f>VLOOKUP(D29,Довідник!$A$3:$F$11,5,0)</f>
        <v>Плзень</v>
      </c>
      <c r="I29" s="4">
        <f>VLOOKUP(D29,Довідник!$A$3:$F$11,6,0)</f>
        <v>42957</v>
      </c>
      <c r="J29" s="14" t="s">
        <v>36</v>
      </c>
      <c r="K29" s="3" t="str">
        <f>VLOOKUP(J29,Довідник!$A$16:$C$25,2,0)</f>
        <v>Оперативна пам'ять</v>
      </c>
      <c r="L29" s="14">
        <v>45</v>
      </c>
      <c r="M29" s="3">
        <f>VLOOKUP(J29,Довідник!$A$16:$C$25,3,0)</f>
        <v>500</v>
      </c>
      <c r="N29" s="14">
        <f t="shared" si="0"/>
        <v>22500</v>
      </c>
      <c r="O29" s="15">
        <v>45552</v>
      </c>
      <c r="P29" s="3" t="s">
        <v>96</v>
      </c>
    </row>
    <row r="30" spans="1:16" s="6" customFormat="1" x14ac:dyDescent="0.25">
      <c r="A30" s="3">
        <v>25</v>
      </c>
      <c r="B30" s="3" t="s">
        <v>87</v>
      </c>
      <c r="C30" s="4">
        <v>45567</v>
      </c>
      <c r="D30" s="13">
        <v>9877865534</v>
      </c>
      <c r="E30" s="3" t="str">
        <f>VLOOKUP(D30,Довідник!$A$3:$F$11,2,0)</f>
        <v>Nost West</v>
      </c>
      <c r="F30" s="3" t="str">
        <f>VLOOKUP(D30,Довідник!$A$3:$F$11,3,0)</f>
        <v>ЮО</v>
      </c>
      <c r="G30" s="3" t="str">
        <f>VLOOKUP(D30,Довідник!$A$3:$F$11,4,0)</f>
        <v>Молдова</v>
      </c>
      <c r="H30" s="3" t="str">
        <f>VLOOKUP(D30,Довідник!$A$3:$F$11,5,0)</f>
        <v>Монастир</v>
      </c>
      <c r="I30" s="4">
        <f>VLOOKUP(D30,Довідник!$A$3:$F$11,6,0)</f>
        <v>44821</v>
      </c>
      <c r="J30" s="14" t="s">
        <v>38</v>
      </c>
      <c r="K30" s="3" t="str">
        <f>VLOOKUP(J30,Довідник!$A$16:$C$25,2,0)</f>
        <v>SSD-диск</v>
      </c>
      <c r="L30" s="14">
        <v>67</v>
      </c>
      <c r="M30" s="3">
        <f>VLOOKUP(J30,Довідник!$A$16:$C$25,3,0)</f>
        <v>330</v>
      </c>
      <c r="N30" s="14">
        <f t="shared" si="0"/>
        <v>22110</v>
      </c>
      <c r="O30" s="15">
        <v>45552</v>
      </c>
      <c r="P30" s="3" t="s">
        <v>96</v>
      </c>
    </row>
    <row r="31" spans="1:16" s="6" customFormat="1" x14ac:dyDescent="0.25">
      <c r="A31" s="3">
        <v>22</v>
      </c>
      <c r="B31" s="3" t="s">
        <v>84</v>
      </c>
      <c r="C31" s="4">
        <v>45564</v>
      </c>
      <c r="D31" s="13">
        <v>2586395239</v>
      </c>
      <c r="E31" s="3" t="str">
        <f>VLOOKUP(D31,Довідник!$A$3:$F$11,2,0)</f>
        <v>Snap Drag</v>
      </c>
      <c r="F31" s="3" t="str">
        <f>VLOOKUP(D31,Довідник!$A$3:$F$11,3,0)</f>
        <v>ЮО</v>
      </c>
      <c r="G31" s="3" t="str">
        <f>VLOOKUP(D31,Довідник!$A$3:$F$11,4,0)</f>
        <v>Чехія</v>
      </c>
      <c r="H31" s="3" t="str">
        <f>VLOOKUP(D31,Довідник!$A$3:$F$11,5,0)</f>
        <v>Плзень</v>
      </c>
      <c r="I31" s="4">
        <f>VLOOKUP(D31,Довідник!$A$3:$F$11,6,0)</f>
        <v>42957</v>
      </c>
      <c r="J31" s="14" t="s">
        <v>38</v>
      </c>
      <c r="K31" s="3" t="str">
        <f>VLOOKUP(J31,Довідник!$A$16:$C$25,2,0)</f>
        <v>SSD-диск</v>
      </c>
      <c r="L31" s="14">
        <v>56</v>
      </c>
      <c r="M31" s="3">
        <f>VLOOKUP(J31,Довідник!$A$16:$C$25,3,0)</f>
        <v>330</v>
      </c>
      <c r="N31" s="14">
        <f t="shared" si="0"/>
        <v>18480</v>
      </c>
      <c r="O31" s="15">
        <v>45552</v>
      </c>
      <c r="P31" s="3" t="s">
        <v>96</v>
      </c>
    </row>
    <row r="32" spans="1:16" s="6" customFormat="1" x14ac:dyDescent="0.25">
      <c r="A32" s="3">
        <v>23</v>
      </c>
      <c r="B32" s="3" t="s">
        <v>85</v>
      </c>
      <c r="C32" s="4">
        <v>45564</v>
      </c>
      <c r="D32" s="13">
        <v>5426477845</v>
      </c>
      <c r="E32" s="3" t="str">
        <f>VLOOKUP(D32,Довідник!$A$3:$F$11,2,0)</f>
        <v>Rocket PC</v>
      </c>
      <c r="F32" s="3" t="str">
        <f>VLOOKUP(D32,Довідник!$A$3:$F$11,3,0)</f>
        <v>ЮО</v>
      </c>
      <c r="G32" s="3" t="str">
        <f>VLOOKUP(D32,Довідник!$A$3:$F$11,4,0)</f>
        <v>Аргентина</v>
      </c>
      <c r="H32" s="3" t="str">
        <f>VLOOKUP(D32,Довідник!$A$3:$F$11,5,0)</f>
        <v>Янтар</v>
      </c>
      <c r="I32" s="4">
        <f>VLOOKUP(D32,Довідник!$A$3:$F$11,6,0)</f>
        <v>43759</v>
      </c>
      <c r="J32" s="14" t="s">
        <v>33</v>
      </c>
      <c r="K32" s="3" t="str">
        <f>VLOOKUP(J32,Довідник!$A$16:$C$25,2,0)</f>
        <v>Комп'ютерна мишка</v>
      </c>
      <c r="L32" s="14">
        <v>34</v>
      </c>
      <c r="M32" s="3">
        <f>VLOOKUP(J32,Довідник!$A$16:$C$25,3,0)</f>
        <v>350</v>
      </c>
      <c r="N32" s="14">
        <f t="shared" si="0"/>
        <v>11900</v>
      </c>
      <c r="O32" s="15">
        <v>45552</v>
      </c>
      <c r="P32" s="3" t="s">
        <v>96</v>
      </c>
    </row>
    <row r="33" spans="1:16" s="6" customFormat="1" x14ac:dyDescent="0.25">
      <c r="A33" s="3">
        <v>21</v>
      </c>
      <c r="B33" s="3" t="s">
        <v>83</v>
      </c>
      <c r="C33" s="4">
        <v>45564</v>
      </c>
      <c r="D33" s="13">
        <v>2586395239</v>
      </c>
      <c r="E33" s="3" t="str">
        <f>VLOOKUP(D33,Довідник!$A$3:$F$11,2,0)</f>
        <v>Snap Drag</v>
      </c>
      <c r="F33" s="3" t="str">
        <f>VLOOKUP(D33,Довідник!$A$3:$F$11,3,0)</f>
        <v>ЮО</v>
      </c>
      <c r="G33" s="3" t="str">
        <f>VLOOKUP(D33,Довідник!$A$3:$F$11,4,0)</f>
        <v>Чехія</v>
      </c>
      <c r="H33" s="3" t="str">
        <f>VLOOKUP(D33,Довідник!$A$3:$F$11,5,0)</f>
        <v>Плзень</v>
      </c>
      <c r="I33" s="4">
        <f>VLOOKUP(D33,Довідник!$A$3:$F$11,6,0)</f>
        <v>42957</v>
      </c>
      <c r="J33" s="14" t="s">
        <v>35</v>
      </c>
      <c r="K33" s="3" t="str">
        <f>VLOOKUP(J33,Довідник!$A$16:$C$25,2,0)</f>
        <v>Відеокарта</v>
      </c>
      <c r="L33" s="14">
        <v>19</v>
      </c>
      <c r="M33" s="3">
        <f>VLOOKUP(J33,Довідник!$A$16:$C$25,3,0)</f>
        <v>450</v>
      </c>
      <c r="N33" s="14">
        <f t="shared" si="0"/>
        <v>8550</v>
      </c>
      <c r="O33" s="15">
        <v>45552</v>
      </c>
      <c r="P33" s="3" t="s">
        <v>96</v>
      </c>
    </row>
    <row r="34" spans="1:16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2"/>
      <c r="O34" s="1"/>
    </row>
    <row r="35" spans="1:16" x14ac:dyDescent="0.25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2"/>
      <c r="O35" s="1"/>
    </row>
    <row r="36" spans="1:16" x14ac:dyDescent="0.25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2"/>
      <c r="O36" s="1"/>
    </row>
    <row r="37" spans="1:16" x14ac:dyDescent="0.25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6" x14ac:dyDescent="0.25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2"/>
      <c r="O38" s="1"/>
    </row>
    <row r="39" spans="1:16" x14ac:dyDescent="0.25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2"/>
      <c r="O39" s="1"/>
    </row>
    <row r="40" spans="1:16" x14ac:dyDescent="0.25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2"/>
      <c r="O40" s="1"/>
    </row>
    <row r="41" spans="1:16" x14ac:dyDescent="0.25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2"/>
      <c r="O41" s="1"/>
    </row>
    <row r="42" spans="1:16" x14ac:dyDescent="0.25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2"/>
      <c r="O42" s="1"/>
    </row>
    <row r="43" spans="1:16" x14ac:dyDescent="0.2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2"/>
      <c r="O43" s="1"/>
    </row>
  </sheetData>
  <sortState xmlns:xlrd2="http://schemas.microsoft.com/office/spreadsheetml/2017/richdata2" ref="A4:P33">
    <sortCondition descending="1" ref="N4:N33"/>
  </sortState>
  <mergeCells count="1">
    <mergeCell ref="A1:O1"/>
  </mergeCells>
  <dataValidations count="2">
    <dataValidation type="list" allowBlank="1" showInputMessage="1" showErrorMessage="1" sqref="J4:J33" xr:uid="{6DB78DAD-39FB-4C15-B502-29DD0433541A}">
      <formula1>$J$4:$J$33</formula1>
    </dataValidation>
    <dataValidation type="list" allowBlank="1" showInputMessage="1" showErrorMessage="1" sqref="D4:D33" xr:uid="{DAE30D53-D3B5-4810-92B0-1EE1202FB8F6}">
      <formula1>$D$4:$D$33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F921-B86C-4F74-B065-1A8A248FBCDE}">
  <dimension ref="A1:P43"/>
  <sheetViews>
    <sheetView zoomScale="85" zoomScaleNormal="85" workbookViewId="0">
      <pane xSplit="15" ySplit="3" topLeftCell="R4" activePane="bottomRight" state="frozen"/>
      <selection pane="topRight" activeCell="P1" sqref="P1"/>
      <selection pane="bottomLeft" activeCell="A4" sqref="A4"/>
      <selection pane="bottomRight" activeCell="T15" sqref="T15"/>
    </sheetView>
  </sheetViews>
  <sheetFormatPr defaultRowHeight="15" x14ac:dyDescent="0.25"/>
  <cols>
    <col min="1" max="1" width="3.85546875" bestFit="1" customWidth="1"/>
    <col min="2" max="2" width="12" bestFit="1" customWidth="1"/>
    <col min="3" max="3" width="12" customWidth="1"/>
    <col min="4" max="4" width="15" customWidth="1"/>
    <col min="5" max="5" width="18.85546875" customWidth="1"/>
    <col min="6" max="6" width="7.7109375" bestFit="1" customWidth="1"/>
    <col min="7" max="7" width="16.7109375" customWidth="1"/>
    <col min="8" max="9" width="11.7109375" customWidth="1"/>
    <col min="10" max="10" width="9.7109375" bestFit="1" customWidth="1"/>
    <col min="11" max="11" width="21.42578125" customWidth="1"/>
    <col min="12" max="12" width="11.5703125" bestFit="1" customWidth="1"/>
    <col min="13" max="13" width="9.5703125" bestFit="1" customWidth="1"/>
    <col min="14" max="14" width="10" customWidth="1"/>
    <col min="15" max="15" width="10.42578125" bestFit="1" customWidth="1"/>
    <col min="16" max="16" width="11.140625" customWidth="1"/>
  </cols>
  <sheetData>
    <row r="1" spans="1:16" x14ac:dyDescent="0.25">
      <c r="A1" s="21" t="s">
        <v>12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9"/>
    </row>
    <row r="2" spans="1:16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9"/>
    </row>
    <row r="3" spans="1:16" ht="45" x14ac:dyDescent="0.25">
      <c r="A3" s="12" t="s">
        <v>13</v>
      </c>
      <c r="B3" s="12" t="s">
        <v>14</v>
      </c>
      <c r="C3" s="12" t="s">
        <v>15</v>
      </c>
      <c r="D3" s="12" t="s">
        <v>16</v>
      </c>
      <c r="E3" s="11" t="s">
        <v>17</v>
      </c>
      <c r="F3" s="11" t="s">
        <v>18</v>
      </c>
      <c r="G3" s="11" t="s">
        <v>19</v>
      </c>
      <c r="H3" s="11" t="s">
        <v>20</v>
      </c>
      <c r="I3" s="11" t="s">
        <v>21</v>
      </c>
      <c r="J3" s="12" t="s">
        <v>4</v>
      </c>
      <c r="K3" s="11" t="s">
        <v>5</v>
      </c>
      <c r="L3" s="12" t="s">
        <v>94</v>
      </c>
      <c r="M3" s="11" t="s">
        <v>6</v>
      </c>
      <c r="N3" s="12" t="s">
        <v>95</v>
      </c>
      <c r="O3" s="12" t="s">
        <v>0</v>
      </c>
      <c r="P3" s="12" t="s">
        <v>22</v>
      </c>
    </row>
    <row r="4" spans="1:16" s="6" customFormat="1" x14ac:dyDescent="0.25">
      <c r="A4" s="3">
        <v>4</v>
      </c>
      <c r="B4" s="3" t="s">
        <v>66</v>
      </c>
      <c r="C4" s="4">
        <v>45505</v>
      </c>
      <c r="D4" s="13">
        <v>7458742369</v>
      </c>
      <c r="E4" s="3" t="str">
        <f>VLOOKUP(D4,Довідник!$A$3:$F$11,2,0)</f>
        <v>Argentum</v>
      </c>
      <c r="F4" s="3" t="str">
        <f>VLOOKUP(D4,Довідник!$A$3:$F$11,3,0)</f>
        <v>ФО</v>
      </c>
      <c r="G4" s="3" t="str">
        <f>VLOOKUP(D4,Довідник!$A$3:$F$11,4,0)</f>
        <v>Аргентина</v>
      </c>
      <c r="H4" s="3" t="str">
        <f>VLOOKUP(D4,Довідник!$A$3:$F$11,5,0)</f>
        <v>Манчестер</v>
      </c>
      <c r="I4" s="4">
        <f>VLOOKUP(D4,Довідник!$A$3:$F$11,6,0)</f>
        <v>42607</v>
      </c>
      <c r="J4" s="14" t="s">
        <v>36</v>
      </c>
      <c r="K4" s="3" t="str">
        <f>VLOOKUP(J4,Довідник!$A$16:$C$25,2,0)</f>
        <v>Оперативна пам'ять</v>
      </c>
      <c r="L4" s="14">
        <v>100</v>
      </c>
      <c r="M4" s="3">
        <f>VLOOKUP(J4,Довідник!$A$16:$C$25,3,0)</f>
        <v>500</v>
      </c>
      <c r="N4" s="14">
        <f t="shared" ref="N4:N33" si="0">L4*M4</f>
        <v>50000</v>
      </c>
      <c r="O4" s="15">
        <v>45505</v>
      </c>
      <c r="P4" s="3" t="s">
        <v>96</v>
      </c>
    </row>
    <row r="5" spans="1:16" s="6" customFormat="1" x14ac:dyDescent="0.25">
      <c r="A5" s="3">
        <v>29</v>
      </c>
      <c r="B5" s="3" t="s">
        <v>91</v>
      </c>
      <c r="C5" s="4">
        <v>45576</v>
      </c>
      <c r="D5" s="13">
        <v>6678965230</v>
      </c>
      <c r="E5" s="3" t="str">
        <f>VLOOKUP(D5,Довідник!$A$3:$F$11,2,0)</f>
        <v>Comp Gen</v>
      </c>
      <c r="F5" s="3" t="str">
        <f>VLOOKUP(D5,Довідник!$A$3:$F$11,3,0)</f>
        <v>ЮО</v>
      </c>
      <c r="G5" s="3" t="str">
        <f>VLOOKUP(D5,Довідник!$A$3:$F$11,4,0)</f>
        <v>Нідерланди</v>
      </c>
      <c r="H5" s="3" t="str">
        <f>VLOOKUP(D5,Довідник!$A$3:$F$11,5,0)</f>
        <v>Мюнхен</v>
      </c>
      <c r="I5" s="4">
        <f>VLOOKUP(D5,Довідник!$A$3:$F$11,6,0)</f>
        <v>42583</v>
      </c>
      <c r="J5" s="14" t="s">
        <v>35</v>
      </c>
      <c r="K5" s="3" t="str">
        <f>VLOOKUP(J5,Довідник!$A$16:$C$25,2,0)</f>
        <v>Відеокарта</v>
      </c>
      <c r="L5" s="14">
        <v>105</v>
      </c>
      <c r="M5" s="3">
        <f>VLOOKUP(J5,Довідник!$A$16:$C$25,3,0)</f>
        <v>450</v>
      </c>
      <c r="N5" s="14">
        <f t="shared" si="0"/>
        <v>47250</v>
      </c>
      <c r="O5" s="15">
        <v>45552</v>
      </c>
      <c r="P5" s="3" t="s">
        <v>96</v>
      </c>
    </row>
    <row r="6" spans="1:16" s="6" customFormat="1" x14ac:dyDescent="0.25">
      <c r="A6" s="3">
        <v>15</v>
      </c>
      <c r="B6" s="3" t="s">
        <v>77</v>
      </c>
      <c r="C6" s="4">
        <v>45544</v>
      </c>
      <c r="D6" s="13">
        <v>6678965230</v>
      </c>
      <c r="E6" s="3" t="str">
        <f>VLOOKUP(D6,Довідник!$A$3:$F$11,2,0)</f>
        <v>Comp Gen</v>
      </c>
      <c r="F6" s="3" t="str">
        <f>VLOOKUP(D6,Довідник!$A$3:$F$11,3,0)</f>
        <v>ЮО</v>
      </c>
      <c r="G6" s="3" t="str">
        <f>VLOOKUP(D6,Довідник!$A$3:$F$11,4,0)</f>
        <v>Нідерланди</v>
      </c>
      <c r="H6" s="3" t="str">
        <f>VLOOKUP(D6,Довідник!$A$3:$F$11,5,0)</f>
        <v>Мюнхен</v>
      </c>
      <c r="I6" s="4">
        <f>VLOOKUP(D6,Довідник!$A$3:$F$11,6,0)</f>
        <v>42583</v>
      </c>
      <c r="J6" s="14" t="s">
        <v>41</v>
      </c>
      <c r="K6" s="3" t="str">
        <f>VLOOKUP(J6,Довідник!$A$16:$C$25,2,0)</f>
        <v>Мат. Плата</v>
      </c>
      <c r="L6" s="14">
        <v>205</v>
      </c>
      <c r="M6" s="3">
        <f>VLOOKUP(J6,Довідник!$A$16:$C$25,3,0)</f>
        <v>1000</v>
      </c>
      <c r="N6" s="14">
        <f t="shared" si="0"/>
        <v>205000</v>
      </c>
      <c r="O6" s="15">
        <v>45520</v>
      </c>
      <c r="P6" s="3" t="s">
        <v>96</v>
      </c>
    </row>
    <row r="7" spans="1:16" s="6" customFormat="1" x14ac:dyDescent="0.25">
      <c r="A7" s="3">
        <v>5</v>
      </c>
      <c r="B7" s="3" t="s">
        <v>67</v>
      </c>
      <c r="C7" s="4">
        <v>45511</v>
      </c>
      <c r="D7" s="13">
        <v>4356743774</v>
      </c>
      <c r="E7" s="3" t="str">
        <f>VLOOKUP(D7,Довідник!$A$3:$F$11,2,0)</f>
        <v>Deere</v>
      </c>
      <c r="F7" s="3" t="str">
        <f>VLOOKUP(D7,Довідник!$A$3:$F$11,3,0)</f>
        <v>ФО</v>
      </c>
      <c r="G7" s="3" t="str">
        <f>VLOOKUP(D7,Довідник!$A$3:$F$11,4,0)</f>
        <v>Велика Британія</v>
      </c>
      <c r="H7" s="3" t="str">
        <f>VLOOKUP(D7,Довідник!$A$3:$F$11,5,0)</f>
        <v>Лондон</v>
      </c>
      <c r="I7" s="4">
        <f>VLOOKUP(D7,Довідник!$A$3:$F$11,6,0)</f>
        <v>42791</v>
      </c>
      <c r="J7" s="14" t="s">
        <v>37</v>
      </c>
      <c r="K7" s="3" t="str">
        <f>VLOOKUP(J7,Довідник!$A$16:$C$25,2,0)</f>
        <v>Жортский диск</v>
      </c>
      <c r="L7" s="14">
        <v>120</v>
      </c>
      <c r="M7" s="3">
        <f>VLOOKUP(J7,Довідник!$A$16:$C$25,3,0)</f>
        <v>600</v>
      </c>
      <c r="N7" s="14">
        <f t="shared" si="0"/>
        <v>72000</v>
      </c>
      <c r="O7" s="15">
        <v>45505</v>
      </c>
      <c r="P7" s="3" t="s">
        <v>96</v>
      </c>
    </row>
    <row r="8" spans="1:16" s="6" customFormat="1" x14ac:dyDescent="0.25">
      <c r="A8" s="3">
        <v>17</v>
      </c>
      <c r="B8" s="3" t="s">
        <v>79</v>
      </c>
      <c r="C8" s="4">
        <v>45552</v>
      </c>
      <c r="D8" s="13">
        <v>4356743774</v>
      </c>
      <c r="E8" s="3" t="str">
        <f>VLOOKUP(D8,Довідник!$A$3:$F$11,2,0)</f>
        <v>Deere</v>
      </c>
      <c r="F8" s="3" t="str">
        <f>VLOOKUP(D8,Довідник!$A$3:$F$11,3,0)</f>
        <v>ФО</v>
      </c>
      <c r="G8" s="3" t="str">
        <f>VLOOKUP(D8,Довідник!$A$3:$F$11,4,0)</f>
        <v>Велика Британія</v>
      </c>
      <c r="H8" s="3" t="str">
        <f>VLOOKUP(D8,Довідник!$A$3:$F$11,5,0)</f>
        <v>Лондон</v>
      </c>
      <c r="I8" s="4">
        <f>VLOOKUP(D8,Довідник!$A$3:$F$11,6,0)</f>
        <v>42791</v>
      </c>
      <c r="J8" s="14" t="s">
        <v>38</v>
      </c>
      <c r="K8" s="3" t="str">
        <f>VLOOKUP(J8,Довідник!$A$16:$C$25,2,0)</f>
        <v>SSD-диск</v>
      </c>
      <c r="L8" s="14">
        <v>123</v>
      </c>
      <c r="M8" s="3">
        <f>VLOOKUP(J8,Довідник!$A$16:$C$25,3,0)</f>
        <v>330</v>
      </c>
      <c r="N8" s="14">
        <f t="shared" si="0"/>
        <v>40590</v>
      </c>
      <c r="O8" s="15">
        <v>45520</v>
      </c>
      <c r="P8" s="3" t="s">
        <v>96</v>
      </c>
    </row>
    <row r="9" spans="1:16" s="6" customFormat="1" x14ac:dyDescent="0.25">
      <c r="A9" s="3">
        <v>6</v>
      </c>
      <c r="B9" s="3" t="s">
        <v>68</v>
      </c>
      <c r="C9" s="4">
        <v>45511</v>
      </c>
      <c r="D9" s="13">
        <v>5234523456</v>
      </c>
      <c r="E9" s="3" t="str">
        <f>VLOOKUP(D9,Довідник!$A$3:$F$11,2,0)</f>
        <v>Evil Genious</v>
      </c>
      <c r="F9" s="3" t="str">
        <f>VLOOKUP(D9,Довідник!$A$3:$F$11,3,0)</f>
        <v>ФО</v>
      </c>
      <c r="G9" s="3" t="str">
        <f>VLOOKUP(D9,Довідник!$A$3:$F$11,4,0)</f>
        <v>Велика Британія</v>
      </c>
      <c r="H9" s="3" t="str">
        <f>VLOOKUP(D9,Довідник!$A$3:$F$11,5,0)</f>
        <v>Ліверпуль</v>
      </c>
      <c r="I9" s="4">
        <f>VLOOKUP(D9,Довідник!$A$3:$F$11,6,0)</f>
        <v>44045</v>
      </c>
      <c r="J9" s="14" t="s">
        <v>38</v>
      </c>
      <c r="K9" s="3" t="str">
        <f>VLOOKUP(J9,Довідник!$A$16:$C$25,2,0)</f>
        <v>SSD-диск</v>
      </c>
      <c r="L9" s="14">
        <v>130</v>
      </c>
      <c r="M9" s="3">
        <f>VLOOKUP(J9,Довідник!$A$16:$C$25,3,0)</f>
        <v>330</v>
      </c>
      <c r="N9" s="14">
        <f t="shared" si="0"/>
        <v>42900</v>
      </c>
      <c r="O9" s="15">
        <v>45505</v>
      </c>
      <c r="P9" s="3" t="s">
        <v>96</v>
      </c>
    </row>
    <row r="10" spans="1:16" s="6" customFormat="1" x14ac:dyDescent="0.25">
      <c r="A10" s="3">
        <v>13</v>
      </c>
      <c r="B10" s="3" t="s">
        <v>75</v>
      </c>
      <c r="C10" s="4">
        <v>45544</v>
      </c>
      <c r="D10" s="13">
        <v>1324645775</v>
      </c>
      <c r="E10" s="3" t="str">
        <f>VLOOKUP(D10,Довідник!$A$3:$F$11,2,0)</f>
        <v>Hard Equip</v>
      </c>
      <c r="F10" s="3" t="str">
        <f>VLOOKUP(D10,Довідник!$A$3:$F$11,3,0)</f>
        <v>ЮО</v>
      </c>
      <c r="G10" s="3" t="str">
        <f>VLOOKUP(D10,Довідник!$A$3:$F$11,4,0)</f>
        <v>Польща</v>
      </c>
      <c r="H10" s="3" t="str">
        <f>VLOOKUP(D10,Довідник!$A$3:$F$11,5,0)</f>
        <v>Варшава</v>
      </c>
      <c r="I10" s="4">
        <f>VLOOKUP(D10,Довідник!$A$3:$F$11,6,0)</f>
        <v>42486</v>
      </c>
      <c r="J10" s="14" t="s">
        <v>38</v>
      </c>
      <c r="K10" s="3" t="str">
        <f>VLOOKUP(J10,Довідник!$A$16:$C$25,2,0)</f>
        <v>SSD-диск</v>
      </c>
      <c r="L10" s="14">
        <v>189</v>
      </c>
      <c r="M10" s="3">
        <f>VLOOKUP(J10,Довідник!$A$16:$C$25,3,0)</f>
        <v>330</v>
      </c>
      <c r="N10" s="14">
        <f t="shared" si="0"/>
        <v>62370</v>
      </c>
      <c r="O10" s="15">
        <v>45520</v>
      </c>
      <c r="P10" s="3" t="s">
        <v>96</v>
      </c>
    </row>
    <row r="11" spans="1:16" s="6" customFormat="1" x14ac:dyDescent="0.25">
      <c r="A11" s="3">
        <v>8</v>
      </c>
      <c r="B11" s="3" t="s">
        <v>70</v>
      </c>
      <c r="C11" s="4">
        <v>45520</v>
      </c>
      <c r="D11" s="13">
        <v>1324645775</v>
      </c>
      <c r="E11" s="3" t="str">
        <f>VLOOKUP(D11,Довідник!$A$3:$F$11,2,0)</f>
        <v>Hard Equip</v>
      </c>
      <c r="F11" s="3" t="str">
        <f>VLOOKUP(D11,Довідник!$A$3:$F$11,3,0)</f>
        <v>ЮО</v>
      </c>
      <c r="G11" s="3" t="str">
        <f>VLOOKUP(D11,Довідник!$A$3:$F$11,4,0)</f>
        <v>Польща</v>
      </c>
      <c r="H11" s="3" t="str">
        <f>VLOOKUP(D11,Довідник!$A$3:$F$11,5,0)</f>
        <v>Варшава</v>
      </c>
      <c r="I11" s="4">
        <f>VLOOKUP(D11,Довідник!$A$3:$F$11,6,0)</f>
        <v>42486</v>
      </c>
      <c r="J11" s="14" t="s">
        <v>40</v>
      </c>
      <c r="K11" s="3" t="str">
        <f>VLOOKUP(J11,Довідник!$A$16:$C$25,2,0)</f>
        <v>Блок живлення</v>
      </c>
      <c r="L11" s="14">
        <v>200</v>
      </c>
      <c r="M11" s="3">
        <f>VLOOKUP(J11,Довідник!$A$16:$C$25,3,0)</f>
        <v>800</v>
      </c>
      <c r="N11" s="14">
        <f t="shared" si="0"/>
        <v>160000</v>
      </c>
      <c r="O11" s="15"/>
      <c r="P11" s="3" t="s">
        <v>97</v>
      </c>
    </row>
    <row r="12" spans="1:16" s="6" customFormat="1" x14ac:dyDescent="0.25">
      <c r="A12" s="3">
        <v>16</v>
      </c>
      <c r="B12" s="3" t="s">
        <v>78</v>
      </c>
      <c r="C12" s="4">
        <v>45552</v>
      </c>
      <c r="D12" s="13">
        <v>1324645775</v>
      </c>
      <c r="E12" s="3" t="str">
        <f>VLOOKUP(D12,Довідник!$A$3:$F$11,2,0)</f>
        <v>Hard Equip</v>
      </c>
      <c r="F12" s="3" t="str">
        <f>VLOOKUP(D12,Довідник!$A$3:$F$11,3,0)</f>
        <v>ЮО</v>
      </c>
      <c r="G12" s="3" t="str">
        <f>VLOOKUP(D12,Довідник!$A$3:$F$11,4,0)</f>
        <v>Польща</v>
      </c>
      <c r="H12" s="3" t="str">
        <f>VLOOKUP(D12,Довідник!$A$3:$F$11,5,0)</f>
        <v>Варшава</v>
      </c>
      <c r="I12" s="4">
        <f>VLOOKUP(D12,Довідник!$A$3:$F$11,6,0)</f>
        <v>42486</v>
      </c>
      <c r="J12" s="14" t="s">
        <v>39</v>
      </c>
      <c r="K12" s="3" t="str">
        <f>VLOOKUP(J12,Довідник!$A$16:$C$25,2,0)</f>
        <v>Монітор</v>
      </c>
      <c r="L12" s="14">
        <v>201</v>
      </c>
      <c r="M12" s="3">
        <f>VLOOKUP(J12,Довідник!$A$16:$C$25,3,0)</f>
        <v>270</v>
      </c>
      <c r="N12" s="14">
        <f t="shared" si="0"/>
        <v>54270</v>
      </c>
      <c r="O12" s="15">
        <v>45520</v>
      </c>
      <c r="P12" s="3" t="s">
        <v>96</v>
      </c>
    </row>
    <row r="13" spans="1:16" s="6" customFormat="1" x14ac:dyDescent="0.25">
      <c r="A13" s="3">
        <v>25</v>
      </c>
      <c r="B13" s="3" t="s">
        <v>87</v>
      </c>
      <c r="C13" s="4">
        <v>45567</v>
      </c>
      <c r="D13" s="13">
        <v>9877865534</v>
      </c>
      <c r="E13" s="3" t="str">
        <f>VLOOKUP(D13,Довідник!$A$3:$F$11,2,0)</f>
        <v>Nost West</v>
      </c>
      <c r="F13" s="3" t="str">
        <f>VLOOKUP(D13,Довідник!$A$3:$F$11,3,0)</f>
        <v>ЮО</v>
      </c>
      <c r="G13" s="3" t="str">
        <f>VLOOKUP(D13,Довідник!$A$3:$F$11,4,0)</f>
        <v>Молдова</v>
      </c>
      <c r="H13" s="3" t="str">
        <f>VLOOKUP(D13,Довідник!$A$3:$F$11,5,0)</f>
        <v>Монастир</v>
      </c>
      <c r="I13" s="4">
        <f>VLOOKUP(D13,Довідник!$A$3:$F$11,6,0)</f>
        <v>44821</v>
      </c>
      <c r="J13" s="14" t="s">
        <v>38</v>
      </c>
      <c r="K13" s="3" t="str">
        <f>VLOOKUP(J13,Довідник!$A$16:$C$25,2,0)</f>
        <v>SSD-диск</v>
      </c>
      <c r="L13" s="14">
        <v>67</v>
      </c>
      <c r="M13" s="3">
        <f>VLOOKUP(J13,Довідник!$A$16:$C$25,3,0)</f>
        <v>330</v>
      </c>
      <c r="N13" s="14">
        <f t="shared" si="0"/>
        <v>22110</v>
      </c>
      <c r="O13" s="15">
        <v>45552</v>
      </c>
      <c r="P13" s="3" t="s">
        <v>96</v>
      </c>
    </row>
    <row r="14" spans="1:16" s="6" customFormat="1" x14ac:dyDescent="0.25">
      <c r="A14" s="3">
        <v>27</v>
      </c>
      <c r="B14" s="3" t="s">
        <v>89</v>
      </c>
      <c r="C14" s="4">
        <v>45576</v>
      </c>
      <c r="D14" s="13">
        <v>9877865534</v>
      </c>
      <c r="E14" s="3" t="str">
        <f>VLOOKUP(D14,Довідник!$A$3:$F$11,2,0)</f>
        <v>Nost West</v>
      </c>
      <c r="F14" s="3" t="str">
        <f>VLOOKUP(D14,Довідник!$A$3:$F$11,3,0)</f>
        <v>ЮО</v>
      </c>
      <c r="G14" s="3" t="str">
        <f>VLOOKUP(D14,Довідник!$A$3:$F$11,4,0)</f>
        <v>Молдова</v>
      </c>
      <c r="H14" s="3" t="str">
        <f>VLOOKUP(D14,Довідник!$A$3:$F$11,5,0)</f>
        <v>Монастир</v>
      </c>
      <c r="I14" s="4">
        <f>VLOOKUP(D14,Довідник!$A$3:$F$11,6,0)</f>
        <v>44821</v>
      </c>
      <c r="J14" s="14" t="s">
        <v>35</v>
      </c>
      <c r="K14" s="3" t="str">
        <f>VLOOKUP(J14,Довідник!$A$16:$C$25,2,0)</f>
        <v>Відеокарта</v>
      </c>
      <c r="L14" s="14">
        <v>89</v>
      </c>
      <c r="M14" s="3">
        <f>VLOOKUP(J14,Довідник!$A$16:$C$25,3,0)</f>
        <v>450</v>
      </c>
      <c r="N14" s="14">
        <f t="shared" si="0"/>
        <v>40050</v>
      </c>
      <c r="O14" s="15">
        <v>45552</v>
      </c>
      <c r="P14" s="3" t="s">
        <v>96</v>
      </c>
    </row>
    <row r="15" spans="1:16" s="6" customFormat="1" x14ac:dyDescent="0.25">
      <c r="A15" s="3">
        <v>9</v>
      </c>
      <c r="B15" s="3" t="s">
        <v>71</v>
      </c>
      <c r="C15" s="4">
        <v>45520</v>
      </c>
      <c r="D15" s="13">
        <v>9877865534</v>
      </c>
      <c r="E15" s="3" t="str">
        <f>VLOOKUP(D15,Довідник!$A$3:$F$11,2,0)</f>
        <v>Nost West</v>
      </c>
      <c r="F15" s="3" t="str">
        <f>VLOOKUP(D15,Довідник!$A$3:$F$11,3,0)</f>
        <v>ЮО</v>
      </c>
      <c r="G15" s="3" t="str">
        <f>VLOOKUP(D15,Довідник!$A$3:$F$11,4,0)</f>
        <v>Молдова</v>
      </c>
      <c r="H15" s="3" t="str">
        <f>VLOOKUP(D15,Довідник!$A$3:$F$11,5,0)</f>
        <v>Монастир</v>
      </c>
      <c r="I15" s="4">
        <f>VLOOKUP(D15,Довідник!$A$3:$F$11,6,0)</f>
        <v>44821</v>
      </c>
      <c r="J15" s="14" t="s">
        <v>41</v>
      </c>
      <c r="K15" s="3" t="str">
        <f>VLOOKUP(J15,Довідник!$A$16:$C$25,2,0)</f>
        <v>Мат. Плата</v>
      </c>
      <c r="L15" s="14">
        <v>250</v>
      </c>
      <c r="M15" s="3">
        <f>VLOOKUP(J15,Довідник!$A$16:$C$25,3,0)</f>
        <v>1000</v>
      </c>
      <c r="N15" s="14">
        <f t="shared" si="0"/>
        <v>250000</v>
      </c>
      <c r="O15" s="15">
        <v>45520</v>
      </c>
      <c r="P15" s="3" t="s">
        <v>96</v>
      </c>
    </row>
    <row r="16" spans="1:16" s="6" customFormat="1" x14ac:dyDescent="0.25">
      <c r="A16" s="3">
        <v>23</v>
      </c>
      <c r="B16" s="3" t="s">
        <v>85</v>
      </c>
      <c r="C16" s="4">
        <v>45564</v>
      </c>
      <c r="D16" s="13">
        <v>5426477845</v>
      </c>
      <c r="E16" s="3" t="str">
        <f>VLOOKUP(D16,Довідник!$A$3:$F$11,2,0)</f>
        <v>Rocket PC</v>
      </c>
      <c r="F16" s="3" t="str">
        <f>VLOOKUP(D16,Довідник!$A$3:$F$11,3,0)</f>
        <v>ЮО</v>
      </c>
      <c r="G16" s="3" t="str">
        <f>VLOOKUP(D16,Довідник!$A$3:$F$11,4,0)</f>
        <v>Аргентина</v>
      </c>
      <c r="H16" s="3" t="str">
        <f>VLOOKUP(D16,Довідник!$A$3:$F$11,5,0)</f>
        <v>Янтар</v>
      </c>
      <c r="I16" s="4">
        <f>VLOOKUP(D16,Довідник!$A$3:$F$11,6,0)</f>
        <v>43759</v>
      </c>
      <c r="J16" s="14" t="s">
        <v>33</v>
      </c>
      <c r="K16" s="3" t="str">
        <f>VLOOKUP(J16,Довідник!$A$16:$C$25,2,0)</f>
        <v>Комп'ютерна мишка</v>
      </c>
      <c r="L16" s="14">
        <v>34</v>
      </c>
      <c r="M16" s="3">
        <f>VLOOKUP(J16,Довідник!$A$16:$C$25,3,0)</f>
        <v>350</v>
      </c>
      <c r="N16" s="14">
        <f t="shared" si="0"/>
        <v>11900</v>
      </c>
      <c r="O16" s="15">
        <v>45552</v>
      </c>
      <c r="P16" s="3" t="s">
        <v>96</v>
      </c>
    </row>
    <row r="17" spans="1:16" s="6" customFormat="1" x14ac:dyDescent="0.25">
      <c r="A17" s="3">
        <v>7</v>
      </c>
      <c r="B17" s="3" t="s">
        <v>69</v>
      </c>
      <c r="C17" s="4">
        <v>45511</v>
      </c>
      <c r="D17" s="13">
        <v>5426477845</v>
      </c>
      <c r="E17" s="3" t="str">
        <f>VLOOKUP(D17,Довідник!$A$3:$F$11,2,0)</f>
        <v>Rocket PC</v>
      </c>
      <c r="F17" s="3" t="str">
        <f>VLOOKUP(D17,Довідник!$A$3:$F$11,3,0)</f>
        <v>ЮО</v>
      </c>
      <c r="G17" s="3" t="str">
        <f>VLOOKUP(D17,Довідник!$A$3:$F$11,4,0)</f>
        <v>Аргентина</v>
      </c>
      <c r="H17" s="3" t="str">
        <f>VLOOKUP(D17,Довідник!$A$3:$F$11,5,0)</f>
        <v>Янтар</v>
      </c>
      <c r="I17" s="4">
        <f>VLOOKUP(D17,Довідник!$A$3:$F$11,6,0)</f>
        <v>43759</v>
      </c>
      <c r="J17" s="14" t="s">
        <v>39</v>
      </c>
      <c r="K17" s="3" t="str">
        <f>VLOOKUP(J17,Довідник!$A$16:$C$25,2,0)</f>
        <v>Монітор</v>
      </c>
      <c r="L17" s="14">
        <v>140</v>
      </c>
      <c r="M17" s="3">
        <f>VLOOKUP(J17,Довідник!$A$16:$C$25,3,0)</f>
        <v>270</v>
      </c>
      <c r="N17" s="14">
        <f t="shared" si="0"/>
        <v>37800</v>
      </c>
      <c r="O17" s="15">
        <v>45505</v>
      </c>
      <c r="P17" s="3" t="s">
        <v>96</v>
      </c>
    </row>
    <row r="18" spans="1:16" s="6" customFormat="1" x14ac:dyDescent="0.25">
      <c r="A18" s="3">
        <v>19</v>
      </c>
      <c r="B18" s="3" t="s">
        <v>81</v>
      </c>
      <c r="C18" s="4">
        <v>45552</v>
      </c>
      <c r="D18" s="13">
        <v>5426477845</v>
      </c>
      <c r="E18" s="3" t="str">
        <f>VLOOKUP(D18,Довідник!$A$3:$F$11,2,0)</f>
        <v>Rocket PC</v>
      </c>
      <c r="F18" s="3" t="str">
        <f>VLOOKUP(D18,Довідник!$A$3:$F$11,3,0)</f>
        <v>ЮО</v>
      </c>
      <c r="G18" s="3" t="str">
        <f>VLOOKUP(D18,Довідник!$A$3:$F$11,4,0)</f>
        <v>Аргентина</v>
      </c>
      <c r="H18" s="3" t="str">
        <f>VLOOKUP(D18,Довідник!$A$3:$F$11,5,0)</f>
        <v>Янтар</v>
      </c>
      <c r="I18" s="4">
        <f>VLOOKUP(D18,Довідник!$A$3:$F$11,6,0)</f>
        <v>43759</v>
      </c>
      <c r="J18" s="14" t="s">
        <v>39</v>
      </c>
      <c r="K18" s="3" t="str">
        <f>VLOOKUP(J18,Довідник!$A$16:$C$25,2,0)</f>
        <v>Монітор</v>
      </c>
      <c r="L18" s="14">
        <v>156</v>
      </c>
      <c r="M18" s="3">
        <f>VLOOKUP(J18,Довідник!$A$16:$C$25,3,0)</f>
        <v>270</v>
      </c>
      <c r="N18" s="14">
        <f t="shared" si="0"/>
        <v>42120</v>
      </c>
      <c r="O18" s="15">
        <v>45552</v>
      </c>
      <c r="P18" s="3" t="s">
        <v>96</v>
      </c>
    </row>
    <row r="19" spans="1:16" s="6" customFormat="1" x14ac:dyDescent="0.25">
      <c r="A19" s="3">
        <v>30</v>
      </c>
      <c r="B19" s="3" t="s">
        <v>92</v>
      </c>
      <c r="C19" s="4">
        <v>45576</v>
      </c>
      <c r="D19" s="13">
        <v>5426477845</v>
      </c>
      <c r="E19" s="3" t="str">
        <f>VLOOKUP(D19,Довідник!$A$3:$F$11,2,0)</f>
        <v>Rocket PC</v>
      </c>
      <c r="F19" s="3" t="str">
        <f>VLOOKUP(D19,Довідник!$A$3:$F$11,3,0)</f>
        <v>ЮО</v>
      </c>
      <c r="G19" s="3" t="str">
        <f>VLOOKUP(D19,Довідник!$A$3:$F$11,4,0)</f>
        <v>Аргентина</v>
      </c>
      <c r="H19" s="3" t="str">
        <f>VLOOKUP(D19,Довідник!$A$3:$F$11,5,0)</f>
        <v>Янтар</v>
      </c>
      <c r="I19" s="4">
        <f>VLOOKUP(D19,Довідник!$A$3:$F$11,6,0)</f>
        <v>43759</v>
      </c>
      <c r="J19" s="14" t="s">
        <v>39</v>
      </c>
      <c r="K19" s="3" t="str">
        <f>VLOOKUP(J19,Довідник!$A$16:$C$25,2,0)</f>
        <v>Монітор</v>
      </c>
      <c r="L19" s="14">
        <v>229</v>
      </c>
      <c r="M19" s="3">
        <f>VLOOKUP(J19,Довідник!$A$16:$C$25,3,0)</f>
        <v>270</v>
      </c>
      <c r="N19" s="14">
        <f t="shared" si="0"/>
        <v>61830</v>
      </c>
      <c r="O19" s="14"/>
      <c r="P19" s="3" t="s">
        <v>97</v>
      </c>
    </row>
    <row r="20" spans="1:16" s="6" customFormat="1" x14ac:dyDescent="0.25">
      <c r="A20" s="3">
        <v>21</v>
      </c>
      <c r="B20" s="3" t="s">
        <v>83</v>
      </c>
      <c r="C20" s="4">
        <v>45564</v>
      </c>
      <c r="D20" s="13">
        <v>2586395239</v>
      </c>
      <c r="E20" s="3" t="str">
        <f>VLOOKUP(D20,Довідник!$A$3:$F$11,2,0)</f>
        <v>Snap Drag</v>
      </c>
      <c r="F20" s="3" t="str">
        <f>VLOOKUP(D20,Довідник!$A$3:$F$11,3,0)</f>
        <v>ЮО</v>
      </c>
      <c r="G20" s="3" t="str">
        <f>VLOOKUP(D20,Довідник!$A$3:$F$11,4,0)</f>
        <v>Чехія</v>
      </c>
      <c r="H20" s="3" t="str">
        <f>VLOOKUP(D20,Довідник!$A$3:$F$11,5,0)</f>
        <v>Плзень</v>
      </c>
      <c r="I20" s="4">
        <f>VLOOKUP(D20,Довідник!$A$3:$F$11,6,0)</f>
        <v>42957</v>
      </c>
      <c r="J20" s="14" t="s">
        <v>35</v>
      </c>
      <c r="K20" s="3" t="str">
        <f>VLOOKUP(J20,Довідник!$A$16:$C$25,2,0)</f>
        <v>Відеокарта</v>
      </c>
      <c r="L20" s="14">
        <v>19</v>
      </c>
      <c r="M20" s="3">
        <f>VLOOKUP(J20,Довідник!$A$16:$C$25,3,0)</f>
        <v>450</v>
      </c>
      <c r="N20" s="14">
        <f t="shared" si="0"/>
        <v>8550</v>
      </c>
      <c r="O20" s="15">
        <v>45552</v>
      </c>
      <c r="P20" s="3" t="s">
        <v>96</v>
      </c>
    </row>
    <row r="21" spans="1:16" s="6" customFormat="1" x14ac:dyDescent="0.25">
      <c r="A21" s="3">
        <v>24</v>
      </c>
      <c r="B21" s="3" t="s">
        <v>86</v>
      </c>
      <c r="C21" s="4">
        <v>45567</v>
      </c>
      <c r="D21" s="13">
        <v>2586395239</v>
      </c>
      <c r="E21" s="3" t="str">
        <f>VLOOKUP(D21,Довідник!$A$3:$F$11,2,0)</f>
        <v>Snap Drag</v>
      </c>
      <c r="F21" s="3" t="str">
        <f>VLOOKUP(D21,Довідник!$A$3:$F$11,3,0)</f>
        <v>ЮО</v>
      </c>
      <c r="G21" s="3" t="str">
        <f>VLOOKUP(D21,Довідник!$A$3:$F$11,4,0)</f>
        <v>Чехія</v>
      </c>
      <c r="H21" s="3" t="str">
        <f>VLOOKUP(D21,Довідник!$A$3:$F$11,5,0)</f>
        <v>Плзень</v>
      </c>
      <c r="I21" s="4">
        <f>VLOOKUP(D21,Довідник!$A$3:$F$11,6,0)</f>
        <v>42957</v>
      </c>
      <c r="J21" s="14" t="s">
        <v>36</v>
      </c>
      <c r="K21" s="3" t="str">
        <f>VLOOKUP(J21,Довідник!$A$16:$C$25,2,0)</f>
        <v>Оперативна пам'ять</v>
      </c>
      <c r="L21" s="14">
        <v>45</v>
      </c>
      <c r="M21" s="3">
        <f>VLOOKUP(J21,Довідник!$A$16:$C$25,3,0)</f>
        <v>500</v>
      </c>
      <c r="N21" s="14">
        <f t="shared" si="0"/>
        <v>22500</v>
      </c>
      <c r="O21" s="15">
        <v>45552</v>
      </c>
      <c r="P21" s="3" t="s">
        <v>96</v>
      </c>
    </row>
    <row r="22" spans="1:16" s="6" customFormat="1" x14ac:dyDescent="0.25">
      <c r="A22" s="3">
        <v>22</v>
      </c>
      <c r="B22" s="3" t="s">
        <v>84</v>
      </c>
      <c r="C22" s="4">
        <v>45564</v>
      </c>
      <c r="D22" s="13">
        <v>2586395239</v>
      </c>
      <c r="E22" s="3" t="str">
        <f>VLOOKUP(D22,Довідник!$A$3:$F$11,2,0)</f>
        <v>Snap Drag</v>
      </c>
      <c r="F22" s="3" t="str">
        <f>VLOOKUP(D22,Довідник!$A$3:$F$11,3,0)</f>
        <v>ЮО</v>
      </c>
      <c r="G22" s="3" t="str">
        <f>VLOOKUP(D22,Довідник!$A$3:$F$11,4,0)</f>
        <v>Чехія</v>
      </c>
      <c r="H22" s="3" t="str">
        <f>VLOOKUP(D22,Довідник!$A$3:$F$11,5,0)</f>
        <v>Плзень</v>
      </c>
      <c r="I22" s="4">
        <f>VLOOKUP(D22,Довідник!$A$3:$F$11,6,0)</f>
        <v>42957</v>
      </c>
      <c r="J22" s="14" t="s">
        <v>38</v>
      </c>
      <c r="K22" s="3" t="str">
        <f>VLOOKUP(J22,Довідник!$A$16:$C$25,2,0)</f>
        <v>SSD-диск</v>
      </c>
      <c r="L22" s="14">
        <v>56</v>
      </c>
      <c r="M22" s="3">
        <f>VLOOKUP(J22,Довідник!$A$16:$C$25,3,0)</f>
        <v>330</v>
      </c>
      <c r="N22" s="14">
        <f t="shared" si="0"/>
        <v>18480</v>
      </c>
      <c r="O22" s="15">
        <v>45552</v>
      </c>
      <c r="P22" s="3" t="s">
        <v>96</v>
      </c>
    </row>
    <row r="23" spans="1:16" s="6" customFormat="1" x14ac:dyDescent="0.25">
      <c r="A23" s="3">
        <v>26</v>
      </c>
      <c r="B23" s="3" t="s">
        <v>88</v>
      </c>
      <c r="C23" s="4">
        <v>45567</v>
      </c>
      <c r="D23" s="13">
        <v>2586395239</v>
      </c>
      <c r="E23" s="3" t="str">
        <f>VLOOKUP(D23,Довідник!$A$3:$F$11,2,0)</f>
        <v>Snap Drag</v>
      </c>
      <c r="F23" s="3" t="str">
        <f>VLOOKUP(D23,Довідник!$A$3:$F$11,3,0)</f>
        <v>ЮО</v>
      </c>
      <c r="G23" s="3" t="str">
        <f>VLOOKUP(D23,Довідник!$A$3:$F$11,4,0)</f>
        <v>Чехія</v>
      </c>
      <c r="H23" s="3" t="str">
        <f>VLOOKUP(D23,Довідник!$A$3:$F$11,5,0)</f>
        <v>Плзень</v>
      </c>
      <c r="I23" s="4">
        <f>VLOOKUP(D23,Довідник!$A$3:$F$11,6,0)</f>
        <v>42957</v>
      </c>
      <c r="J23" s="14" t="s">
        <v>33</v>
      </c>
      <c r="K23" s="3" t="str">
        <f>VLOOKUP(J23,Довідник!$A$16:$C$25,2,0)</f>
        <v>Комп'ютерна мишка</v>
      </c>
      <c r="L23" s="14">
        <v>78</v>
      </c>
      <c r="M23" s="3">
        <f>VLOOKUP(J23,Довідник!$A$16:$C$25,3,0)</f>
        <v>350</v>
      </c>
      <c r="N23" s="14">
        <f t="shared" si="0"/>
        <v>27300</v>
      </c>
      <c r="O23" s="15">
        <v>45552</v>
      </c>
      <c r="P23" s="3" t="s">
        <v>96</v>
      </c>
    </row>
    <row r="24" spans="1:16" s="6" customFormat="1" x14ac:dyDescent="0.25">
      <c r="A24" s="3">
        <v>28</v>
      </c>
      <c r="B24" s="3" t="s">
        <v>90</v>
      </c>
      <c r="C24" s="4">
        <v>45576</v>
      </c>
      <c r="D24" s="13">
        <v>2586395239</v>
      </c>
      <c r="E24" s="3" t="str">
        <f>VLOOKUP(D24,Довідник!$A$3:$F$11,2,0)</f>
        <v>Snap Drag</v>
      </c>
      <c r="F24" s="3" t="str">
        <f>VLOOKUP(D24,Довідник!$A$3:$F$11,3,0)</f>
        <v>ЮО</v>
      </c>
      <c r="G24" s="3" t="str">
        <f>VLOOKUP(D24,Довідник!$A$3:$F$11,4,0)</f>
        <v>Чехія</v>
      </c>
      <c r="H24" s="3" t="str">
        <f>VLOOKUP(D24,Довідник!$A$3:$F$11,5,0)</f>
        <v>Плзень</v>
      </c>
      <c r="I24" s="4">
        <f>VLOOKUP(D24,Довідник!$A$3:$F$11,6,0)</f>
        <v>42957</v>
      </c>
      <c r="J24" s="14" t="s">
        <v>38</v>
      </c>
      <c r="K24" s="3" t="str">
        <f>VLOOKUP(J24,Довідник!$A$16:$C$25,2,0)</f>
        <v>SSD-диск</v>
      </c>
      <c r="L24" s="14">
        <v>100</v>
      </c>
      <c r="M24" s="3">
        <f>VLOOKUP(J24,Довідник!$A$16:$C$25,3,0)</f>
        <v>330</v>
      </c>
      <c r="N24" s="14">
        <f t="shared" si="0"/>
        <v>33000</v>
      </c>
      <c r="O24" s="15">
        <v>45552</v>
      </c>
      <c r="P24" s="3" t="s">
        <v>96</v>
      </c>
    </row>
    <row r="25" spans="1:16" s="6" customFormat="1" x14ac:dyDescent="0.25">
      <c r="A25" s="3">
        <v>18</v>
      </c>
      <c r="B25" s="3" t="s">
        <v>80</v>
      </c>
      <c r="C25" s="4">
        <v>45552</v>
      </c>
      <c r="D25" s="13">
        <v>2586395239</v>
      </c>
      <c r="E25" s="3" t="str">
        <f>VLOOKUP(D25,Довідник!$A$3:$F$11,2,0)</f>
        <v>Snap Drag</v>
      </c>
      <c r="F25" s="3" t="str">
        <f>VLOOKUP(D25,Довідник!$A$3:$F$11,3,0)</f>
        <v>ЮО</v>
      </c>
      <c r="G25" s="3" t="str">
        <f>VLOOKUP(D25,Довідник!$A$3:$F$11,4,0)</f>
        <v>Чехія</v>
      </c>
      <c r="H25" s="3" t="str">
        <f>VLOOKUP(D25,Довідник!$A$3:$F$11,5,0)</f>
        <v>Плзень</v>
      </c>
      <c r="I25" s="4">
        <f>VLOOKUP(D25,Довідник!$A$3:$F$11,6,0)</f>
        <v>42957</v>
      </c>
      <c r="J25" s="14" t="s">
        <v>34</v>
      </c>
      <c r="K25" s="3" t="str">
        <f>VLOOKUP(J25,Довідник!$A$16:$C$25,2,0)</f>
        <v>Процесор</v>
      </c>
      <c r="L25" s="14">
        <v>142</v>
      </c>
      <c r="M25" s="3">
        <f>VLOOKUP(J25,Довідник!$A$16:$C$25,3,0)</f>
        <v>800</v>
      </c>
      <c r="N25" s="14">
        <f t="shared" si="0"/>
        <v>113600</v>
      </c>
      <c r="O25" s="14"/>
      <c r="P25" s="3" t="s">
        <v>97</v>
      </c>
    </row>
    <row r="26" spans="1:16" s="6" customFormat="1" x14ac:dyDescent="0.25">
      <c r="A26" s="3">
        <v>20</v>
      </c>
      <c r="B26" s="3" t="s">
        <v>82</v>
      </c>
      <c r="C26" s="4">
        <v>45564</v>
      </c>
      <c r="D26" s="13">
        <v>2586395239</v>
      </c>
      <c r="E26" s="3" t="str">
        <f>VLOOKUP(D26,Довідник!$A$3:$F$11,2,0)</f>
        <v>Snap Drag</v>
      </c>
      <c r="F26" s="3" t="str">
        <f>VLOOKUP(D26,Довідник!$A$3:$F$11,3,0)</f>
        <v>ЮО</v>
      </c>
      <c r="G26" s="3" t="str">
        <f>VLOOKUP(D26,Довідник!$A$3:$F$11,4,0)</f>
        <v>Чехія</v>
      </c>
      <c r="H26" s="3" t="str">
        <f>VLOOKUP(D26,Довідник!$A$3:$F$11,5,0)</f>
        <v>Плзень</v>
      </c>
      <c r="I26" s="4">
        <f>VLOOKUP(D26,Довідник!$A$3:$F$11,6,0)</f>
        <v>42957</v>
      </c>
      <c r="J26" s="14" t="s">
        <v>39</v>
      </c>
      <c r="K26" s="3" t="str">
        <f>VLOOKUP(J26,Довідник!$A$16:$C$25,2,0)</f>
        <v>Монітор</v>
      </c>
      <c r="L26" s="14">
        <v>178</v>
      </c>
      <c r="M26" s="3">
        <f>VLOOKUP(J26,Довідник!$A$16:$C$25,3,0)</f>
        <v>270</v>
      </c>
      <c r="N26" s="14">
        <f t="shared" si="0"/>
        <v>48060</v>
      </c>
      <c r="O26" s="15">
        <v>45552</v>
      </c>
      <c r="P26" s="3" t="s">
        <v>96</v>
      </c>
    </row>
    <row r="27" spans="1:16" s="6" customFormat="1" x14ac:dyDescent="0.25">
      <c r="A27" s="3">
        <v>10</v>
      </c>
      <c r="B27" s="3" t="s">
        <v>72</v>
      </c>
      <c r="C27" s="4">
        <v>45520</v>
      </c>
      <c r="D27" s="13">
        <v>2586395239</v>
      </c>
      <c r="E27" s="3" t="str">
        <f>VLOOKUP(D27,Довідник!$A$3:$F$11,2,0)</f>
        <v>Snap Drag</v>
      </c>
      <c r="F27" s="3" t="str">
        <f>VLOOKUP(D27,Довідник!$A$3:$F$11,3,0)</f>
        <v>ЮО</v>
      </c>
      <c r="G27" s="3" t="str">
        <f>VLOOKUP(D27,Довідник!$A$3:$F$11,4,0)</f>
        <v>Чехія</v>
      </c>
      <c r="H27" s="3" t="str">
        <f>VLOOKUP(D27,Довідник!$A$3:$F$11,5,0)</f>
        <v>Плзень</v>
      </c>
      <c r="I27" s="4">
        <f>VLOOKUP(D27,Довідник!$A$3:$F$11,6,0)</f>
        <v>42957</v>
      </c>
      <c r="J27" s="14" t="s">
        <v>43</v>
      </c>
      <c r="K27" s="3" t="str">
        <f>VLOOKUP(J27,Довідник!$A$16:$C$25,2,0)</f>
        <v>Клавіатура</v>
      </c>
      <c r="L27" s="14">
        <v>222</v>
      </c>
      <c r="M27" s="3">
        <f>VLOOKUP(J27,Довідник!$A$16:$C$25,3,0)</f>
        <v>2000</v>
      </c>
      <c r="N27" s="14">
        <f t="shared" si="0"/>
        <v>444000</v>
      </c>
      <c r="O27" s="15">
        <v>45520</v>
      </c>
      <c r="P27" s="3" t="s">
        <v>96</v>
      </c>
    </row>
    <row r="28" spans="1:16" s="6" customFormat="1" x14ac:dyDescent="0.25">
      <c r="A28" s="3">
        <v>3</v>
      </c>
      <c r="B28" s="3" t="s">
        <v>65</v>
      </c>
      <c r="C28" s="4">
        <v>45505</v>
      </c>
      <c r="D28" s="13">
        <v>2586395239</v>
      </c>
      <c r="E28" s="3" t="str">
        <f>VLOOKUP(D28,Довідник!$A$3:$F$11,2,0)</f>
        <v>Snap Drag</v>
      </c>
      <c r="F28" s="3" t="str">
        <f>VLOOKUP(D28,Довідник!$A$3:$F$11,3,0)</f>
        <v>ЮО</v>
      </c>
      <c r="G28" s="3" t="str">
        <f>VLOOKUP(D28,Довідник!$A$3:$F$11,4,0)</f>
        <v>Чехія</v>
      </c>
      <c r="H28" s="3" t="str">
        <f>VLOOKUP(D28,Довідник!$A$3:$F$11,5,0)</f>
        <v>Плзень</v>
      </c>
      <c r="I28" s="4">
        <f>VLOOKUP(D28,Довідник!$A$3:$F$11,6,0)</f>
        <v>42957</v>
      </c>
      <c r="J28" s="14" t="s">
        <v>35</v>
      </c>
      <c r="K28" s="3" t="str">
        <f>VLOOKUP(J28,Довідник!$A$16:$C$25,2,0)</f>
        <v>Відеокарта</v>
      </c>
      <c r="L28" s="14">
        <v>300</v>
      </c>
      <c r="M28" s="3">
        <f>VLOOKUP(J28,Довідник!$A$16:$C$25,3,0)</f>
        <v>450</v>
      </c>
      <c r="N28" s="14">
        <f t="shared" si="0"/>
        <v>135000</v>
      </c>
      <c r="O28" s="15">
        <v>45505</v>
      </c>
      <c r="P28" s="3" t="s">
        <v>96</v>
      </c>
    </row>
    <row r="29" spans="1:16" s="6" customFormat="1" x14ac:dyDescent="0.25">
      <c r="A29" s="3">
        <v>11</v>
      </c>
      <c r="B29" s="3" t="s">
        <v>73</v>
      </c>
      <c r="C29" s="4">
        <v>45520</v>
      </c>
      <c r="D29" s="13">
        <v>5698723658</v>
      </c>
      <c r="E29" s="3" t="str">
        <f>VLOOKUP(D29,Довідник!$A$3:$F$11,2,0)</f>
        <v>Soft Well</v>
      </c>
      <c r="F29" s="3" t="str">
        <f>VLOOKUP(D29,Довідник!$A$3:$F$11,3,0)</f>
        <v>ФО</v>
      </c>
      <c r="G29" s="3" t="str">
        <f>VLOOKUP(D29,Довідник!$A$3:$F$11,4,0)</f>
        <v>Іспанія</v>
      </c>
      <c r="H29" s="3" t="str">
        <f>VLOOKUP(D29,Довідник!$A$3:$F$11,5,0)</f>
        <v>Сарагоса</v>
      </c>
      <c r="I29" s="4">
        <f>VLOOKUP(D29,Довідник!$A$3:$F$11,6,0)</f>
        <v>42962</v>
      </c>
      <c r="J29" s="14" t="s">
        <v>35</v>
      </c>
      <c r="K29" s="3" t="str">
        <f>VLOOKUP(J29,Довідник!$A$16:$C$25,2,0)</f>
        <v>Відеокарта</v>
      </c>
      <c r="L29" s="14">
        <v>132</v>
      </c>
      <c r="M29" s="3">
        <f>VLOOKUP(J29,Довідник!$A$16:$C$25,3,0)</f>
        <v>450</v>
      </c>
      <c r="N29" s="14">
        <f t="shared" si="0"/>
        <v>59400</v>
      </c>
      <c r="O29" s="15">
        <v>45520</v>
      </c>
      <c r="P29" s="3" t="s">
        <v>96</v>
      </c>
    </row>
    <row r="30" spans="1:16" s="6" customFormat="1" x14ac:dyDescent="0.25">
      <c r="A30" s="3">
        <v>14</v>
      </c>
      <c r="B30" s="3" t="s">
        <v>76</v>
      </c>
      <c r="C30" s="4">
        <v>45544</v>
      </c>
      <c r="D30" s="13">
        <v>5698723658</v>
      </c>
      <c r="E30" s="3" t="str">
        <f>VLOOKUP(D30,Довідник!$A$3:$F$11,2,0)</f>
        <v>Soft Well</v>
      </c>
      <c r="F30" s="3" t="str">
        <f>VLOOKUP(D30,Довідник!$A$3:$F$11,3,0)</f>
        <v>ФО</v>
      </c>
      <c r="G30" s="3" t="str">
        <f>VLOOKUP(D30,Довідник!$A$3:$F$11,4,0)</f>
        <v>Іспанія</v>
      </c>
      <c r="H30" s="3" t="str">
        <f>VLOOKUP(D30,Довідник!$A$3:$F$11,5,0)</f>
        <v>Сарагоса</v>
      </c>
      <c r="I30" s="4">
        <f>VLOOKUP(D30,Довідник!$A$3:$F$11,6,0)</f>
        <v>42962</v>
      </c>
      <c r="J30" s="14" t="s">
        <v>36</v>
      </c>
      <c r="K30" s="3" t="str">
        <f>VLOOKUP(J30,Довідник!$A$16:$C$25,2,0)</f>
        <v>Оперативна пам'ять</v>
      </c>
      <c r="L30" s="14">
        <v>145</v>
      </c>
      <c r="M30" s="3">
        <f>VLOOKUP(J30,Довідник!$A$16:$C$25,3,0)</f>
        <v>500</v>
      </c>
      <c r="N30" s="14">
        <f t="shared" si="0"/>
        <v>72500</v>
      </c>
      <c r="O30" s="15">
        <v>45520</v>
      </c>
      <c r="P30" s="3" t="s">
        <v>96</v>
      </c>
    </row>
    <row r="31" spans="1:16" s="6" customFormat="1" x14ac:dyDescent="0.25">
      <c r="A31" s="3">
        <v>12</v>
      </c>
      <c r="B31" s="3" t="s">
        <v>74</v>
      </c>
      <c r="C31" s="4">
        <v>45544</v>
      </c>
      <c r="D31" s="13">
        <v>5698723658</v>
      </c>
      <c r="E31" s="3" t="str">
        <f>VLOOKUP(D31,Довідник!$A$3:$F$11,2,0)</f>
        <v>Soft Well</v>
      </c>
      <c r="F31" s="3" t="str">
        <f>VLOOKUP(D31,Довідник!$A$3:$F$11,3,0)</f>
        <v>ФО</v>
      </c>
      <c r="G31" s="3" t="str">
        <f>VLOOKUP(D31,Довідник!$A$3:$F$11,4,0)</f>
        <v>Іспанія</v>
      </c>
      <c r="H31" s="3" t="str">
        <f>VLOOKUP(D31,Довідник!$A$3:$F$11,5,0)</f>
        <v>Сарагоса</v>
      </c>
      <c r="I31" s="4">
        <f>VLOOKUP(D31,Довідник!$A$3:$F$11,6,0)</f>
        <v>42962</v>
      </c>
      <c r="J31" s="14" t="s">
        <v>36</v>
      </c>
      <c r="K31" s="3" t="str">
        <f>VLOOKUP(J31,Довідник!$A$16:$C$25,2,0)</f>
        <v>Оперативна пам'ять</v>
      </c>
      <c r="L31" s="14">
        <v>157</v>
      </c>
      <c r="M31" s="3">
        <f>VLOOKUP(J31,Довідник!$A$16:$C$25,3,0)</f>
        <v>500</v>
      </c>
      <c r="N31" s="14">
        <f t="shared" si="0"/>
        <v>78500</v>
      </c>
      <c r="O31" s="15">
        <v>45520</v>
      </c>
      <c r="P31" s="3" t="s">
        <v>96</v>
      </c>
    </row>
    <row r="32" spans="1:16" s="6" customFormat="1" x14ac:dyDescent="0.25">
      <c r="A32" s="3">
        <v>2</v>
      </c>
      <c r="B32" s="3" t="s">
        <v>64</v>
      </c>
      <c r="C32" s="4">
        <v>45505</v>
      </c>
      <c r="D32" s="13">
        <v>5698723658</v>
      </c>
      <c r="E32" s="3" t="str">
        <f>VLOOKUP(D32,Довідник!$A$3:$F$11,2,0)</f>
        <v>Soft Well</v>
      </c>
      <c r="F32" s="3" t="str">
        <f>VLOOKUP(D32,Довідник!$A$3:$F$11,3,0)</f>
        <v>ФО</v>
      </c>
      <c r="G32" s="3" t="str">
        <f>VLOOKUP(D32,Довідник!$A$3:$F$11,4,0)</f>
        <v>Іспанія</v>
      </c>
      <c r="H32" s="3" t="str">
        <f>VLOOKUP(D32,Довідник!$A$3:$F$11,5,0)</f>
        <v>Сарагоса</v>
      </c>
      <c r="I32" s="4">
        <f>VLOOKUP(D32,Довідник!$A$3:$F$11,6,0)</f>
        <v>42962</v>
      </c>
      <c r="J32" s="14" t="s">
        <v>34</v>
      </c>
      <c r="K32" s="3" t="str">
        <f>VLOOKUP(J32,Довідник!$A$16:$C$25,2,0)</f>
        <v>Процесор</v>
      </c>
      <c r="L32" s="14">
        <v>200</v>
      </c>
      <c r="M32" s="3">
        <f>VLOOKUP(J32,Довідник!$A$16:$C$25,3,0)</f>
        <v>800</v>
      </c>
      <c r="N32" s="14">
        <f t="shared" si="0"/>
        <v>160000</v>
      </c>
      <c r="O32" s="15">
        <v>45505</v>
      </c>
      <c r="P32" s="3" t="s">
        <v>96</v>
      </c>
    </row>
    <row r="33" spans="1:16" s="6" customFormat="1" x14ac:dyDescent="0.25">
      <c r="A33" s="3">
        <v>1</v>
      </c>
      <c r="B33" s="3" t="s">
        <v>63</v>
      </c>
      <c r="C33" s="4">
        <v>45505</v>
      </c>
      <c r="D33" s="13">
        <v>5698723658</v>
      </c>
      <c r="E33" s="3" t="str">
        <f>VLOOKUP(D33,Довідник!$A$3:$F$11,2,0)</f>
        <v>Soft Well</v>
      </c>
      <c r="F33" s="3" t="str">
        <f>VLOOKUP(D33,Довідник!$A$3:$F$11,3,0)</f>
        <v>ФО</v>
      </c>
      <c r="G33" s="3" t="str">
        <f>VLOOKUP(D33,Довідник!$A$3:$F$11,4,0)</f>
        <v>Іспанія</v>
      </c>
      <c r="H33" s="3" t="str">
        <f>VLOOKUP(D33,Довідник!$A$3:$F$11,5,0)</f>
        <v>Сарагоса</v>
      </c>
      <c r="I33" s="4">
        <f>VLOOKUP(D33,Довідник!$A$3:$F$11,6,0)</f>
        <v>42962</v>
      </c>
      <c r="J33" s="14" t="s">
        <v>33</v>
      </c>
      <c r="K33" s="3" t="str">
        <f>VLOOKUP(J33,Довідник!$A$16:$C$25,2,0)</f>
        <v>Комп'ютерна мишка</v>
      </c>
      <c r="L33" s="14">
        <v>500</v>
      </c>
      <c r="M33" s="3">
        <f>VLOOKUP(J33,Довідник!$A$16:$C$25,3,0)</f>
        <v>350</v>
      </c>
      <c r="N33" s="14">
        <f t="shared" si="0"/>
        <v>175000</v>
      </c>
      <c r="O33" s="15">
        <v>45505</v>
      </c>
      <c r="P33" s="3" t="s">
        <v>96</v>
      </c>
    </row>
    <row r="34" spans="1:16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2"/>
      <c r="O34" s="1"/>
    </row>
    <row r="35" spans="1:16" x14ac:dyDescent="0.25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2"/>
      <c r="O35" s="1"/>
    </row>
    <row r="36" spans="1:16" x14ac:dyDescent="0.25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2"/>
      <c r="O36" s="1"/>
    </row>
    <row r="37" spans="1:16" x14ac:dyDescent="0.25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6" x14ac:dyDescent="0.25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2"/>
      <c r="O38" s="1"/>
    </row>
    <row r="39" spans="1:16" x14ac:dyDescent="0.25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2"/>
      <c r="O39" s="1"/>
    </row>
    <row r="40" spans="1:16" x14ac:dyDescent="0.25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2"/>
      <c r="O40" s="1"/>
    </row>
    <row r="41" spans="1:16" x14ac:dyDescent="0.25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2"/>
      <c r="O41" s="1"/>
    </row>
    <row r="42" spans="1:16" x14ac:dyDescent="0.25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2"/>
      <c r="O42" s="1"/>
    </row>
    <row r="43" spans="1:16" x14ac:dyDescent="0.2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2"/>
      <c r="O43" s="1"/>
    </row>
  </sheetData>
  <sortState xmlns:xlrd2="http://schemas.microsoft.com/office/spreadsheetml/2017/richdata2" ref="A4:P33">
    <sortCondition ref="E4:E33"/>
    <sortCondition descending="1" ref="G4:G33"/>
    <sortCondition ref="L4:L33"/>
  </sortState>
  <mergeCells count="1">
    <mergeCell ref="A1:O1"/>
  </mergeCells>
  <dataValidations count="2">
    <dataValidation type="list" allowBlank="1" showInputMessage="1" showErrorMessage="1" sqref="J4:J33" xr:uid="{E27E62B8-92EA-4087-A267-636CF79B9B48}">
      <formula1>$J$4:$J$33</formula1>
    </dataValidation>
    <dataValidation type="list" allowBlank="1" showInputMessage="1" showErrorMessage="1" sqref="D4:D33" xr:uid="{26F6DA5A-8B5E-469C-92DB-9CB0B9E11F57}">
      <formula1>$D$4:$D$33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F806-B5A6-4E91-83A6-2F02549C3493}">
  <dimension ref="A1:P54"/>
  <sheetViews>
    <sheetView zoomScale="70" zoomScaleNormal="70" workbookViewId="0">
      <pane xSplit="15" ySplit="3" topLeftCell="P4" activePane="bottomRight" state="frozen"/>
      <selection pane="topRight" activeCell="P1" sqref="P1"/>
      <selection pane="bottomLeft" activeCell="A4" sqref="A4"/>
      <selection pane="bottomRight" activeCell="T28" sqref="T28"/>
    </sheetView>
  </sheetViews>
  <sheetFormatPr defaultRowHeight="15" outlineLevelRow="2" x14ac:dyDescent="0.25"/>
  <cols>
    <col min="1" max="1" width="3.85546875" bestFit="1" customWidth="1"/>
    <col min="2" max="2" width="12" bestFit="1" customWidth="1"/>
    <col min="3" max="3" width="12" customWidth="1"/>
    <col min="4" max="4" width="15" customWidth="1"/>
    <col min="5" max="5" width="18.85546875" customWidth="1"/>
    <col min="6" max="6" width="7.7109375" bestFit="1" customWidth="1"/>
    <col min="7" max="7" width="16.7109375" customWidth="1"/>
    <col min="8" max="9" width="11.7109375" customWidth="1"/>
    <col min="10" max="10" width="9.7109375" bestFit="1" customWidth="1"/>
    <col min="11" max="11" width="21.42578125" customWidth="1"/>
    <col min="12" max="12" width="11.5703125" bestFit="1" customWidth="1"/>
    <col min="13" max="13" width="9.5703125" bestFit="1" customWidth="1"/>
    <col min="14" max="14" width="10" customWidth="1"/>
    <col min="15" max="15" width="10.42578125" bestFit="1" customWidth="1"/>
    <col min="16" max="16" width="11.140625" customWidth="1"/>
  </cols>
  <sheetData>
    <row r="1" spans="1:16" x14ac:dyDescent="0.25">
      <c r="A1" s="21" t="s">
        <v>12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9"/>
    </row>
    <row r="2" spans="1:16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9"/>
    </row>
    <row r="3" spans="1:16" ht="45" x14ac:dyDescent="0.25">
      <c r="A3" s="12" t="s">
        <v>13</v>
      </c>
      <c r="B3" s="12" t="s">
        <v>14</v>
      </c>
      <c r="C3" s="12" t="s">
        <v>15</v>
      </c>
      <c r="D3" s="12" t="s">
        <v>16</v>
      </c>
      <c r="E3" s="11" t="s">
        <v>17</v>
      </c>
      <c r="F3" s="11" t="s">
        <v>18</v>
      </c>
      <c r="G3" s="11" t="s">
        <v>19</v>
      </c>
      <c r="H3" s="11" t="s">
        <v>20</v>
      </c>
      <c r="I3" s="11" t="s">
        <v>21</v>
      </c>
      <c r="J3" s="12" t="s">
        <v>4</v>
      </c>
      <c r="K3" s="11" t="s">
        <v>5</v>
      </c>
      <c r="L3" s="12" t="s">
        <v>94</v>
      </c>
      <c r="M3" s="11" t="s">
        <v>6</v>
      </c>
      <c r="N3" s="12" t="s">
        <v>95</v>
      </c>
      <c r="O3" s="12" t="s">
        <v>0</v>
      </c>
      <c r="P3" s="12" t="s">
        <v>22</v>
      </c>
    </row>
    <row r="4" spans="1:16" s="6" customFormat="1" outlineLevel="2" x14ac:dyDescent="0.25">
      <c r="A4" s="3">
        <v>6</v>
      </c>
      <c r="B4" s="3" t="s">
        <v>68</v>
      </c>
      <c r="C4" s="4">
        <v>45511</v>
      </c>
      <c r="D4" s="13">
        <v>5234523456</v>
      </c>
      <c r="E4" s="3" t="str">
        <f>VLOOKUP(D4,Довідник!$A$3:$F$11,2,0)</f>
        <v>Evil Genious</v>
      </c>
      <c r="F4" s="3" t="str">
        <f>VLOOKUP(D4,Довідник!$A$3:$F$11,3,0)</f>
        <v>ФО</v>
      </c>
      <c r="G4" s="3" t="str">
        <f>VLOOKUP(D4,Довідник!$A$3:$F$11,4,0)</f>
        <v>Велика Британія</v>
      </c>
      <c r="H4" s="3" t="str">
        <f>VLOOKUP(D4,Довідник!$A$3:$F$11,5,0)</f>
        <v>Ліверпуль</v>
      </c>
      <c r="I4" s="4">
        <f>VLOOKUP(D4,Довідник!$A$3:$F$11,6,0)</f>
        <v>44045</v>
      </c>
      <c r="J4" s="14" t="s">
        <v>38</v>
      </c>
      <c r="K4" s="3" t="str">
        <f>VLOOKUP(J4,Довідник!$A$16:$C$25,2,0)</f>
        <v>SSD-диск</v>
      </c>
      <c r="L4" s="14">
        <v>130</v>
      </c>
      <c r="M4" s="3">
        <f>VLOOKUP(J4,Довідник!$A$16:$C$25,3,0)</f>
        <v>330</v>
      </c>
      <c r="N4" s="14">
        <f>L4*M4</f>
        <v>42900</v>
      </c>
      <c r="O4" s="15">
        <v>45505</v>
      </c>
      <c r="P4" s="3" t="s">
        <v>96</v>
      </c>
    </row>
    <row r="5" spans="1:16" s="6" customFormat="1" outlineLevel="2" x14ac:dyDescent="0.25">
      <c r="A5" s="3">
        <v>13</v>
      </c>
      <c r="B5" s="3" t="s">
        <v>75</v>
      </c>
      <c r="C5" s="4">
        <v>45544</v>
      </c>
      <c r="D5" s="13">
        <v>1324645775</v>
      </c>
      <c r="E5" s="3" t="str">
        <f>VLOOKUP(D5,Довідник!$A$3:$F$11,2,0)</f>
        <v>Hard Equip</v>
      </c>
      <c r="F5" s="3" t="str">
        <f>VLOOKUP(D5,Довідник!$A$3:$F$11,3,0)</f>
        <v>ЮО</v>
      </c>
      <c r="G5" s="3" t="str">
        <f>VLOOKUP(D5,Довідник!$A$3:$F$11,4,0)</f>
        <v>Польща</v>
      </c>
      <c r="H5" s="3" t="str">
        <f>VLOOKUP(D5,Довідник!$A$3:$F$11,5,0)</f>
        <v>Варшава</v>
      </c>
      <c r="I5" s="4">
        <f>VLOOKUP(D5,Довідник!$A$3:$F$11,6,0)</f>
        <v>42486</v>
      </c>
      <c r="J5" s="14" t="s">
        <v>38</v>
      </c>
      <c r="K5" s="3" t="str">
        <f>VLOOKUP(J5,Довідник!$A$16:$C$25,2,0)</f>
        <v>SSD-диск</v>
      </c>
      <c r="L5" s="14">
        <v>189</v>
      </c>
      <c r="M5" s="3">
        <f>VLOOKUP(J5,Довідник!$A$16:$C$25,3,0)</f>
        <v>330</v>
      </c>
      <c r="N5" s="14">
        <f>L5*M5</f>
        <v>62370</v>
      </c>
      <c r="O5" s="15">
        <v>45520</v>
      </c>
      <c r="P5" s="3" t="s">
        <v>96</v>
      </c>
    </row>
    <row r="6" spans="1:16" s="6" customFormat="1" outlineLevel="2" x14ac:dyDescent="0.25">
      <c r="A6" s="3">
        <v>17</v>
      </c>
      <c r="B6" s="3" t="s">
        <v>79</v>
      </c>
      <c r="C6" s="4">
        <v>45552</v>
      </c>
      <c r="D6" s="13">
        <v>4356743774</v>
      </c>
      <c r="E6" s="3" t="str">
        <f>VLOOKUP(D6,Довідник!$A$3:$F$11,2,0)</f>
        <v>Deere</v>
      </c>
      <c r="F6" s="3" t="str">
        <f>VLOOKUP(D6,Довідник!$A$3:$F$11,3,0)</f>
        <v>ФО</v>
      </c>
      <c r="G6" s="3" t="str">
        <f>VLOOKUP(D6,Довідник!$A$3:$F$11,4,0)</f>
        <v>Велика Британія</v>
      </c>
      <c r="H6" s="3" t="str">
        <f>VLOOKUP(D6,Довідник!$A$3:$F$11,5,0)</f>
        <v>Лондон</v>
      </c>
      <c r="I6" s="4">
        <f>VLOOKUP(D6,Довідник!$A$3:$F$11,6,0)</f>
        <v>42791</v>
      </c>
      <c r="J6" s="14" t="s">
        <v>38</v>
      </c>
      <c r="K6" s="3" t="str">
        <f>VLOOKUP(J6,Довідник!$A$16:$C$25,2,0)</f>
        <v>SSD-диск</v>
      </c>
      <c r="L6" s="14">
        <v>123</v>
      </c>
      <c r="M6" s="3">
        <f>VLOOKUP(J6,Довідник!$A$16:$C$25,3,0)</f>
        <v>330</v>
      </c>
      <c r="N6" s="14">
        <f>L6*M6</f>
        <v>40590</v>
      </c>
      <c r="O6" s="15">
        <v>45520</v>
      </c>
      <c r="P6" s="3" t="s">
        <v>96</v>
      </c>
    </row>
    <row r="7" spans="1:16" s="6" customFormat="1" outlineLevel="2" x14ac:dyDescent="0.25">
      <c r="A7" s="3">
        <v>22</v>
      </c>
      <c r="B7" s="3" t="s">
        <v>84</v>
      </c>
      <c r="C7" s="4">
        <v>45564</v>
      </c>
      <c r="D7" s="13">
        <v>2586395239</v>
      </c>
      <c r="E7" s="3" t="str">
        <f>VLOOKUP(D7,Довідник!$A$3:$F$11,2,0)</f>
        <v>Snap Drag</v>
      </c>
      <c r="F7" s="3" t="str">
        <f>VLOOKUP(D7,Довідник!$A$3:$F$11,3,0)</f>
        <v>ЮО</v>
      </c>
      <c r="G7" s="3" t="str">
        <f>VLOOKUP(D7,Довідник!$A$3:$F$11,4,0)</f>
        <v>Чехія</v>
      </c>
      <c r="H7" s="3" t="str">
        <f>VLOOKUP(D7,Довідник!$A$3:$F$11,5,0)</f>
        <v>Плзень</v>
      </c>
      <c r="I7" s="4">
        <f>VLOOKUP(D7,Довідник!$A$3:$F$11,6,0)</f>
        <v>42957</v>
      </c>
      <c r="J7" s="14" t="s">
        <v>38</v>
      </c>
      <c r="K7" s="3" t="str">
        <f>VLOOKUP(J7,Довідник!$A$16:$C$25,2,0)</f>
        <v>SSD-диск</v>
      </c>
      <c r="L7" s="14">
        <v>56</v>
      </c>
      <c r="M7" s="3">
        <f>VLOOKUP(J7,Довідник!$A$16:$C$25,3,0)</f>
        <v>330</v>
      </c>
      <c r="N7" s="14">
        <f>L7*M7</f>
        <v>18480</v>
      </c>
      <c r="O7" s="15">
        <v>45552</v>
      </c>
      <c r="P7" s="3" t="s">
        <v>96</v>
      </c>
    </row>
    <row r="8" spans="1:16" s="6" customFormat="1" outlineLevel="2" x14ac:dyDescent="0.25">
      <c r="A8" s="3">
        <v>25</v>
      </c>
      <c r="B8" s="3" t="s">
        <v>87</v>
      </c>
      <c r="C8" s="4">
        <v>45567</v>
      </c>
      <c r="D8" s="13">
        <v>9877865534</v>
      </c>
      <c r="E8" s="3" t="str">
        <f>VLOOKUP(D8,Довідник!$A$3:$F$11,2,0)</f>
        <v>Nost West</v>
      </c>
      <c r="F8" s="3" t="str">
        <f>VLOOKUP(D8,Довідник!$A$3:$F$11,3,0)</f>
        <v>ЮО</v>
      </c>
      <c r="G8" s="3" t="str">
        <f>VLOOKUP(D8,Довідник!$A$3:$F$11,4,0)</f>
        <v>Молдова</v>
      </c>
      <c r="H8" s="3" t="str">
        <f>VLOOKUP(D8,Довідник!$A$3:$F$11,5,0)</f>
        <v>Монастир</v>
      </c>
      <c r="I8" s="4">
        <f>VLOOKUP(D8,Довідник!$A$3:$F$11,6,0)</f>
        <v>44821</v>
      </c>
      <c r="J8" s="14" t="s">
        <v>38</v>
      </c>
      <c r="K8" s="3" t="str">
        <f>VLOOKUP(J8,Довідник!$A$16:$C$25,2,0)</f>
        <v>SSD-диск</v>
      </c>
      <c r="L8" s="14">
        <v>67</v>
      </c>
      <c r="M8" s="3">
        <f>VLOOKUP(J8,Довідник!$A$16:$C$25,3,0)</f>
        <v>330</v>
      </c>
      <c r="N8" s="14">
        <f>L8*M8</f>
        <v>22110</v>
      </c>
      <c r="O8" s="15">
        <v>45552</v>
      </c>
      <c r="P8" s="3" t="s">
        <v>96</v>
      </c>
    </row>
    <row r="9" spans="1:16" s="6" customFormat="1" outlineLevel="2" x14ac:dyDescent="0.25">
      <c r="A9" s="3">
        <v>28</v>
      </c>
      <c r="B9" s="3" t="s">
        <v>90</v>
      </c>
      <c r="C9" s="4">
        <v>45576</v>
      </c>
      <c r="D9" s="13">
        <v>2586395239</v>
      </c>
      <c r="E9" s="3" t="str">
        <f>VLOOKUP(D9,Довідник!$A$3:$F$11,2,0)</f>
        <v>Snap Drag</v>
      </c>
      <c r="F9" s="3" t="str">
        <f>VLOOKUP(D9,Довідник!$A$3:$F$11,3,0)</f>
        <v>ЮО</v>
      </c>
      <c r="G9" s="3" t="str">
        <f>VLOOKUP(D9,Довідник!$A$3:$F$11,4,0)</f>
        <v>Чехія</v>
      </c>
      <c r="H9" s="3" t="str">
        <f>VLOOKUP(D9,Довідник!$A$3:$F$11,5,0)</f>
        <v>Плзень</v>
      </c>
      <c r="I9" s="4">
        <f>VLOOKUP(D9,Довідник!$A$3:$F$11,6,0)</f>
        <v>42957</v>
      </c>
      <c r="J9" s="14" t="s">
        <v>38</v>
      </c>
      <c r="K9" s="3" t="str">
        <f>VLOOKUP(J9,Довідник!$A$16:$C$25,2,0)</f>
        <v>SSD-диск</v>
      </c>
      <c r="L9" s="14">
        <v>100</v>
      </c>
      <c r="M9" s="3">
        <f>VLOOKUP(J9,Довідник!$A$16:$C$25,3,0)</f>
        <v>330</v>
      </c>
      <c r="N9" s="14">
        <f>L9*M9</f>
        <v>33000</v>
      </c>
      <c r="O9" s="15">
        <v>45552</v>
      </c>
      <c r="P9" s="3" t="s">
        <v>96</v>
      </c>
    </row>
    <row r="10" spans="1:16" s="6" customFormat="1" outlineLevel="1" x14ac:dyDescent="0.25">
      <c r="A10" s="3"/>
      <c r="B10" s="3"/>
      <c r="C10" s="4"/>
      <c r="D10" s="13"/>
      <c r="E10" s="3"/>
      <c r="F10" s="3"/>
      <c r="G10" s="3"/>
      <c r="H10" s="3"/>
      <c r="I10" s="4"/>
      <c r="J10" s="14"/>
      <c r="K10" s="16" t="s">
        <v>130</v>
      </c>
      <c r="L10" s="14">
        <f>SUBTOTAL(1,L4:L9)</f>
        <v>110.83333333333333</v>
      </c>
      <c r="M10" s="3"/>
      <c r="N10" s="14"/>
      <c r="O10" s="15"/>
      <c r="P10" s="3"/>
    </row>
    <row r="11" spans="1:16" s="6" customFormat="1" outlineLevel="2" x14ac:dyDescent="0.25">
      <c r="A11" s="3">
        <v>8</v>
      </c>
      <c r="B11" s="3" t="s">
        <v>70</v>
      </c>
      <c r="C11" s="4">
        <v>45520</v>
      </c>
      <c r="D11" s="13">
        <v>1324645775</v>
      </c>
      <c r="E11" s="3" t="str">
        <f>VLOOKUP(D11,Довідник!$A$3:$F$11,2,0)</f>
        <v>Hard Equip</v>
      </c>
      <c r="F11" s="3" t="str">
        <f>VLOOKUP(D11,Довідник!$A$3:$F$11,3,0)</f>
        <v>ЮО</v>
      </c>
      <c r="G11" s="3" t="str">
        <f>VLOOKUP(D11,Довідник!$A$3:$F$11,4,0)</f>
        <v>Польща</v>
      </c>
      <c r="H11" s="3" t="str">
        <f>VLOOKUP(D11,Довідник!$A$3:$F$11,5,0)</f>
        <v>Варшава</v>
      </c>
      <c r="I11" s="4">
        <f>VLOOKUP(D11,Довідник!$A$3:$F$11,6,0)</f>
        <v>42486</v>
      </c>
      <c r="J11" s="14" t="s">
        <v>40</v>
      </c>
      <c r="K11" s="3" t="str">
        <f>VLOOKUP(J11,Довідник!$A$16:$C$25,2,0)</f>
        <v>Блок живлення</v>
      </c>
      <c r="L11" s="14">
        <v>200</v>
      </c>
      <c r="M11" s="3">
        <f>VLOOKUP(J11,Довідник!$A$16:$C$25,3,0)</f>
        <v>800</v>
      </c>
      <c r="N11" s="14">
        <f>L11*M11</f>
        <v>160000</v>
      </c>
      <c r="O11" s="15"/>
      <c r="P11" s="3" t="s">
        <v>97</v>
      </c>
    </row>
    <row r="12" spans="1:16" s="6" customFormat="1" outlineLevel="1" x14ac:dyDescent="0.25">
      <c r="A12" s="3"/>
      <c r="B12" s="3"/>
      <c r="C12" s="4"/>
      <c r="D12" s="13"/>
      <c r="E12" s="3"/>
      <c r="F12" s="3"/>
      <c r="G12" s="3"/>
      <c r="H12" s="3"/>
      <c r="I12" s="4"/>
      <c r="J12" s="14"/>
      <c r="K12" s="16" t="s">
        <v>129</v>
      </c>
      <c r="L12" s="14">
        <f>SUBTOTAL(1,L11:L11)</f>
        <v>200</v>
      </c>
      <c r="M12" s="3"/>
      <c r="N12" s="14"/>
      <c r="O12" s="15"/>
      <c r="P12" s="3"/>
    </row>
    <row r="13" spans="1:16" s="6" customFormat="1" outlineLevel="2" x14ac:dyDescent="0.25">
      <c r="A13" s="3">
        <v>3</v>
      </c>
      <c r="B13" s="3" t="s">
        <v>65</v>
      </c>
      <c r="C13" s="4">
        <v>45505</v>
      </c>
      <c r="D13" s="13">
        <v>2586395239</v>
      </c>
      <c r="E13" s="3" t="str">
        <f>VLOOKUP(D13,Довідник!$A$3:$F$11,2,0)</f>
        <v>Snap Drag</v>
      </c>
      <c r="F13" s="3" t="str">
        <f>VLOOKUP(D13,Довідник!$A$3:$F$11,3,0)</f>
        <v>ЮО</v>
      </c>
      <c r="G13" s="3" t="str">
        <f>VLOOKUP(D13,Довідник!$A$3:$F$11,4,0)</f>
        <v>Чехія</v>
      </c>
      <c r="H13" s="3" t="str">
        <f>VLOOKUP(D13,Довідник!$A$3:$F$11,5,0)</f>
        <v>Плзень</v>
      </c>
      <c r="I13" s="4">
        <f>VLOOKUP(D13,Довідник!$A$3:$F$11,6,0)</f>
        <v>42957</v>
      </c>
      <c r="J13" s="14" t="s">
        <v>35</v>
      </c>
      <c r="K13" s="3" t="str">
        <f>VLOOKUP(J13,Довідник!$A$16:$C$25,2,0)</f>
        <v>Відеокарта</v>
      </c>
      <c r="L13" s="14">
        <v>300</v>
      </c>
      <c r="M13" s="3">
        <f>VLOOKUP(J13,Довідник!$A$16:$C$25,3,0)</f>
        <v>450</v>
      </c>
      <c r="N13" s="14">
        <f>L13*M13</f>
        <v>135000</v>
      </c>
      <c r="O13" s="15">
        <v>45505</v>
      </c>
      <c r="P13" s="3" t="s">
        <v>96</v>
      </c>
    </row>
    <row r="14" spans="1:16" s="6" customFormat="1" outlineLevel="2" x14ac:dyDescent="0.25">
      <c r="A14" s="3">
        <v>11</v>
      </c>
      <c r="B14" s="3" t="s">
        <v>73</v>
      </c>
      <c r="C14" s="4">
        <v>45520</v>
      </c>
      <c r="D14" s="13">
        <v>5698723658</v>
      </c>
      <c r="E14" s="3" t="str">
        <f>VLOOKUP(D14,Довідник!$A$3:$F$11,2,0)</f>
        <v>Soft Well</v>
      </c>
      <c r="F14" s="3" t="str">
        <f>VLOOKUP(D14,Довідник!$A$3:$F$11,3,0)</f>
        <v>ФО</v>
      </c>
      <c r="G14" s="3" t="str">
        <f>VLOOKUP(D14,Довідник!$A$3:$F$11,4,0)</f>
        <v>Іспанія</v>
      </c>
      <c r="H14" s="3" t="str">
        <f>VLOOKUP(D14,Довідник!$A$3:$F$11,5,0)</f>
        <v>Сарагоса</v>
      </c>
      <c r="I14" s="4">
        <f>VLOOKUP(D14,Довідник!$A$3:$F$11,6,0)</f>
        <v>42962</v>
      </c>
      <c r="J14" s="14" t="s">
        <v>35</v>
      </c>
      <c r="K14" s="3" t="str">
        <f>VLOOKUP(J14,Довідник!$A$16:$C$25,2,0)</f>
        <v>Відеокарта</v>
      </c>
      <c r="L14" s="14">
        <v>132</v>
      </c>
      <c r="M14" s="3">
        <f>VLOOKUP(J14,Довідник!$A$16:$C$25,3,0)</f>
        <v>450</v>
      </c>
      <c r="N14" s="14">
        <f>L14*M14</f>
        <v>59400</v>
      </c>
      <c r="O14" s="15">
        <v>45520</v>
      </c>
      <c r="P14" s="3" t="s">
        <v>96</v>
      </c>
    </row>
    <row r="15" spans="1:16" s="6" customFormat="1" outlineLevel="2" x14ac:dyDescent="0.25">
      <c r="A15" s="3">
        <v>21</v>
      </c>
      <c r="B15" s="3" t="s">
        <v>83</v>
      </c>
      <c r="C15" s="4">
        <v>45564</v>
      </c>
      <c r="D15" s="13">
        <v>2586395239</v>
      </c>
      <c r="E15" s="3" t="str">
        <f>VLOOKUP(D15,Довідник!$A$3:$F$11,2,0)</f>
        <v>Snap Drag</v>
      </c>
      <c r="F15" s="3" t="str">
        <f>VLOOKUP(D15,Довідник!$A$3:$F$11,3,0)</f>
        <v>ЮО</v>
      </c>
      <c r="G15" s="3" t="str">
        <f>VLOOKUP(D15,Довідник!$A$3:$F$11,4,0)</f>
        <v>Чехія</v>
      </c>
      <c r="H15" s="3" t="str">
        <f>VLOOKUP(D15,Довідник!$A$3:$F$11,5,0)</f>
        <v>Плзень</v>
      </c>
      <c r="I15" s="4">
        <f>VLOOKUP(D15,Довідник!$A$3:$F$11,6,0)</f>
        <v>42957</v>
      </c>
      <c r="J15" s="14" t="s">
        <v>35</v>
      </c>
      <c r="K15" s="3" t="str">
        <f>VLOOKUP(J15,Довідник!$A$16:$C$25,2,0)</f>
        <v>Відеокарта</v>
      </c>
      <c r="L15" s="14">
        <v>19</v>
      </c>
      <c r="M15" s="3">
        <f>VLOOKUP(J15,Довідник!$A$16:$C$25,3,0)</f>
        <v>450</v>
      </c>
      <c r="N15" s="14">
        <f>L15*M15</f>
        <v>8550</v>
      </c>
      <c r="O15" s="15">
        <v>45552</v>
      </c>
      <c r="P15" s="3" t="s">
        <v>96</v>
      </c>
    </row>
    <row r="16" spans="1:16" s="6" customFormat="1" outlineLevel="2" x14ac:dyDescent="0.25">
      <c r="A16" s="3">
        <v>27</v>
      </c>
      <c r="B16" s="3" t="s">
        <v>89</v>
      </c>
      <c r="C16" s="4">
        <v>45576</v>
      </c>
      <c r="D16" s="13">
        <v>9877865534</v>
      </c>
      <c r="E16" s="3" t="str">
        <f>VLOOKUP(D16,Довідник!$A$3:$F$11,2,0)</f>
        <v>Nost West</v>
      </c>
      <c r="F16" s="3" t="str">
        <f>VLOOKUP(D16,Довідник!$A$3:$F$11,3,0)</f>
        <v>ЮО</v>
      </c>
      <c r="G16" s="3" t="str">
        <f>VLOOKUP(D16,Довідник!$A$3:$F$11,4,0)</f>
        <v>Молдова</v>
      </c>
      <c r="H16" s="3" t="str">
        <f>VLOOKUP(D16,Довідник!$A$3:$F$11,5,0)</f>
        <v>Монастир</v>
      </c>
      <c r="I16" s="4">
        <f>VLOOKUP(D16,Довідник!$A$3:$F$11,6,0)</f>
        <v>44821</v>
      </c>
      <c r="J16" s="14" t="s">
        <v>35</v>
      </c>
      <c r="K16" s="3" t="str">
        <f>VLOOKUP(J16,Довідник!$A$16:$C$25,2,0)</f>
        <v>Відеокарта</v>
      </c>
      <c r="L16" s="14">
        <v>89</v>
      </c>
      <c r="M16" s="3">
        <f>VLOOKUP(J16,Довідник!$A$16:$C$25,3,0)</f>
        <v>450</v>
      </c>
      <c r="N16" s="14">
        <f>L16*M16</f>
        <v>40050</v>
      </c>
      <c r="O16" s="15">
        <v>45552</v>
      </c>
      <c r="P16" s="3" t="s">
        <v>96</v>
      </c>
    </row>
    <row r="17" spans="1:16" s="6" customFormat="1" outlineLevel="2" x14ac:dyDescent="0.25">
      <c r="A17" s="3">
        <v>29</v>
      </c>
      <c r="B17" s="3" t="s">
        <v>91</v>
      </c>
      <c r="C17" s="4">
        <v>45576</v>
      </c>
      <c r="D17" s="13">
        <v>6678965230</v>
      </c>
      <c r="E17" s="3" t="str">
        <f>VLOOKUP(D17,Довідник!$A$3:$F$11,2,0)</f>
        <v>Comp Gen</v>
      </c>
      <c r="F17" s="3" t="str">
        <f>VLOOKUP(D17,Довідник!$A$3:$F$11,3,0)</f>
        <v>ЮО</v>
      </c>
      <c r="G17" s="3" t="str">
        <f>VLOOKUP(D17,Довідник!$A$3:$F$11,4,0)</f>
        <v>Нідерланди</v>
      </c>
      <c r="H17" s="3" t="str">
        <f>VLOOKUP(D17,Довідник!$A$3:$F$11,5,0)</f>
        <v>Мюнхен</v>
      </c>
      <c r="I17" s="4">
        <f>VLOOKUP(D17,Довідник!$A$3:$F$11,6,0)</f>
        <v>42583</v>
      </c>
      <c r="J17" s="14" t="s">
        <v>35</v>
      </c>
      <c r="K17" s="3" t="str">
        <f>VLOOKUP(J17,Довідник!$A$16:$C$25,2,0)</f>
        <v>Відеокарта</v>
      </c>
      <c r="L17" s="14">
        <v>105</v>
      </c>
      <c r="M17" s="3">
        <f>VLOOKUP(J17,Довідник!$A$16:$C$25,3,0)</f>
        <v>450</v>
      </c>
      <c r="N17" s="14">
        <f>L17*M17</f>
        <v>47250</v>
      </c>
      <c r="O17" s="15">
        <v>45552</v>
      </c>
      <c r="P17" s="3" t="s">
        <v>96</v>
      </c>
    </row>
    <row r="18" spans="1:16" s="6" customFormat="1" outlineLevel="1" x14ac:dyDescent="0.25">
      <c r="A18" s="3"/>
      <c r="B18" s="3"/>
      <c r="C18" s="4"/>
      <c r="D18" s="13"/>
      <c r="E18" s="3"/>
      <c r="F18" s="3"/>
      <c r="G18" s="3"/>
      <c r="H18" s="3"/>
      <c r="I18" s="4"/>
      <c r="J18" s="14"/>
      <c r="K18" s="16" t="s">
        <v>128</v>
      </c>
      <c r="L18" s="14">
        <f>SUBTOTAL(1,L13:L17)</f>
        <v>129</v>
      </c>
      <c r="M18" s="3"/>
      <c r="N18" s="14"/>
      <c r="O18" s="15"/>
      <c r="P18" s="3"/>
    </row>
    <row r="19" spans="1:16" s="6" customFormat="1" outlineLevel="2" x14ac:dyDescent="0.25">
      <c r="A19" s="3">
        <v>5</v>
      </c>
      <c r="B19" s="3" t="s">
        <v>67</v>
      </c>
      <c r="C19" s="4">
        <v>45511</v>
      </c>
      <c r="D19" s="13">
        <v>4356743774</v>
      </c>
      <c r="E19" s="3" t="str">
        <f>VLOOKUP(D19,Довідник!$A$3:$F$11,2,0)</f>
        <v>Deere</v>
      </c>
      <c r="F19" s="3" t="str">
        <f>VLOOKUP(D19,Довідник!$A$3:$F$11,3,0)</f>
        <v>ФО</v>
      </c>
      <c r="G19" s="3" t="str">
        <f>VLOOKUP(D19,Довідник!$A$3:$F$11,4,0)</f>
        <v>Велика Британія</v>
      </c>
      <c r="H19" s="3" t="str">
        <f>VLOOKUP(D19,Довідник!$A$3:$F$11,5,0)</f>
        <v>Лондон</v>
      </c>
      <c r="I19" s="4">
        <f>VLOOKUP(D19,Довідник!$A$3:$F$11,6,0)</f>
        <v>42791</v>
      </c>
      <c r="J19" s="14" t="s">
        <v>37</v>
      </c>
      <c r="K19" s="3" t="str">
        <f>VLOOKUP(J19,Довідник!$A$16:$C$25,2,0)</f>
        <v>Жортский диск</v>
      </c>
      <c r="L19" s="14">
        <v>120</v>
      </c>
      <c r="M19" s="3">
        <f>VLOOKUP(J19,Довідник!$A$16:$C$25,3,0)</f>
        <v>600</v>
      </c>
      <c r="N19" s="14">
        <f>L19*M19</f>
        <v>72000</v>
      </c>
      <c r="O19" s="15">
        <v>45505</v>
      </c>
      <c r="P19" s="3" t="s">
        <v>96</v>
      </c>
    </row>
    <row r="20" spans="1:16" s="6" customFormat="1" outlineLevel="1" x14ac:dyDescent="0.25">
      <c r="A20" s="3"/>
      <c r="B20" s="3"/>
      <c r="C20" s="4"/>
      <c r="D20" s="13"/>
      <c r="E20" s="3"/>
      <c r="F20" s="3"/>
      <c r="G20" s="3"/>
      <c r="H20" s="3"/>
      <c r="I20" s="4"/>
      <c r="J20" s="14"/>
      <c r="K20" s="16" t="s">
        <v>127</v>
      </c>
      <c r="L20" s="14">
        <f>SUBTOTAL(1,L19:L19)</f>
        <v>120</v>
      </c>
      <c r="M20" s="3"/>
      <c r="N20" s="14"/>
      <c r="O20" s="15"/>
      <c r="P20" s="3"/>
    </row>
    <row r="21" spans="1:16" s="6" customFormat="1" outlineLevel="2" x14ac:dyDescent="0.25">
      <c r="A21" s="3">
        <v>10</v>
      </c>
      <c r="B21" s="3" t="s">
        <v>72</v>
      </c>
      <c r="C21" s="4">
        <v>45520</v>
      </c>
      <c r="D21" s="13">
        <v>2586395239</v>
      </c>
      <c r="E21" s="3" t="str">
        <f>VLOOKUP(D21,Довідник!$A$3:$F$11,2,0)</f>
        <v>Snap Drag</v>
      </c>
      <c r="F21" s="3" t="str">
        <f>VLOOKUP(D21,Довідник!$A$3:$F$11,3,0)</f>
        <v>ЮО</v>
      </c>
      <c r="G21" s="3" t="str">
        <f>VLOOKUP(D21,Довідник!$A$3:$F$11,4,0)</f>
        <v>Чехія</v>
      </c>
      <c r="H21" s="3" t="str">
        <f>VLOOKUP(D21,Довідник!$A$3:$F$11,5,0)</f>
        <v>Плзень</v>
      </c>
      <c r="I21" s="4">
        <f>VLOOKUP(D21,Довідник!$A$3:$F$11,6,0)</f>
        <v>42957</v>
      </c>
      <c r="J21" s="14" t="s">
        <v>43</v>
      </c>
      <c r="K21" s="3" t="str">
        <f>VLOOKUP(J21,Довідник!$A$16:$C$25,2,0)</f>
        <v>Клавіатура</v>
      </c>
      <c r="L21" s="14">
        <v>222</v>
      </c>
      <c r="M21" s="3">
        <f>VLOOKUP(J21,Довідник!$A$16:$C$25,3,0)</f>
        <v>2000</v>
      </c>
      <c r="N21" s="14">
        <f>L21*M21</f>
        <v>444000</v>
      </c>
      <c r="O21" s="15">
        <v>45520</v>
      </c>
      <c r="P21" s="3" t="s">
        <v>96</v>
      </c>
    </row>
    <row r="22" spans="1:16" s="6" customFormat="1" outlineLevel="1" x14ac:dyDescent="0.25">
      <c r="A22" s="3"/>
      <c r="B22" s="3"/>
      <c r="C22" s="4"/>
      <c r="D22" s="13"/>
      <c r="E22" s="3"/>
      <c r="F22" s="3"/>
      <c r="G22" s="3"/>
      <c r="H22" s="3"/>
      <c r="I22" s="4"/>
      <c r="J22" s="14"/>
      <c r="K22" s="16" t="s">
        <v>126</v>
      </c>
      <c r="L22" s="14">
        <f>SUBTOTAL(1,L21:L21)</f>
        <v>222</v>
      </c>
      <c r="M22" s="3"/>
      <c r="N22" s="14"/>
      <c r="O22" s="15"/>
      <c r="P22" s="3"/>
    </row>
    <row r="23" spans="1:16" s="6" customFormat="1" outlineLevel="2" x14ac:dyDescent="0.25">
      <c r="A23" s="3">
        <v>1</v>
      </c>
      <c r="B23" s="3" t="s">
        <v>63</v>
      </c>
      <c r="C23" s="4">
        <v>45505</v>
      </c>
      <c r="D23" s="13">
        <v>5698723658</v>
      </c>
      <c r="E23" s="3" t="str">
        <f>VLOOKUP(D23,Довідник!$A$3:$F$11,2,0)</f>
        <v>Soft Well</v>
      </c>
      <c r="F23" s="3" t="str">
        <f>VLOOKUP(D23,Довідник!$A$3:$F$11,3,0)</f>
        <v>ФО</v>
      </c>
      <c r="G23" s="3" t="str">
        <f>VLOOKUP(D23,Довідник!$A$3:$F$11,4,0)</f>
        <v>Іспанія</v>
      </c>
      <c r="H23" s="3" t="str">
        <f>VLOOKUP(D23,Довідник!$A$3:$F$11,5,0)</f>
        <v>Сарагоса</v>
      </c>
      <c r="I23" s="4">
        <f>VLOOKUP(D23,Довідник!$A$3:$F$11,6,0)</f>
        <v>42962</v>
      </c>
      <c r="J23" s="14" t="s">
        <v>33</v>
      </c>
      <c r="K23" s="3" t="str">
        <f>VLOOKUP(J23,Довідник!$A$16:$C$25,2,0)</f>
        <v>Комп'ютерна мишка</v>
      </c>
      <c r="L23" s="14">
        <v>500</v>
      </c>
      <c r="M23" s="3">
        <f>VLOOKUP(J23,Довідник!$A$16:$C$25,3,0)</f>
        <v>350</v>
      </c>
      <c r="N23" s="14">
        <f>L23*M23</f>
        <v>175000</v>
      </c>
      <c r="O23" s="15">
        <v>45505</v>
      </c>
      <c r="P23" s="3" t="s">
        <v>96</v>
      </c>
    </row>
    <row r="24" spans="1:16" s="6" customFormat="1" outlineLevel="2" x14ac:dyDescent="0.25">
      <c r="A24" s="3">
        <v>23</v>
      </c>
      <c r="B24" s="3" t="s">
        <v>85</v>
      </c>
      <c r="C24" s="4">
        <v>45564</v>
      </c>
      <c r="D24" s="13">
        <v>5426477845</v>
      </c>
      <c r="E24" s="3" t="str">
        <f>VLOOKUP(D24,Довідник!$A$3:$F$11,2,0)</f>
        <v>Rocket PC</v>
      </c>
      <c r="F24" s="3" t="str">
        <f>VLOOKUP(D24,Довідник!$A$3:$F$11,3,0)</f>
        <v>ЮО</v>
      </c>
      <c r="G24" s="3" t="str">
        <f>VLOOKUP(D24,Довідник!$A$3:$F$11,4,0)</f>
        <v>Аргентина</v>
      </c>
      <c r="H24" s="3" t="str">
        <f>VLOOKUP(D24,Довідник!$A$3:$F$11,5,0)</f>
        <v>Янтар</v>
      </c>
      <c r="I24" s="4">
        <f>VLOOKUP(D24,Довідник!$A$3:$F$11,6,0)</f>
        <v>43759</v>
      </c>
      <c r="J24" s="14" t="s">
        <v>33</v>
      </c>
      <c r="K24" s="3" t="str">
        <f>VLOOKUP(J24,Довідник!$A$16:$C$25,2,0)</f>
        <v>Комп'ютерна мишка</v>
      </c>
      <c r="L24" s="14">
        <v>34</v>
      </c>
      <c r="M24" s="3">
        <f>VLOOKUP(J24,Довідник!$A$16:$C$25,3,0)</f>
        <v>350</v>
      </c>
      <c r="N24" s="14">
        <f>L24*M24</f>
        <v>11900</v>
      </c>
      <c r="O24" s="15">
        <v>45552</v>
      </c>
      <c r="P24" s="3" t="s">
        <v>96</v>
      </c>
    </row>
    <row r="25" spans="1:16" s="6" customFormat="1" outlineLevel="2" x14ac:dyDescent="0.25">
      <c r="A25" s="3">
        <v>26</v>
      </c>
      <c r="B25" s="3" t="s">
        <v>88</v>
      </c>
      <c r="C25" s="4">
        <v>45567</v>
      </c>
      <c r="D25" s="13">
        <v>2586395239</v>
      </c>
      <c r="E25" s="3" t="str">
        <f>VLOOKUP(D25,Довідник!$A$3:$F$11,2,0)</f>
        <v>Snap Drag</v>
      </c>
      <c r="F25" s="3" t="str">
        <f>VLOOKUP(D25,Довідник!$A$3:$F$11,3,0)</f>
        <v>ЮО</v>
      </c>
      <c r="G25" s="3" t="str">
        <f>VLOOKUP(D25,Довідник!$A$3:$F$11,4,0)</f>
        <v>Чехія</v>
      </c>
      <c r="H25" s="3" t="str">
        <f>VLOOKUP(D25,Довідник!$A$3:$F$11,5,0)</f>
        <v>Плзень</v>
      </c>
      <c r="I25" s="4">
        <f>VLOOKUP(D25,Довідник!$A$3:$F$11,6,0)</f>
        <v>42957</v>
      </c>
      <c r="J25" s="14" t="s">
        <v>33</v>
      </c>
      <c r="K25" s="3" t="str">
        <f>VLOOKUP(J25,Довідник!$A$16:$C$25,2,0)</f>
        <v>Комп'ютерна мишка</v>
      </c>
      <c r="L25" s="14">
        <v>78</v>
      </c>
      <c r="M25" s="3">
        <f>VLOOKUP(J25,Довідник!$A$16:$C$25,3,0)</f>
        <v>350</v>
      </c>
      <c r="N25" s="14">
        <f>L25*M25</f>
        <v>27300</v>
      </c>
      <c r="O25" s="15">
        <v>45552</v>
      </c>
      <c r="P25" s="3" t="s">
        <v>96</v>
      </c>
    </row>
    <row r="26" spans="1:16" s="6" customFormat="1" outlineLevel="1" x14ac:dyDescent="0.25">
      <c r="A26" s="3"/>
      <c r="B26" s="3"/>
      <c r="C26" s="4"/>
      <c r="D26" s="13"/>
      <c r="E26" s="3"/>
      <c r="F26" s="3"/>
      <c r="G26" s="3"/>
      <c r="H26" s="3"/>
      <c r="I26" s="4"/>
      <c r="J26" s="14"/>
      <c r="K26" s="16" t="s">
        <v>125</v>
      </c>
      <c r="L26" s="14">
        <f>SUBTOTAL(1,L23:L25)</f>
        <v>204</v>
      </c>
      <c r="M26" s="3"/>
      <c r="N26" s="14"/>
      <c r="O26" s="15"/>
      <c r="P26" s="3"/>
    </row>
    <row r="27" spans="1:16" s="6" customFormat="1" outlineLevel="2" x14ac:dyDescent="0.25">
      <c r="A27" s="3">
        <v>9</v>
      </c>
      <c r="B27" s="3" t="s">
        <v>71</v>
      </c>
      <c r="C27" s="4">
        <v>45520</v>
      </c>
      <c r="D27" s="13">
        <v>9877865534</v>
      </c>
      <c r="E27" s="3" t="str">
        <f>VLOOKUP(D27,Довідник!$A$3:$F$11,2,0)</f>
        <v>Nost West</v>
      </c>
      <c r="F27" s="3" t="str">
        <f>VLOOKUP(D27,Довідник!$A$3:$F$11,3,0)</f>
        <v>ЮО</v>
      </c>
      <c r="G27" s="3" t="str">
        <f>VLOOKUP(D27,Довідник!$A$3:$F$11,4,0)</f>
        <v>Молдова</v>
      </c>
      <c r="H27" s="3" t="str">
        <f>VLOOKUP(D27,Довідник!$A$3:$F$11,5,0)</f>
        <v>Монастир</v>
      </c>
      <c r="I27" s="4">
        <f>VLOOKUP(D27,Довідник!$A$3:$F$11,6,0)</f>
        <v>44821</v>
      </c>
      <c r="J27" s="14" t="s">
        <v>41</v>
      </c>
      <c r="K27" s="3" t="str">
        <f>VLOOKUP(J27,Довідник!$A$16:$C$25,2,0)</f>
        <v>Мат. Плата</v>
      </c>
      <c r="L27" s="14">
        <v>250</v>
      </c>
      <c r="M27" s="3">
        <f>VLOOKUP(J27,Довідник!$A$16:$C$25,3,0)</f>
        <v>1000</v>
      </c>
      <c r="N27" s="14">
        <f>L27*M27</f>
        <v>250000</v>
      </c>
      <c r="O27" s="15">
        <v>45520</v>
      </c>
      <c r="P27" s="3" t="s">
        <v>96</v>
      </c>
    </row>
    <row r="28" spans="1:16" s="6" customFormat="1" outlineLevel="2" x14ac:dyDescent="0.25">
      <c r="A28" s="3">
        <v>15</v>
      </c>
      <c r="B28" s="3" t="s">
        <v>77</v>
      </c>
      <c r="C28" s="4">
        <v>45544</v>
      </c>
      <c r="D28" s="13">
        <v>6678965230</v>
      </c>
      <c r="E28" s="3" t="str">
        <f>VLOOKUP(D28,Довідник!$A$3:$F$11,2,0)</f>
        <v>Comp Gen</v>
      </c>
      <c r="F28" s="3" t="str">
        <f>VLOOKUP(D28,Довідник!$A$3:$F$11,3,0)</f>
        <v>ЮО</v>
      </c>
      <c r="G28" s="3" t="str">
        <f>VLOOKUP(D28,Довідник!$A$3:$F$11,4,0)</f>
        <v>Нідерланди</v>
      </c>
      <c r="H28" s="3" t="str">
        <f>VLOOKUP(D28,Довідник!$A$3:$F$11,5,0)</f>
        <v>Мюнхен</v>
      </c>
      <c r="I28" s="4">
        <f>VLOOKUP(D28,Довідник!$A$3:$F$11,6,0)</f>
        <v>42583</v>
      </c>
      <c r="J28" s="14" t="s">
        <v>41</v>
      </c>
      <c r="K28" s="3" t="str">
        <f>VLOOKUP(J28,Довідник!$A$16:$C$25,2,0)</f>
        <v>Мат. Плата</v>
      </c>
      <c r="L28" s="14">
        <v>205</v>
      </c>
      <c r="M28" s="3">
        <f>VLOOKUP(J28,Довідник!$A$16:$C$25,3,0)</f>
        <v>1000</v>
      </c>
      <c r="N28" s="14">
        <f>L28*M28</f>
        <v>205000</v>
      </c>
      <c r="O28" s="15">
        <v>45520</v>
      </c>
      <c r="P28" s="3" t="s">
        <v>96</v>
      </c>
    </row>
    <row r="29" spans="1:16" s="6" customFormat="1" outlineLevel="1" x14ac:dyDescent="0.25">
      <c r="A29" s="3"/>
      <c r="B29" s="3"/>
      <c r="C29" s="4"/>
      <c r="D29" s="13"/>
      <c r="E29" s="3"/>
      <c r="F29" s="3"/>
      <c r="G29" s="3"/>
      <c r="H29" s="3"/>
      <c r="I29" s="4"/>
      <c r="J29" s="14"/>
      <c r="K29" s="16" t="s">
        <v>124</v>
      </c>
      <c r="L29" s="14">
        <f>SUBTOTAL(1,L27:L28)</f>
        <v>227.5</v>
      </c>
      <c r="M29" s="3"/>
      <c r="N29" s="14"/>
      <c r="O29" s="15"/>
      <c r="P29" s="3"/>
    </row>
    <row r="30" spans="1:16" s="6" customFormat="1" outlineLevel="2" x14ac:dyDescent="0.25">
      <c r="A30" s="3">
        <v>7</v>
      </c>
      <c r="B30" s="3" t="s">
        <v>69</v>
      </c>
      <c r="C30" s="4">
        <v>45511</v>
      </c>
      <c r="D30" s="13">
        <v>5426477845</v>
      </c>
      <c r="E30" s="3" t="str">
        <f>VLOOKUP(D30,Довідник!$A$3:$F$11,2,0)</f>
        <v>Rocket PC</v>
      </c>
      <c r="F30" s="3" t="str">
        <f>VLOOKUP(D30,Довідник!$A$3:$F$11,3,0)</f>
        <v>ЮО</v>
      </c>
      <c r="G30" s="3" t="str">
        <f>VLOOKUP(D30,Довідник!$A$3:$F$11,4,0)</f>
        <v>Аргентина</v>
      </c>
      <c r="H30" s="3" t="str">
        <f>VLOOKUP(D30,Довідник!$A$3:$F$11,5,0)</f>
        <v>Янтар</v>
      </c>
      <c r="I30" s="4">
        <f>VLOOKUP(D30,Довідник!$A$3:$F$11,6,0)</f>
        <v>43759</v>
      </c>
      <c r="J30" s="14" t="s">
        <v>39</v>
      </c>
      <c r="K30" s="3" t="str">
        <f>VLOOKUP(J30,Довідник!$A$16:$C$25,2,0)</f>
        <v>Монітор</v>
      </c>
      <c r="L30" s="14">
        <v>140</v>
      </c>
      <c r="M30" s="3">
        <f>VLOOKUP(J30,Довідник!$A$16:$C$25,3,0)</f>
        <v>270</v>
      </c>
      <c r="N30" s="14">
        <f>L30*M30</f>
        <v>37800</v>
      </c>
      <c r="O30" s="15">
        <v>45505</v>
      </c>
      <c r="P30" s="3" t="s">
        <v>96</v>
      </c>
    </row>
    <row r="31" spans="1:16" s="6" customFormat="1" outlineLevel="2" x14ac:dyDescent="0.25">
      <c r="A31" s="3">
        <v>16</v>
      </c>
      <c r="B31" s="3" t="s">
        <v>78</v>
      </c>
      <c r="C31" s="4">
        <v>45552</v>
      </c>
      <c r="D31" s="13">
        <v>1324645775</v>
      </c>
      <c r="E31" s="3" t="str">
        <f>VLOOKUP(D31,Довідник!$A$3:$F$11,2,0)</f>
        <v>Hard Equip</v>
      </c>
      <c r="F31" s="3" t="str">
        <f>VLOOKUP(D31,Довідник!$A$3:$F$11,3,0)</f>
        <v>ЮО</v>
      </c>
      <c r="G31" s="3" t="str">
        <f>VLOOKUP(D31,Довідник!$A$3:$F$11,4,0)</f>
        <v>Польща</v>
      </c>
      <c r="H31" s="3" t="str">
        <f>VLOOKUP(D31,Довідник!$A$3:$F$11,5,0)</f>
        <v>Варшава</v>
      </c>
      <c r="I31" s="4">
        <f>VLOOKUP(D31,Довідник!$A$3:$F$11,6,0)</f>
        <v>42486</v>
      </c>
      <c r="J31" s="14" t="s">
        <v>39</v>
      </c>
      <c r="K31" s="3" t="str">
        <f>VLOOKUP(J31,Довідник!$A$16:$C$25,2,0)</f>
        <v>Монітор</v>
      </c>
      <c r="L31" s="14">
        <v>201</v>
      </c>
      <c r="M31" s="3">
        <f>VLOOKUP(J31,Довідник!$A$16:$C$25,3,0)</f>
        <v>270</v>
      </c>
      <c r="N31" s="14">
        <f>L31*M31</f>
        <v>54270</v>
      </c>
      <c r="O31" s="15">
        <v>45520</v>
      </c>
      <c r="P31" s="3" t="s">
        <v>96</v>
      </c>
    </row>
    <row r="32" spans="1:16" s="6" customFormat="1" outlineLevel="2" x14ac:dyDescent="0.25">
      <c r="A32" s="3">
        <v>19</v>
      </c>
      <c r="B32" s="3" t="s">
        <v>81</v>
      </c>
      <c r="C32" s="4">
        <v>45552</v>
      </c>
      <c r="D32" s="13">
        <v>5426477845</v>
      </c>
      <c r="E32" s="3" t="str">
        <f>VLOOKUP(D32,Довідник!$A$3:$F$11,2,0)</f>
        <v>Rocket PC</v>
      </c>
      <c r="F32" s="3" t="str">
        <f>VLOOKUP(D32,Довідник!$A$3:$F$11,3,0)</f>
        <v>ЮО</v>
      </c>
      <c r="G32" s="3" t="str">
        <f>VLOOKUP(D32,Довідник!$A$3:$F$11,4,0)</f>
        <v>Аргентина</v>
      </c>
      <c r="H32" s="3" t="str">
        <f>VLOOKUP(D32,Довідник!$A$3:$F$11,5,0)</f>
        <v>Янтар</v>
      </c>
      <c r="I32" s="4">
        <f>VLOOKUP(D32,Довідник!$A$3:$F$11,6,0)</f>
        <v>43759</v>
      </c>
      <c r="J32" s="14" t="s">
        <v>39</v>
      </c>
      <c r="K32" s="3" t="str">
        <f>VLOOKUP(J32,Довідник!$A$16:$C$25,2,0)</f>
        <v>Монітор</v>
      </c>
      <c r="L32" s="14">
        <v>156</v>
      </c>
      <c r="M32" s="3">
        <f>VLOOKUP(J32,Довідник!$A$16:$C$25,3,0)</f>
        <v>270</v>
      </c>
      <c r="N32" s="14">
        <f>L32*M32</f>
        <v>42120</v>
      </c>
      <c r="O32" s="15">
        <v>45552</v>
      </c>
      <c r="P32" s="3" t="s">
        <v>96</v>
      </c>
    </row>
    <row r="33" spans="1:16" s="6" customFormat="1" outlineLevel="2" x14ac:dyDescent="0.25">
      <c r="A33" s="3">
        <v>20</v>
      </c>
      <c r="B33" s="3" t="s">
        <v>82</v>
      </c>
      <c r="C33" s="4">
        <v>45564</v>
      </c>
      <c r="D33" s="13">
        <v>2586395239</v>
      </c>
      <c r="E33" s="3" t="str">
        <f>VLOOKUP(D33,Довідник!$A$3:$F$11,2,0)</f>
        <v>Snap Drag</v>
      </c>
      <c r="F33" s="3" t="str">
        <f>VLOOKUP(D33,Довідник!$A$3:$F$11,3,0)</f>
        <v>ЮО</v>
      </c>
      <c r="G33" s="3" t="str">
        <f>VLOOKUP(D33,Довідник!$A$3:$F$11,4,0)</f>
        <v>Чехія</v>
      </c>
      <c r="H33" s="3" t="str">
        <f>VLOOKUP(D33,Довідник!$A$3:$F$11,5,0)</f>
        <v>Плзень</v>
      </c>
      <c r="I33" s="4">
        <f>VLOOKUP(D33,Довідник!$A$3:$F$11,6,0)</f>
        <v>42957</v>
      </c>
      <c r="J33" s="14" t="s">
        <v>39</v>
      </c>
      <c r="K33" s="3" t="str">
        <f>VLOOKUP(J33,Довідник!$A$16:$C$25,2,0)</f>
        <v>Монітор</v>
      </c>
      <c r="L33" s="14">
        <v>178</v>
      </c>
      <c r="M33" s="3">
        <f>VLOOKUP(J33,Довідник!$A$16:$C$25,3,0)</f>
        <v>270</v>
      </c>
      <c r="N33" s="14">
        <f>L33*M33</f>
        <v>48060</v>
      </c>
      <c r="O33" s="15">
        <v>45552</v>
      </c>
      <c r="P33" s="3" t="s">
        <v>96</v>
      </c>
    </row>
    <row r="34" spans="1:16" s="6" customFormat="1" outlineLevel="2" x14ac:dyDescent="0.25">
      <c r="A34" s="3">
        <v>30</v>
      </c>
      <c r="B34" s="3" t="s">
        <v>92</v>
      </c>
      <c r="C34" s="4">
        <v>45576</v>
      </c>
      <c r="D34" s="13">
        <v>5426477845</v>
      </c>
      <c r="E34" s="3" t="str">
        <f>VLOOKUP(D34,Довідник!$A$3:$F$11,2,0)</f>
        <v>Rocket PC</v>
      </c>
      <c r="F34" s="3" t="str">
        <f>VLOOKUP(D34,Довідник!$A$3:$F$11,3,0)</f>
        <v>ЮО</v>
      </c>
      <c r="G34" s="3" t="str">
        <f>VLOOKUP(D34,Довідник!$A$3:$F$11,4,0)</f>
        <v>Аргентина</v>
      </c>
      <c r="H34" s="3" t="str">
        <f>VLOOKUP(D34,Довідник!$A$3:$F$11,5,0)</f>
        <v>Янтар</v>
      </c>
      <c r="I34" s="4">
        <f>VLOOKUP(D34,Довідник!$A$3:$F$11,6,0)</f>
        <v>43759</v>
      </c>
      <c r="J34" s="14" t="s">
        <v>39</v>
      </c>
      <c r="K34" s="3" t="str">
        <f>VLOOKUP(J34,Довідник!$A$16:$C$25,2,0)</f>
        <v>Монітор</v>
      </c>
      <c r="L34" s="14">
        <v>229</v>
      </c>
      <c r="M34" s="3">
        <f>VLOOKUP(J34,Довідник!$A$16:$C$25,3,0)</f>
        <v>270</v>
      </c>
      <c r="N34" s="14">
        <f>L34*M34</f>
        <v>61830</v>
      </c>
      <c r="O34" s="14"/>
      <c r="P34" s="3" t="s">
        <v>97</v>
      </c>
    </row>
    <row r="35" spans="1:16" s="6" customFormat="1" outlineLevel="1" x14ac:dyDescent="0.25">
      <c r="A35" s="3"/>
      <c r="B35" s="3"/>
      <c r="C35" s="4"/>
      <c r="D35" s="13"/>
      <c r="E35" s="3"/>
      <c r="F35" s="3"/>
      <c r="G35" s="3"/>
      <c r="H35" s="3"/>
      <c r="I35" s="4"/>
      <c r="J35" s="14"/>
      <c r="K35" s="16" t="s">
        <v>123</v>
      </c>
      <c r="L35" s="14">
        <f>SUBTOTAL(1,L30:L34)</f>
        <v>180.8</v>
      </c>
      <c r="M35" s="3"/>
      <c r="N35" s="14"/>
      <c r="O35" s="14"/>
      <c r="P35" s="3"/>
    </row>
    <row r="36" spans="1:16" s="6" customFormat="1" outlineLevel="2" x14ac:dyDescent="0.25">
      <c r="A36" s="3">
        <v>4</v>
      </c>
      <c r="B36" s="3" t="s">
        <v>66</v>
      </c>
      <c r="C36" s="4">
        <v>45505</v>
      </c>
      <c r="D36" s="13">
        <v>7458742369</v>
      </c>
      <c r="E36" s="3" t="str">
        <f>VLOOKUP(D36,Довідник!$A$3:$F$11,2,0)</f>
        <v>Argentum</v>
      </c>
      <c r="F36" s="3" t="str">
        <f>VLOOKUP(D36,Довідник!$A$3:$F$11,3,0)</f>
        <v>ФО</v>
      </c>
      <c r="G36" s="3" t="str">
        <f>VLOOKUP(D36,Довідник!$A$3:$F$11,4,0)</f>
        <v>Аргентина</v>
      </c>
      <c r="H36" s="3" t="str">
        <f>VLOOKUP(D36,Довідник!$A$3:$F$11,5,0)</f>
        <v>Манчестер</v>
      </c>
      <c r="I36" s="4">
        <f>VLOOKUP(D36,Довідник!$A$3:$F$11,6,0)</f>
        <v>42607</v>
      </c>
      <c r="J36" s="14" t="s">
        <v>36</v>
      </c>
      <c r="K36" s="3" t="str">
        <f>VLOOKUP(J36,Довідник!$A$16:$C$25,2,0)</f>
        <v>Оперативна пам'ять</v>
      </c>
      <c r="L36" s="14">
        <v>100</v>
      </c>
      <c r="M36" s="3">
        <f>VLOOKUP(J36,Довідник!$A$16:$C$25,3,0)</f>
        <v>500</v>
      </c>
      <c r="N36" s="14">
        <f>L36*M36</f>
        <v>50000</v>
      </c>
      <c r="O36" s="15">
        <v>45505</v>
      </c>
      <c r="P36" s="3" t="s">
        <v>96</v>
      </c>
    </row>
    <row r="37" spans="1:16" s="6" customFormat="1" outlineLevel="2" x14ac:dyDescent="0.25">
      <c r="A37" s="3">
        <v>12</v>
      </c>
      <c r="B37" s="3" t="s">
        <v>74</v>
      </c>
      <c r="C37" s="4">
        <v>45544</v>
      </c>
      <c r="D37" s="13">
        <v>5698723658</v>
      </c>
      <c r="E37" s="3" t="str">
        <f>VLOOKUP(D37,Довідник!$A$3:$F$11,2,0)</f>
        <v>Soft Well</v>
      </c>
      <c r="F37" s="3" t="str">
        <f>VLOOKUP(D37,Довідник!$A$3:$F$11,3,0)</f>
        <v>ФО</v>
      </c>
      <c r="G37" s="3" t="str">
        <f>VLOOKUP(D37,Довідник!$A$3:$F$11,4,0)</f>
        <v>Іспанія</v>
      </c>
      <c r="H37" s="3" t="str">
        <f>VLOOKUP(D37,Довідник!$A$3:$F$11,5,0)</f>
        <v>Сарагоса</v>
      </c>
      <c r="I37" s="4">
        <f>VLOOKUP(D37,Довідник!$A$3:$F$11,6,0)</f>
        <v>42962</v>
      </c>
      <c r="J37" s="14" t="s">
        <v>36</v>
      </c>
      <c r="K37" s="3" t="str">
        <f>VLOOKUP(J37,Довідник!$A$16:$C$25,2,0)</f>
        <v>Оперативна пам'ять</v>
      </c>
      <c r="L37" s="14">
        <v>157</v>
      </c>
      <c r="M37" s="3">
        <f>VLOOKUP(J37,Довідник!$A$16:$C$25,3,0)</f>
        <v>500</v>
      </c>
      <c r="N37" s="14">
        <f>L37*M37</f>
        <v>78500</v>
      </c>
      <c r="O37" s="15">
        <v>45520</v>
      </c>
      <c r="P37" s="3" t="s">
        <v>96</v>
      </c>
    </row>
    <row r="38" spans="1:16" s="6" customFormat="1" outlineLevel="2" x14ac:dyDescent="0.25">
      <c r="A38" s="3">
        <v>14</v>
      </c>
      <c r="B38" s="3" t="s">
        <v>76</v>
      </c>
      <c r="C38" s="4">
        <v>45544</v>
      </c>
      <c r="D38" s="13">
        <v>5698723658</v>
      </c>
      <c r="E38" s="3" t="str">
        <f>VLOOKUP(D38,Довідник!$A$3:$F$11,2,0)</f>
        <v>Soft Well</v>
      </c>
      <c r="F38" s="3" t="str">
        <f>VLOOKUP(D38,Довідник!$A$3:$F$11,3,0)</f>
        <v>ФО</v>
      </c>
      <c r="G38" s="3" t="str">
        <f>VLOOKUP(D38,Довідник!$A$3:$F$11,4,0)</f>
        <v>Іспанія</v>
      </c>
      <c r="H38" s="3" t="str">
        <f>VLOOKUP(D38,Довідник!$A$3:$F$11,5,0)</f>
        <v>Сарагоса</v>
      </c>
      <c r="I38" s="4">
        <f>VLOOKUP(D38,Довідник!$A$3:$F$11,6,0)</f>
        <v>42962</v>
      </c>
      <c r="J38" s="14" t="s">
        <v>36</v>
      </c>
      <c r="K38" s="3" t="str">
        <f>VLOOKUP(J38,Довідник!$A$16:$C$25,2,0)</f>
        <v>Оперативна пам'ять</v>
      </c>
      <c r="L38" s="14">
        <v>145</v>
      </c>
      <c r="M38" s="3">
        <f>VLOOKUP(J38,Довідник!$A$16:$C$25,3,0)</f>
        <v>500</v>
      </c>
      <c r="N38" s="14">
        <f>L38*M38</f>
        <v>72500</v>
      </c>
      <c r="O38" s="15">
        <v>45520</v>
      </c>
      <c r="P38" s="3" t="s">
        <v>96</v>
      </c>
    </row>
    <row r="39" spans="1:16" s="6" customFormat="1" outlineLevel="2" x14ac:dyDescent="0.25">
      <c r="A39" s="3">
        <v>24</v>
      </c>
      <c r="B39" s="3" t="s">
        <v>86</v>
      </c>
      <c r="C39" s="4">
        <v>45567</v>
      </c>
      <c r="D39" s="13">
        <v>2586395239</v>
      </c>
      <c r="E39" s="3" t="str">
        <f>VLOOKUP(D39,Довідник!$A$3:$F$11,2,0)</f>
        <v>Snap Drag</v>
      </c>
      <c r="F39" s="3" t="str">
        <f>VLOOKUP(D39,Довідник!$A$3:$F$11,3,0)</f>
        <v>ЮО</v>
      </c>
      <c r="G39" s="3" t="str">
        <f>VLOOKUP(D39,Довідник!$A$3:$F$11,4,0)</f>
        <v>Чехія</v>
      </c>
      <c r="H39" s="3" t="str">
        <f>VLOOKUP(D39,Довідник!$A$3:$F$11,5,0)</f>
        <v>Плзень</v>
      </c>
      <c r="I39" s="4">
        <f>VLOOKUP(D39,Довідник!$A$3:$F$11,6,0)</f>
        <v>42957</v>
      </c>
      <c r="J39" s="14" t="s">
        <v>36</v>
      </c>
      <c r="K39" s="3" t="str">
        <f>VLOOKUP(J39,Довідник!$A$16:$C$25,2,0)</f>
        <v>Оперативна пам'ять</v>
      </c>
      <c r="L39" s="14">
        <v>45</v>
      </c>
      <c r="M39" s="3">
        <f>VLOOKUP(J39,Довідник!$A$16:$C$25,3,0)</f>
        <v>500</v>
      </c>
      <c r="N39" s="14">
        <f>L39*M39</f>
        <v>22500</v>
      </c>
      <c r="O39" s="15">
        <v>45552</v>
      </c>
      <c r="P39" s="3" t="s">
        <v>96</v>
      </c>
    </row>
    <row r="40" spans="1:16" s="6" customFormat="1" outlineLevel="1" x14ac:dyDescent="0.25">
      <c r="A40" s="3"/>
      <c r="B40" s="3"/>
      <c r="C40" s="4"/>
      <c r="D40" s="13"/>
      <c r="E40" s="3"/>
      <c r="F40" s="3"/>
      <c r="G40" s="3"/>
      <c r="H40" s="3"/>
      <c r="I40" s="4"/>
      <c r="J40" s="14"/>
      <c r="K40" s="16" t="s">
        <v>122</v>
      </c>
      <c r="L40" s="14">
        <f>SUBTOTAL(1,L36:L39)</f>
        <v>111.75</v>
      </c>
      <c r="M40" s="3"/>
      <c r="N40" s="14"/>
      <c r="O40" s="15"/>
      <c r="P40" s="3"/>
    </row>
    <row r="41" spans="1:16" s="6" customFormat="1" outlineLevel="2" x14ac:dyDescent="0.25">
      <c r="A41" s="3">
        <v>2</v>
      </c>
      <c r="B41" s="3" t="s">
        <v>64</v>
      </c>
      <c r="C41" s="4">
        <v>45505</v>
      </c>
      <c r="D41" s="13">
        <v>5698723658</v>
      </c>
      <c r="E41" s="3" t="str">
        <f>VLOOKUP(D41,Довідник!$A$3:$F$11,2,0)</f>
        <v>Soft Well</v>
      </c>
      <c r="F41" s="3" t="str">
        <f>VLOOKUP(D41,Довідник!$A$3:$F$11,3,0)</f>
        <v>ФО</v>
      </c>
      <c r="G41" s="3" t="str">
        <f>VLOOKUP(D41,Довідник!$A$3:$F$11,4,0)</f>
        <v>Іспанія</v>
      </c>
      <c r="H41" s="3" t="str">
        <f>VLOOKUP(D41,Довідник!$A$3:$F$11,5,0)</f>
        <v>Сарагоса</v>
      </c>
      <c r="I41" s="4">
        <f>VLOOKUP(D41,Довідник!$A$3:$F$11,6,0)</f>
        <v>42962</v>
      </c>
      <c r="J41" s="14" t="s">
        <v>34</v>
      </c>
      <c r="K41" s="3" t="str">
        <f>VLOOKUP(J41,Довідник!$A$16:$C$25,2,0)</f>
        <v>Процесор</v>
      </c>
      <c r="L41" s="14">
        <v>200</v>
      </c>
      <c r="M41" s="3">
        <f>VLOOKUP(J41,Довідник!$A$16:$C$25,3,0)</f>
        <v>800</v>
      </c>
      <c r="N41" s="14">
        <f>L41*M41</f>
        <v>160000</v>
      </c>
      <c r="O41" s="15">
        <v>45505</v>
      </c>
      <c r="P41" s="3" t="s">
        <v>96</v>
      </c>
    </row>
    <row r="42" spans="1:16" s="6" customFormat="1" outlineLevel="2" x14ac:dyDescent="0.25">
      <c r="A42" s="3">
        <v>18</v>
      </c>
      <c r="B42" s="3" t="s">
        <v>80</v>
      </c>
      <c r="C42" s="4">
        <v>45552</v>
      </c>
      <c r="D42" s="13">
        <v>2586395239</v>
      </c>
      <c r="E42" s="3" t="str">
        <f>VLOOKUP(D42,Довідник!$A$3:$F$11,2,0)</f>
        <v>Snap Drag</v>
      </c>
      <c r="F42" s="3" t="str">
        <f>VLOOKUP(D42,Довідник!$A$3:$F$11,3,0)</f>
        <v>ЮО</v>
      </c>
      <c r="G42" s="3" t="str">
        <f>VLOOKUP(D42,Довідник!$A$3:$F$11,4,0)</f>
        <v>Чехія</v>
      </c>
      <c r="H42" s="3" t="str">
        <f>VLOOKUP(D42,Довідник!$A$3:$F$11,5,0)</f>
        <v>Плзень</v>
      </c>
      <c r="I42" s="4">
        <f>VLOOKUP(D42,Довідник!$A$3:$F$11,6,0)</f>
        <v>42957</v>
      </c>
      <c r="J42" s="14" t="s">
        <v>34</v>
      </c>
      <c r="K42" s="3" t="str">
        <f>VLOOKUP(J42,Довідник!$A$16:$C$25,2,0)</f>
        <v>Процесор</v>
      </c>
      <c r="L42" s="14">
        <v>142</v>
      </c>
      <c r="M42" s="3">
        <f>VLOOKUP(J42,Довідник!$A$16:$C$25,3,0)</f>
        <v>800</v>
      </c>
      <c r="N42" s="14">
        <f>L42*M42</f>
        <v>113600</v>
      </c>
      <c r="O42" s="14"/>
      <c r="P42" s="3" t="s">
        <v>97</v>
      </c>
    </row>
    <row r="43" spans="1:16" s="6" customFormat="1" outlineLevel="1" x14ac:dyDescent="0.25">
      <c r="A43" s="3"/>
      <c r="B43" s="3"/>
      <c r="C43" s="4"/>
      <c r="D43" s="13"/>
      <c r="E43" s="3"/>
      <c r="F43" s="3"/>
      <c r="G43" s="3"/>
      <c r="H43" s="3"/>
      <c r="I43" s="4"/>
      <c r="J43" s="14"/>
      <c r="K43" s="16" t="s">
        <v>121</v>
      </c>
      <c r="L43" s="14">
        <f>SUBTOTAL(1,L41:L42)</f>
        <v>171</v>
      </c>
      <c r="M43" s="3"/>
      <c r="N43" s="14"/>
      <c r="O43" s="14"/>
      <c r="P43" s="8"/>
    </row>
    <row r="44" spans="1:16" s="6" customFormat="1" x14ac:dyDescent="0.25">
      <c r="A44" s="3"/>
      <c r="B44" s="3"/>
      <c r="C44" s="4"/>
      <c r="D44" s="13"/>
      <c r="E44" s="3"/>
      <c r="F44" s="3"/>
      <c r="G44" s="3"/>
      <c r="H44" s="3"/>
      <c r="I44" s="4"/>
      <c r="J44" s="14"/>
      <c r="K44" s="16" t="s">
        <v>120</v>
      </c>
      <c r="L44" s="14">
        <f>SUBTOTAL(1,L4:L42)</f>
        <v>153.73333333333332</v>
      </c>
      <c r="M44" s="3"/>
      <c r="N44" s="14"/>
      <c r="O44" s="14"/>
      <c r="P44" s="8"/>
    </row>
    <row r="45" spans="1:16" x14ac:dyDescent="0.25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2"/>
      <c r="O45" s="1"/>
    </row>
    <row r="46" spans="1:16" x14ac:dyDescent="0.25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2"/>
      <c r="O46" s="1"/>
    </row>
    <row r="47" spans="1:16" x14ac:dyDescent="0.25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2"/>
      <c r="O47" s="1"/>
    </row>
    <row r="48" spans="1:16" x14ac:dyDescent="0.25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2"/>
      <c r="O49" s="1"/>
    </row>
    <row r="50" spans="1:15" x14ac:dyDescent="0.25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2"/>
      <c r="O50" s="1"/>
    </row>
    <row r="51" spans="1:15" x14ac:dyDescent="0.25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2"/>
      <c r="O51" s="1"/>
    </row>
    <row r="52" spans="1:15" x14ac:dyDescent="0.25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1"/>
    </row>
    <row r="53" spans="1:15" x14ac:dyDescent="0.25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2"/>
      <c r="O53" s="1"/>
    </row>
    <row r="54" spans="1:15" x14ac:dyDescent="0.25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2"/>
      <c r="O54" s="1"/>
    </row>
  </sheetData>
  <sortState xmlns:xlrd2="http://schemas.microsoft.com/office/spreadsheetml/2017/richdata2" ref="A4:P42">
    <sortCondition ref="K4:K42"/>
  </sortState>
  <mergeCells count="1">
    <mergeCell ref="A1:O1"/>
  </mergeCells>
  <dataValidations count="2">
    <dataValidation type="list" allowBlank="1" showInputMessage="1" showErrorMessage="1" sqref="J4:J9 J11 J30:J34 J23:J25 J19 J13:J17 J21 J27:J28 J36:J39 J41:J42" xr:uid="{849CE119-3E1A-40EE-87FD-46101DED2633}">
      <formula1>$J$4:$J$42</formula1>
    </dataValidation>
    <dataValidation type="list" allowBlank="1" showInputMessage="1" showErrorMessage="1" sqref="D4:D9 D11 D30:D34 D23:D25 D19 D13:D17 D21 D27:D28 D36:D39 D41:D42" xr:uid="{2253F120-2FA3-4A2D-857F-AED761AF7857}">
      <formula1>$D$4:$D$42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E10AB-F056-492E-9AF7-8E2D75256638}">
  <sheetPr filterMode="1"/>
  <dimension ref="A1:P43"/>
  <sheetViews>
    <sheetView zoomScaleNormal="100" workbookViewId="0">
      <pane xSplit="15" ySplit="3" topLeftCell="P4" activePane="bottomRight" state="frozen"/>
      <selection pane="topRight" activeCell="P1" sqref="P1"/>
      <selection pane="bottomLeft" activeCell="A4" sqref="A4"/>
      <selection pane="bottomRight" activeCell="P36" sqref="P36"/>
    </sheetView>
  </sheetViews>
  <sheetFormatPr defaultRowHeight="15" x14ac:dyDescent="0.25"/>
  <cols>
    <col min="1" max="1" width="3.85546875" bestFit="1" customWidth="1"/>
    <col min="2" max="2" width="12" bestFit="1" customWidth="1"/>
    <col min="3" max="3" width="12" customWidth="1"/>
    <col min="4" max="4" width="15" customWidth="1"/>
    <col min="5" max="5" width="18.85546875" customWidth="1"/>
    <col min="6" max="6" width="7.7109375" bestFit="1" customWidth="1"/>
    <col min="7" max="7" width="16.7109375" customWidth="1"/>
    <col min="8" max="9" width="11.7109375" customWidth="1"/>
    <col min="10" max="10" width="9.7109375" bestFit="1" customWidth="1"/>
    <col min="11" max="11" width="21.42578125" customWidth="1"/>
    <col min="12" max="12" width="11.5703125" bestFit="1" customWidth="1"/>
    <col min="13" max="13" width="9.5703125" bestFit="1" customWidth="1"/>
    <col min="14" max="14" width="10" customWidth="1"/>
    <col min="15" max="15" width="10.42578125" bestFit="1" customWidth="1"/>
    <col min="16" max="16" width="11.140625" customWidth="1"/>
  </cols>
  <sheetData>
    <row r="1" spans="1:16" x14ac:dyDescent="0.25">
      <c r="A1" s="21" t="s">
        <v>12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9"/>
    </row>
    <row r="2" spans="1:16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9"/>
    </row>
    <row r="3" spans="1:16" ht="45" x14ac:dyDescent="0.25">
      <c r="A3" s="12" t="s">
        <v>13</v>
      </c>
      <c r="B3" s="12" t="s">
        <v>14</v>
      </c>
      <c r="C3" s="12" t="s">
        <v>15</v>
      </c>
      <c r="D3" s="12" t="s">
        <v>16</v>
      </c>
      <c r="E3" s="11" t="s">
        <v>17</v>
      </c>
      <c r="F3" s="11" t="s">
        <v>18</v>
      </c>
      <c r="G3" s="11" t="s">
        <v>19</v>
      </c>
      <c r="H3" s="11" t="s">
        <v>20</v>
      </c>
      <c r="I3" s="11" t="s">
        <v>21</v>
      </c>
      <c r="J3" s="12" t="s">
        <v>4</v>
      </c>
      <c r="K3" s="11" t="s">
        <v>5</v>
      </c>
      <c r="L3" s="12" t="s">
        <v>94</v>
      </c>
      <c r="M3" s="11" t="s">
        <v>6</v>
      </c>
      <c r="N3" s="12" t="s">
        <v>95</v>
      </c>
      <c r="O3" s="12" t="s">
        <v>0</v>
      </c>
      <c r="P3" s="12" t="s">
        <v>22</v>
      </c>
    </row>
    <row r="4" spans="1:16" s="6" customFormat="1" hidden="1" x14ac:dyDescent="0.25">
      <c r="A4" s="3">
        <v>1</v>
      </c>
      <c r="B4" s="3" t="s">
        <v>63</v>
      </c>
      <c r="C4" s="4">
        <v>45505</v>
      </c>
      <c r="D4" s="13">
        <v>5698723658</v>
      </c>
      <c r="E4" s="3" t="str">
        <f>VLOOKUP(D4,Довідник!$A$3:$F$11,2,0)</f>
        <v>Soft Well</v>
      </c>
      <c r="F4" s="3" t="str">
        <f>VLOOKUP(D4,Довідник!$A$3:$F$11,3,0)</f>
        <v>ФО</v>
      </c>
      <c r="G4" s="3" t="str">
        <f>VLOOKUP(D4,Довідник!$A$3:$F$11,4,0)</f>
        <v>Іспанія</v>
      </c>
      <c r="H4" s="3" t="str">
        <f>VLOOKUP(D4,Довідник!$A$3:$F$11,5,0)</f>
        <v>Сарагоса</v>
      </c>
      <c r="I4" s="4">
        <f>VLOOKUP(D4,Довідник!$A$3:$F$11,6,0)</f>
        <v>42962</v>
      </c>
      <c r="J4" s="14" t="s">
        <v>33</v>
      </c>
      <c r="K4" s="3" t="str">
        <f>VLOOKUP(J4,Довідник!$A$16:$C$25,2,0)</f>
        <v>Комп'ютерна мишка</v>
      </c>
      <c r="L4" s="14">
        <v>500</v>
      </c>
      <c r="M4" s="3">
        <f>VLOOKUP(J4,Довідник!$A$16:$C$25,3,0)</f>
        <v>350</v>
      </c>
      <c r="N4" s="14">
        <f>L4*M4</f>
        <v>175000</v>
      </c>
      <c r="O4" s="15">
        <v>45505</v>
      </c>
      <c r="P4" s="3" t="s">
        <v>96</v>
      </c>
    </row>
    <row r="5" spans="1:16" s="6" customFormat="1" hidden="1" x14ac:dyDescent="0.25">
      <c r="A5" s="3">
        <v>2</v>
      </c>
      <c r="B5" s="3" t="s">
        <v>64</v>
      </c>
      <c r="C5" s="4">
        <v>45505</v>
      </c>
      <c r="D5" s="13">
        <v>5698723658</v>
      </c>
      <c r="E5" s="3" t="str">
        <f>VLOOKUP(D5,Довідник!$A$3:$F$11,2,0)</f>
        <v>Soft Well</v>
      </c>
      <c r="F5" s="3" t="str">
        <f>VLOOKUP(D5,Довідник!$A$3:$F$11,3,0)</f>
        <v>ФО</v>
      </c>
      <c r="G5" s="3" t="str">
        <f>VLOOKUP(D5,Довідник!$A$3:$F$11,4,0)</f>
        <v>Іспанія</v>
      </c>
      <c r="H5" s="3" t="str">
        <f>VLOOKUP(D5,Довідник!$A$3:$F$11,5,0)</f>
        <v>Сарагоса</v>
      </c>
      <c r="I5" s="4">
        <f>VLOOKUP(D5,Довідник!$A$3:$F$11,6,0)</f>
        <v>42962</v>
      </c>
      <c r="J5" s="14" t="s">
        <v>34</v>
      </c>
      <c r="K5" s="3" t="str">
        <f>VLOOKUP(J5,Довідник!$A$16:$C$25,2,0)</f>
        <v>Процесор</v>
      </c>
      <c r="L5" s="14">
        <v>200</v>
      </c>
      <c r="M5" s="3">
        <f>VLOOKUP(J5,Довідник!$A$16:$C$25,3,0)</f>
        <v>800</v>
      </c>
      <c r="N5" s="14">
        <f t="shared" ref="N5:N33" si="0">L5*M5</f>
        <v>160000</v>
      </c>
      <c r="O5" s="15">
        <v>45505</v>
      </c>
      <c r="P5" s="3" t="s">
        <v>96</v>
      </c>
    </row>
    <row r="6" spans="1:16" s="6" customFormat="1" hidden="1" x14ac:dyDescent="0.25">
      <c r="A6" s="3">
        <v>3</v>
      </c>
      <c r="B6" s="3" t="s">
        <v>65</v>
      </c>
      <c r="C6" s="4">
        <v>45505</v>
      </c>
      <c r="D6" s="13">
        <v>2586395239</v>
      </c>
      <c r="E6" s="3" t="str">
        <f>VLOOKUP(D6,Довідник!$A$3:$F$11,2,0)</f>
        <v>Snap Drag</v>
      </c>
      <c r="F6" s="3" t="str">
        <f>VLOOKUP(D6,Довідник!$A$3:$F$11,3,0)</f>
        <v>ЮО</v>
      </c>
      <c r="G6" s="3" t="str">
        <f>VLOOKUP(D6,Довідник!$A$3:$F$11,4,0)</f>
        <v>Чехія</v>
      </c>
      <c r="H6" s="3" t="str">
        <f>VLOOKUP(D6,Довідник!$A$3:$F$11,5,0)</f>
        <v>Плзень</v>
      </c>
      <c r="I6" s="4">
        <f>VLOOKUP(D6,Довідник!$A$3:$F$11,6,0)</f>
        <v>42957</v>
      </c>
      <c r="J6" s="14" t="s">
        <v>35</v>
      </c>
      <c r="K6" s="3" t="str">
        <f>VLOOKUP(J6,Довідник!$A$16:$C$25,2,0)</f>
        <v>Відеокарта</v>
      </c>
      <c r="L6" s="14">
        <v>300</v>
      </c>
      <c r="M6" s="3">
        <f>VLOOKUP(J6,Довідник!$A$16:$C$25,3,0)</f>
        <v>450</v>
      </c>
      <c r="N6" s="14">
        <f t="shared" si="0"/>
        <v>135000</v>
      </c>
      <c r="O6" s="15">
        <v>45505</v>
      </c>
      <c r="P6" s="3" t="s">
        <v>96</v>
      </c>
    </row>
    <row r="7" spans="1:16" s="6" customFormat="1" hidden="1" x14ac:dyDescent="0.25">
      <c r="A7" s="3">
        <v>4</v>
      </c>
      <c r="B7" s="3" t="s">
        <v>66</v>
      </c>
      <c r="C7" s="4">
        <v>45505</v>
      </c>
      <c r="D7" s="13">
        <v>7458742369</v>
      </c>
      <c r="E7" s="3" t="str">
        <f>VLOOKUP(D7,Довідник!$A$3:$F$11,2,0)</f>
        <v>Argentum</v>
      </c>
      <c r="F7" s="3" t="str">
        <f>VLOOKUP(D7,Довідник!$A$3:$F$11,3,0)</f>
        <v>ФО</v>
      </c>
      <c r="G7" s="3" t="str">
        <f>VLOOKUP(D7,Довідник!$A$3:$F$11,4,0)</f>
        <v>Аргентина</v>
      </c>
      <c r="H7" s="3" t="str">
        <f>VLOOKUP(D7,Довідник!$A$3:$F$11,5,0)</f>
        <v>Манчестер</v>
      </c>
      <c r="I7" s="4">
        <f>VLOOKUP(D7,Довідник!$A$3:$F$11,6,0)</f>
        <v>42607</v>
      </c>
      <c r="J7" s="14" t="s">
        <v>36</v>
      </c>
      <c r="K7" s="3" t="str">
        <f>VLOOKUP(J7,Довідник!$A$16:$C$25,2,0)</f>
        <v>Оперативна пам'ять</v>
      </c>
      <c r="L7" s="14">
        <v>100</v>
      </c>
      <c r="M7" s="3">
        <f>VLOOKUP(J7,Довідник!$A$16:$C$25,3,0)</f>
        <v>500</v>
      </c>
      <c r="N7" s="14">
        <f t="shared" si="0"/>
        <v>50000</v>
      </c>
      <c r="O7" s="15">
        <v>45505</v>
      </c>
      <c r="P7" s="3" t="s">
        <v>96</v>
      </c>
    </row>
    <row r="8" spans="1:16" s="6" customFormat="1" hidden="1" x14ac:dyDescent="0.25">
      <c r="A8" s="3">
        <v>5</v>
      </c>
      <c r="B8" s="3" t="s">
        <v>67</v>
      </c>
      <c r="C8" s="4">
        <v>45511</v>
      </c>
      <c r="D8" s="13">
        <v>4356743774</v>
      </c>
      <c r="E8" s="3" t="str">
        <f>VLOOKUP(D8,Довідник!$A$3:$F$11,2,0)</f>
        <v>Deere</v>
      </c>
      <c r="F8" s="3" t="str">
        <f>VLOOKUP(D8,Довідник!$A$3:$F$11,3,0)</f>
        <v>ФО</v>
      </c>
      <c r="G8" s="3" t="str">
        <f>VLOOKUP(D8,Довідник!$A$3:$F$11,4,0)</f>
        <v>Велика Британія</v>
      </c>
      <c r="H8" s="3" t="str">
        <f>VLOOKUP(D8,Довідник!$A$3:$F$11,5,0)</f>
        <v>Лондон</v>
      </c>
      <c r="I8" s="4">
        <f>VLOOKUP(D8,Довідник!$A$3:$F$11,6,0)</f>
        <v>42791</v>
      </c>
      <c r="J8" s="14" t="s">
        <v>37</v>
      </c>
      <c r="K8" s="3" t="str">
        <f>VLOOKUP(J8,Довідник!$A$16:$C$25,2,0)</f>
        <v>Жортский диск</v>
      </c>
      <c r="L8" s="14">
        <v>120</v>
      </c>
      <c r="M8" s="3">
        <f>VLOOKUP(J8,Довідник!$A$16:$C$25,3,0)</f>
        <v>600</v>
      </c>
      <c r="N8" s="14">
        <f t="shared" si="0"/>
        <v>72000</v>
      </c>
      <c r="O8" s="15">
        <v>45505</v>
      </c>
      <c r="P8" s="3" t="s">
        <v>96</v>
      </c>
    </row>
    <row r="9" spans="1:16" s="6" customFormat="1" hidden="1" x14ac:dyDescent="0.25">
      <c r="A9" s="3">
        <v>6</v>
      </c>
      <c r="B9" s="3" t="s">
        <v>68</v>
      </c>
      <c r="C9" s="4">
        <v>45511</v>
      </c>
      <c r="D9" s="13">
        <v>5234523456</v>
      </c>
      <c r="E9" s="3" t="str">
        <f>VLOOKUP(D9,Довідник!$A$3:$F$11,2,0)</f>
        <v>Evil Genious</v>
      </c>
      <c r="F9" s="3" t="str">
        <f>VLOOKUP(D9,Довідник!$A$3:$F$11,3,0)</f>
        <v>ФО</v>
      </c>
      <c r="G9" s="3" t="str">
        <f>VLOOKUP(D9,Довідник!$A$3:$F$11,4,0)</f>
        <v>Велика Британія</v>
      </c>
      <c r="H9" s="3" t="str">
        <f>VLOOKUP(D9,Довідник!$A$3:$F$11,5,0)</f>
        <v>Ліверпуль</v>
      </c>
      <c r="I9" s="4">
        <f>VLOOKUP(D9,Довідник!$A$3:$F$11,6,0)</f>
        <v>44045</v>
      </c>
      <c r="J9" s="14" t="s">
        <v>38</v>
      </c>
      <c r="K9" s="3" t="str">
        <f>VLOOKUP(J9,Довідник!$A$16:$C$25,2,0)</f>
        <v>SSD-диск</v>
      </c>
      <c r="L9" s="14">
        <v>130</v>
      </c>
      <c r="M9" s="3">
        <f>VLOOKUP(J9,Довідник!$A$16:$C$25,3,0)</f>
        <v>330</v>
      </c>
      <c r="N9" s="14">
        <f t="shared" si="0"/>
        <v>42900</v>
      </c>
      <c r="O9" s="15">
        <v>45505</v>
      </c>
      <c r="P9" s="3" t="s">
        <v>96</v>
      </c>
    </row>
    <row r="10" spans="1:16" s="6" customFormat="1" hidden="1" x14ac:dyDescent="0.25">
      <c r="A10" s="3">
        <v>7</v>
      </c>
      <c r="B10" s="3" t="s">
        <v>69</v>
      </c>
      <c r="C10" s="4">
        <v>45511</v>
      </c>
      <c r="D10" s="13">
        <v>5426477845</v>
      </c>
      <c r="E10" s="3" t="str">
        <f>VLOOKUP(D10,Довідник!$A$3:$F$11,2,0)</f>
        <v>Rocket PC</v>
      </c>
      <c r="F10" s="3" t="str">
        <f>VLOOKUP(D10,Довідник!$A$3:$F$11,3,0)</f>
        <v>ЮО</v>
      </c>
      <c r="G10" s="3" t="str">
        <f>VLOOKUP(D10,Довідник!$A$3:$F$11,4,0)</f>
        <v>Аргентина</v>
      </c>
      <c r="H10" s="3" t="str">
        <f>VLOOKUP(D10,Довідник!$A$3:$F$11,5,0)</f>
        <v>Янтар</v>
      </c>
      <c r="I10" s="4">
        <f>VLOOKUP(D10,Довідник!$A$3:$F$11,6,0)</f>
        <v>43759</v>
      </c>
      <c r="J10" s="14" t="s">
        <v>39</v>
      </c>
      <c r="K10" s="3" t="str">
        <f>VLOOKUP(J10,Довідник!$A$16:$C$25,2,0)</f>
        <v>Монітор</v>
      </c>
      <c r="L10" s="14">
        <v>140</v>
      </c>
      <c r="M10" s="3">
        <f>VLOOKUP(J10,Довідник!$A$16:$C$25,3,0)</f>
        <v>270</v>
      </c>
      <c r="N10" s="14">
        <f t="shared" si="0"/>
        <v>37800</v>
      </c>
      <c r="O10" s="15">
        <v>45505</v>
      </c>
      <c r="P10" s="3" t="s">
        <v>96</v>
      </c>
    </row>
    <row r="11" spans="1:16" s="6" customFormat="1" x14ac:dyDescent="0.25">
      <c r="A11" s="3">
        <v>8</v>
      </c>
      <c r="B11" s="3" t="s">
        <v>70</v>
      </c>
      <c r="C11" s="4">
        <v>45520</v>
      </c>
      <c r="D11" s="13">
        <v>1324645775</v>
      </c>
      <c r="E11" s="3" t="str">
        <f>VLOOKUP(D11,Довідник!$A$3:$F$11,2,0)</f>
        <v>Hard Equip</v>
      </c>
      <c r="F11" s="3" t="str">
        <f>VLOOKUP(D11,Довідник!$A$3:$F$11,3,0)</f>
        <v>ЮО</v>
      </c>
      <c r="G11" s="3" t="str">
        <f>VLOOKUP(D11,Довідник!$A$3:$F$11,4,0)</f>
        <v>Польща</v>
      </c>
      <c r="H11" s="3" t="str">
        <f>VLOOKUP(D11,Довідник!$A$3:$F$11,5,0)</f>
        <v>Варшава</v>
      </c>
      <c r="I11" s="4">
        <f>VLOOKUP(D11,Довідник!$A$3:$F$11,6,0)</f>
        <v>42486</v>
      </c>
      <c r="J11" s="14" t="s">
        <v>40</v>
      </c>
      <c r="K11" s="3" t="str">
        <f>VLOOKUP(J11,Довідник!$A$16:$C$25,2,0)</f>
        <v>Блок живлення</v>
      </c>
      <c r="L11" s="14">
        <v>200</v>
      </c>
      <c r="M11" s="3">
        <f>VLOOKUP(J11,Довідник!$A$16:$C$25,3,0)</f>
        <v>800</v>
      </c>
      <c r="N11" s="14">
        <f t="shared" si="0"/>
        <v>160000</v>
      </c>
      <c r="O11" s="15"/>
      <c r="P11" s="3" t="s">
        <v>97</v>
      </c>
    </row>
    <row r="12" spans="1:16" s="6" customFormat="1" hidden="1" x14ac:dyDescent="0.25">
      <c r="A12" s="3">
        <v>9</v>
      </c>
      <c r="B12" s="3" t="s">
        <v>71</v>
      </c>
      <c r="C12" s="4">
        <v>45520</v>
      </c>
      <c r="D12" s="13">
        <v>9877865534</v>
      </c>
      <c r="E12" s="3" t="str">
        <f>VLOOKUP(D12,Довідник!$A$3:$F$11,2,0)</f>
        <v>Nost West</v>
      </c>
      <c r="F12" s="3" t="str">
        <f>VLOOKUP(D12,Довідник!$A$3:$F$11,3,0)</f>
        <v>ЮО</v>
      </c>
      <c r="G12" s="3" t="str">
        <f>VLOOKUP(D12,Довідник!$A$3:$F$11,4,0)</f>
        <v>Молдова</v>
      </c>
      <c r="H12" s="3" t="str">
        <f>VLOOKUP(D12,Довідник!$A$3:$F$11,5,0)</f>
        <v>Монастир</v>
      </c>
      <c r="I12" s="4">
        <f>VLOOKUP(D12,Довідник!$A$3:$F$11,6,0)</f>
        <v>44821</v>
      </c>
      <c r="J12" s="14" t="s">
        <v>41</v>
      </c>
      <c r="K12" s="3" t="str">
        <f>VLOOKUP(J12,Довідник!$A$16:$C$25,2,0)</f>
        <v>Мат. Плата</v>
      </c>
      <c r="L12" s="14">
        <v>250</v>
      </c>
      <c r="M12" s="3">
        <f>VLOOKUP(J12,Довідник!$A$16:$C$25,3,0)</f>
        <v>1000</v>
      </c>
      <c r="N12" s="14">
        <f t="shared" si="0"/>
        <v>250000</v>
      </c>
      <c r="O12" s="15">
        <v>45520</v>
      </c>
      <c r="P12" s="3" t="s">
        <v>96</v>
      </c>
    </row>
    <row r="13" spans="1:16" s="6" customFormat="1" hidden="1" x14ac:dyDescent="0.25">
      <c r="A13" s="3">
        <v>10</v>
      </c>
      <c r="B13" s="3" t="s">
        <v>72</v>
      </c>
      <c r="C13" s="4">
        <v>45520</v>
      </c>
      <c r="D13" s="13">
        <v>2586395239</v>
      </c>
      <c r="E13" s="3" t="str">
        <f>VLOOKUP(D13,Довідник!$A$3:$F$11,2,0)</f>
        <v>Snap Drag</v>
      </c>
      <c r="F13" s="3" t="str">
        <f>VLOOKUP(D13,Довідник!$A$3:$F$11,3,0)</f>
        <v>ЮО</v>
      </c>
      <c r="G13" s="3" t="str">
        <f>VLOOKUP(D13,Довідник!$A$3:$F$11,4,0)</f>
        <v>Чехія</v>
      </c>
      <c r="H13" s="3" t="str">
        <f>VLOOKUP(D13,Довідник!$A$3:$F$11,5,0)</f>
        <v>Плзень</v>
      </c>
      <c r="I13" s="4">
        <f>VLOOKUP(D13,Довідник!$A$3:$F$11,6,0)</f>
        <v>42957</v>
      </c>
      <c r="J13" s="14" t="s">
        <v>43</v>
      </c>
      <c r="K13" s="3" t="str">
        <f>VLOOKUP(J13,Довідник!$A$16:$C$25,2,0)</f>
        <v>Клавіатура</v>
      </c>
      <c r="L13" s="14">
        <v>222</v>
      </c>
      <c r="M13" s="3">
        <f>VLOOKUP(J13,Довідник!$A$16:$C$25,3,0)</f>
        <v>2000</v>
      </c>
      <c r="N13" s="14">
        <f t="shared" si="0"/>
        <v>444000</v>
      </c>
      <c r="O13" s="15">
        <v>45520</v>
      </c>
      <c r="P13" s="3" t="s">
        <v>96</v>
      </c>
    </row>
    <row r="14" spans="1:16" s="6" customFormat="1" hidden="1" x14ac:dyDescent="0.25">
      <c r="A14" s="3">
        <v>11</v>
      </c>
      <c r="B14" s="3" t="s">
        <v>73</v>
      </c>
      <c r="C14" s="4">
        <v>45520</v>
      </c>
      <c r="D14" s="13">
        <v>5698723658</v>
      </c>
      <c r="E14" s="3" t="str">
        <f>VLOOKUP(D14,Довідник!$A$3:$F$11,2,0)</f>
        <v>Soft Well</v>
      </c>
      <c r="F14" s="3" t="str">
        <f>VLOOKUP(D14,Довідник!$A$3:$F$11,3,0)</f>
        <v>ФО</v>
      </c>
      <c r="G14" s="3" t="str">
        <f>VLOOKUP(D14,Довідник!$A$3:$F$11,4,0)</f>
        <v>Іспанія</v>
      </c>
      <c r="H14" s="3" t="str">
        <f>VLOOKUP(D14,Довідник!$A$3:$F$11,5,0)</f>
        <v>Сарагоса</v>
      </c>
      <c r="I14" s="4">
        <f>VLOOKUP(D14,Довідник!$A$3:$F$11,6,0)</f>
        <v>42962</v>
      </c>
      <c r="J14" s="14" t="s">
        <v>35</v>
      </c>
      <c r="K14" s="3" t="str">
        <f>VLOOKUP(J14,Довідник!$A$16:$C$25,2,0)</f>
        <v>Відеокарта</v>
      </c>
      <c r="L14" s="14">
        <v>132</v>
      </c>
      <c r="M14" s="3">
        <f>VLOOKUP(J14,Довідник!$A$16:$C$25,3,0)</f>
        <v>450</v>
      </c>
      <c r="N14" s="14">
        <f t="shared" si="0"/>
        <v>59400</v>
      </c>
      <c r="O14" s="15">
        <v>45520</v>
      </c>
      <c r="P14" s="3" t="s">
        <v>96</v>
      </c>
    </row>
    <row r="15" spans="1:16" s="6" customFormat="1" hidden="1" x14ac:dyDescent="0.25">
      <c r="A15" s="3">
        <v>12</v>
      </c>
      <c r="B15" s="3" t="s">
        <v>74</v>
      </c>
      <c r="C15" s="4">
        <v>45544</v>
      </c>
      <c r="D15" s="13">
        <v>5698723658</v>
      </c>
      <c r="E15" s="3" t="str">
        <f>VLOOKUP(D15,Довідник!$A$3:$F$11,2,0)</f>
        <v>Soft Well</v>
      </c>
      <c r="F15" s="3" t="str">
        <f>VLOOKUP(D15,Довідник!$A$3:$F$11,3,0)</f>
        <v>ФО</v>
      </c>
      <c r="G15" s="3" t="str">
        <f>VLOOKUP(D15,Довідник!$A$3:$F$11,4,0)</f>
        <v>Іспанія</v>
      </c>
      <c r="H15" s="3" t="str">
        <f>VLOOKUP(D15,Довідник!$A$3:$F$11,5,0)</f>
        <v>Сарагоса</v>
      </c>
      <c r="I15" s="4">
        <f>VLOOKUP(D15,Довідник!$A$3:$F$11,6,0)</f>
        <v>42962</v>
      </c>
      <c r="J15" s="14" t="s">
        <v>36</v>
      </c>
      <c r="K15" s="3" t="str">
        <f>VLOOKUP(J15,Довідник!$A$16:$C$25,2,0)</f>
        <v>Оперативна пам'ять</v>
      </c>
      <c r="L15" s="14">
        <v>157</v>
      </c>
      <c r="M15" s="3">
        <f>VLOOKUP(J15,Довідник!$A$16:$C$25,3,0)</f>
        <v>500</v>
      </c>
      <c r="N15" s="14">
        <f t="shared" si="0"/>
        <v>78500</v>
      </c>
      <c r="O15" s="15">
        <v>45520</v>
      </c>
      <c r="P15" s="3" t="s">
        <v>96</v>
      </c>
    </row>
    <row r="16" spans="1:16" s="6" customFormat="1" hidden="1" x14ac:dyDescent="0.25">
      <c r="A16" s="3">
        <v>13</v>
      </c>
      <c r="B16" s="3" t="s">
        <v>75</v>
      </c>
      <c r="C16" s="4">
        <v>45544</v>
      </c>
      <c r="D16" s="13">
        <v>1324645775</v>
      </c>
      <c r="E16" s="3" t="str">
        <f>VLOOKUP(D16,Довідник!$A$3:$F$11,2,0)</f>
        <v>Hard Equip</v>
      </c>
      <c r="F16" s="3" t="str">
        <f>VLOOKUP(D16,Довідник!$A$3:$F$11,3,0)</f>
        <v>ЮО</v>
      </c>
      <c r="G16" s="3" t="str">
        <f>VLOOKUP(D16,Довідник!$A$3:$F$11,4,0)</f>
        <v>Польща</v>
      </c>
      <c r="H16" s="3" t="str">
        <f>VLOOKUP(D16,Довідник!$A$3:$F$11,5,0)</f>
        <v>Варшава</v>
      </c>
      <c r="I16" s="4">
        <f>VLOOKUP(D16,Довідник!$A$3:$F$11,6,0)</f>
        <v>42486</v>
      </c>
      <c r="J16" s="14" t="s">
        <v>38</v>
      </c>
      <c r="K16" s="3" t="str">
        <f>VLOOKUP(J16,Довідник!$A$16:$C$25,2,0)</f>
        <v>SSD-диск</v>
      </c>
      <c r="L16" s="14">
        <v>189</v>
      </c>
      <c r="M16" s="3">
        <f>VLOOKUP(J16,Довідник!$A$16:$C$25,3,0)</f>
        <v>330</v>
      </c>
      <c r="N16" s="14">
        <f t="shared" si="0"/>
        <v>62370</v>
      </c>
      <c r="O16" s="15">
        <v>45520</v>
      </c>
      <c r="P16" s="3" t="s">
        <v>96</v>
      </c>
    </row>
    <row r="17" spans="1:16" s="6" customFormat="1" hidden="1" x14ac:dyDescent="0.25">
      <c r="A17" s="3">
        <v>14</v>
      </c>
      <c r="B17" s="3" t="s">
        <v>76</v>
      </c>
      <c r="C17" s="4">
        <v>45544</v>
      </c>
      <c r="D17" s="13">
        <v>5698723658</v>
      </c>
      <c r="E17" s="3" t="str">
        <f>VLOOKUP(D17,Довідник!$A$3:$F$11,2,0)</f>
        <v>Soft Well</v>
      </c>
      <c r="F17" s="3" t="str">
        <f>VLOOKUP(D17,Довідник!$A$3:$F$11,3,0)</f>
        <v>ФО</v>
      </c>
      <c r="G17" s="3" t="str">
        <f>VLOOKUP(D17,Довідник!$A$3:$F$11,4,0)</f>
        <v>Іспанія</v>
      </c>
      <c r="H17" s="3" t="str">
        <f>VLOOKUP(D17,Довідник!$A$3:$F$11,5,0)</f>
        <v>Сарагоса</v>
      </c>
      <c r="I17" s="4">
        <f>VLOOKUP(D17,Довідник!$A$3:$F$11,6,0)</f>
        <v>42962</v>
      </c>
      <c r="J17" s="14" t="s">
        <v>36</v>
      </c>
      <c r="K17" s="3" t="str">
        <f>VLOOKUP(J17,Довідник!$A$16:$C$25,2,0)</f>
        <v>Оперативна пам'ять</v>
      </c>
      <c r="L17" s="14">
        <v>145</v>
      </c>
      <c r="M17" s="3">
        <f>VLOOKUP(J17,Довідник!$A$16:$C$25,3,0)</f>
        <v>500</v>
      </c>
      <c r="N17" s="14">
        <f t="shared" si="0"/>
        <v>72500</v>
      </c>
      <c r="O17" s="15">
        <v>45520</v>
      </c>
      <c r="P17" s="3" t="s">
        <v>96</v>
      </c>
    </row>
    <row r="18" spans="1:16" s="6" customFormat="1" hidden="1" x14ac:dyDescent="0.25">
      <c r="A18" s="3">
        <v>15</v>
      </c>
      <c r="B18" s="3" t="s">
        <v>77</v>
      </c>
      <c r="C18" s="4">
        <v>45544</v>
      </c>
      <c r="D18" s="13">
        <v>6678965230</v>
      </c>
      <c r="E18" s="3" t="str">
        <f>VLOOKUP(D18,Довідник!$A$3:$F$11,2,0)</f>
        <v>Comp Gen</v>
      </c>
      <c r="F18" s="3" t="str">
        <f>VLOOKUP(D18,Довідник!$A$3:$F$11,3,0)</f>
        <v>ЮО</v>
      </c>
      <c r="G18" s="3" t="str">
        <f>VLOOKUP(D18,Довідник!$A$3:$F$11,4,0)</f>
        <v>Нідерланди</v>
      </c>
      <c r="H18" s="3" t="str">
        <f>VLOOKUP(D18,Довідник!$A$3:$F$11,5,0)</f>
        <v>Мюнхен</v>
      </c>
      <c r="I18" s="4">
        <f>VLOOKUP(D18,Довідник!$A$3:$F$11,6,0)</f>
        <v>42583</v>
      </c>
      <c r="J18" s="14" t="s">
        <v>41</v>
      </c>
      <c r="K18" s="3" t="str">
        <f>VLOOKUP(J18,Довідник!$A$16:$C$25,2,0)</f>
        <v>Мат. Плата</v>
      </c>
      <c r="L18" s="14">
        <v>205</v>
      </c>
      <c r="M18" s="3">
        <f>VLOOKUP(J18,Довідник!$A$16:$C$25,3,0)</f>
        <v>1000</v>
      </c>
      <c r="N18" s="14">
        <f t="shared" si="0"/>
        <v>205000</v>
      </c>
      <c r="O18" s="15">
        <v>45520</v>
      </c>
      <c r="P18" s="3" t="s">
        <v>96</v>
      </c>
    </row>
    <row r="19" spans="1:16" s="6" customFormat="1" hidden="1" x14ac:dyDescent="0.25">
      <c r="A19" s="3">
        <v>16</v>
      </c>
      <c r="B19" s="3" t="s">
        <v>78</v>
      </c>
      <c r="C19" s="4">
        <v>45552</v>
      </c>
      <c r="D19" s="13">
        <v>1324645775</v>
      </c>
      <c r="E19" s="3" t="str">
        <f>VLOOKUP(D19,Довідник!$A$3:$F$11,2,0)</f>
        <v>Hard Equip</v>
      </c>
      <c r="F19" s="3" t="str">
        <f>VLOOKUP(D19,Довідник!$A$3:$F$11,3,0)</f>
        <v>ЮО</v>
      </c>
      <c r="G19" s="3" t="str">
        <f>VLOOKUP(D19,Довідник!$A$3:$F$11,4,0)</f>
        <v>Польща</v>
      </c>
      <c r="H19" s="3" t="str">
        <f>VLOOKUP(D19,Довідник!$A$3:$F$11,5,0)</f>
        <v>Варшава</v>
      </c>
      <c r="I19" s="4">
        <f>VLOOKUP(D19,Довідник!$A$3:$F$11,6,0)</f>
        <v>42486</v>
      </c>
      <c r="J19" s="14" t="s">
        <v>39</v>
      </c>
      <c r="K19" s="3" t="str">
        <f>VLOOKUP(J19,Довідник!$A$16:$C$25,2,0)</f>
        <v>Монітор</v>
      </c>
      <c r="L19" s="14">
        <v>201</v>
      </c>
      <c r="M19" s="3">
        <f>VLOOKUP(J19,Довідник!$A$16:$C$25,3,0)</f>
        <v>270</v>
      </c>
      <c r="N19" s="14">
        <f t="shared" si="0"/>
        <v>54270</v>
      </c>
      <c r="O19" s="15">
        <v>45520</v>
      </c>
      <c r="P19" s="3" t="s">
        <v>96</v>
      </c>
    </row>
    <row r="20" spans="1:16" s="6" customFormat="1" hidden="1" x14ac:dyDescent="0.25">
      <c r="A20" s="3">
        <v>17</v>
      </c>
      <c r="B20" s="3" t="s">
        <v>79</v>
      </c>
      <c r="C20" s="4">
        <v>45552</v>
      </c>
      <c r="D20" s="13">
        <v>4356743774</v>
      </c>
      <c r="E20" s="3" t="str">
        <f>VLOOKUP(D20,Довідник!$A$3:$F$11,2,0)</f>
        <v>Deere</v>
      </c>
      <c r="F20" s="3" t="str">
        <f>VLOOKUP(D20,Довідник!$A$3:$F$11,3,0)</f>
        <v>ФО</v>
      </c>
      <c r="G20" s="3" t="str">
        <f>VLOOKUP(D20,Довідник!$A$3:$F$11,4,0)</f>
        <v>Велика Британія</v>
      </c>
      <c r="H20" s="3" t="str">
        <f>VLOOKUP(D20,Довідник!$A$3:$F$11,5,0)</f>
        <v>Лондон</v>
      </c>
      <c r="I20" s="4">
        <f>VLOOKUP(D20,Довідник!$A$3:$F$11,6,0)</f>
        <v>42791</v>
      </c>
      <c r="J20" s="14" t="s">
        <v>38</v>
      </c>
      <c r="K20" s="3" t="str">
        <f>VLOOKUP(J20,Довідник!$A$16:$C$25,2,0)</f>
        <v>SSD-диск</v>
      </c>
      <c r="L20" s="14">
        <v>123</v>
      </c>
      <c r="M20" s="3">
        <f>VLOOKUP(J20,Довідник!$A$16:$C$25,3,0)</f>
        <v>330</v>
      </c>
      <c r="N20" s="14">
        <f t="shared" si="0"/>
        <v>40590</v>
      </c>
      <c r="O20" s="15">
        <v>45520</v>
      </c>
      <c r="P20" s="3" t="s">
        <v>96</v>
      </c>
    </row>
    <row r="21" spans="1:16" s="6" customFormat="1" x14ac:dyDescent="0.25">
      <c r="A21" s="3">
        <v>18</v>
      </c>
      <c r="B21" s="3" t="s">
        <v>80</v>
      </c>
      <c r="C21" s="4">
        <v>45552</v>
      </c>
      <c r="D21" s="13">
        <v>2586395239</v>
      </c>
      <c r="E21" s="3" t="str">
        <f>VLOOKUP(D21,Довідник!$A$3:$F$11,2,0)</f>
        <v>Snap Drag</v>
      </c>
      <c r="F21" s="3" t="str">
        <f>VLOOKUP(D21,Довідник!$A$3:$F$11,3,0)</f>
        <v>ЮО</v>
      </c>
      <c r="G21" s="3" t="str">
        <f>VLOOKUP(D21,Довідник!$A$3:$F$11,4,0)</f>
        <v>Чехія</v>
      </c>
      <c r="H21" s="3" t="str">
        <f>VLOOKUP(D21,Довідник!$A$3:$F$11,5,0)</f>
        <v>Плзень</v>
      </c>
      <c r="I21" s="4">
        <f>VLOOKUP(D21,Довідник!$A$3:$F$11,6,0)</f>
        <v>42957</v>
      </c>
      <c r="J21" s="14" t="s">
        <v>34</v>
      </c>
      <c r="K21" s="3" t="str">
        <f>VLOOKUP(J21,Довідник!$A$16:$C$25,2,0)</f>
        <v>Процесор</v>
      </c>
      <c r="L21" s="14">
        <v>142</v>
      </c>
      <c r="M21" s="3">
        <f>VLOOKUP(J21,Довідник!$A$16:$C$25,3,0)</f>
        <v>800</v>
      </c>
      <c r="N21" s="14">
        <f t="shared" si="0"/>
        <v>113600</v>
      </c>
      <c r="O21" s="14"/>
      <c r="P21" s="3" t="s">
        <v>97</v>
      </c>
    </row>
    <row r="22" spans="1:16" s="6" customFormat="1" hidden="1" x14ac:dyDescent="0.25">
      <c r="A22" s="3">
        <v>19</v>
      </c>
      <c r="B22" s="3" t="s">
        <v>81</v>
      </c>
      <c r="C22" s="4">
        <v>45552</v>
      </c>
      <c r="D22" s="13">
        <v>5426477845</v>
      </c>
      <c r="E22" s="3" t="str">
        <f>VLOOKUP(D22,Довідник!$A$3:$F$11,2,0)</f>
        <v>Rocket PC</v>
      </c>
      <c r="F22" s="3" t="str">
        <f>VLOOKUP(D22,Довідник!$A$3:$F$11,3,0)</f>
        <v>ЮО</v>
      </c>
      <c r="G22" s="3" t="str">
        <f>VLOOKUP(D22,Довідник!$A$3:$F$11,4,0)</f>
        <v>Аргентина</v>
      </c>
      <c r="H22" s="3" t="str">
        <f>VLOOKUP(D22,Довідник!$A$3:$F$11,5,0)</f>
        <v>Янтар</v>
      </c>
      <c r="I22" s="4">
        <f>VLOOKUP(D22,Довідник!$A$3:$F$11,6,0)</f>
        <v>43759</v>
      </c>
      <c r="J22" s="14" t="s">
        <v>39</v>
      </c>
      <c r="K22" s="3" t="str">
        <f>VLOOKUP(J22,Довідник!$A$16:$C$25,2,0)</f>
        <v>Монітор</v>
      </c>
      <c r="L22" s="14">
        <v>156</v>
      </c>
      <c r="M22" s="3">
        <f>VLOOKUP(J22,Довідник!$A$16:$C$25,3,0)</f>
        <v>270</v>
      </c>
      <c r="N22" s="14">
        <f t="shared" si="0"/>
        <v>42120</v>
      </c>
      <c r="O22" s="15">
        <v>45552</v>
      </c>
      <c r="P22" s="3" t="s">
        <v>96</v>
      </c>
    </row>
    <row r="23" spans="1:16" s="6" customFormat="1" hidden="1" x14ac:dyDescent="0.25">
      <c r="A23" s="3">
        <v>20</v>
      </c>
      <c r="B23" s="3" t="s">
        <v>82</v>
      </c>
      <c r="C23" s="4">
        <v>45564</v>
      </c>
      <c r="D23" s="13">
        <v>2586395239</v>
      </c>
      <c r="E23" s="3" t="str">
        <f>VLOOKUP(D23,Довідник!$A$3:$F$11,2,0)</f>
        <v>Snap Drag</v>
      </c>
      <c r="F23" s="3" t="str">
        <f>VLOOKUP(D23,Довідник!$A$3:$F$11,3,0)</f>
        <v>ЮО</v>
      </c>
      <c r="G23" s="3" t="str">
        <f>VLOOKUP(D23,Довідник!$A$3:$F$11,4,0)</f>
        <v>Чехія</v>
      </c>
      <c r="H23" s="3" t="str">
        <f>VLOOKUP(D23,Довідник!$A$3:$F$11,5,0)</f>
        <v>Плзень</v>
      </c>
      <c r="I23" s="4">
        <f>VLOOKUP(D23,Довідник!$A$3:$F$11,6,0)</f>
        <v>42957</v>
      </c>
      <c r="J23" s="14" t="s">
        <v>39</v>
      </c>
      <c r="K23" s="3" t="str">
        <f>VLOOKUP(J23,Довідник!$A$16:$C$25,2,0)</f>
        <v>Монітор</v>
      </c>
      <c r="L23" s="14">
        <v>178</v>
      </c>
      <c r="M23" s="3">
        <f>VLOOKUP(J23,Довідник!$A$16:$C$25,3,0)</f>
        <v>270</v>
      </c>
      <c r="N23" s="14">
        <f t="shared" si="0"/>
        <v>48060</v>
      </c>
      <c r="O23" s="15">
        <v>45552</v>
      </c>
      <c r="P23" s="3" t="s">
        <v>96</v>
      </c>
    </row>
    <row r="24" spans="1:16" s="6" customFormat="1" hidden="1" x14ac:dyDescent="0.25">
      <c r="A24" s="3">
        <v>21</v>
      </c>
      <c r="B24" s="3" t="s">
        <v>83</v>
      </c>
      <c r="C24" s="4">
        <v>45564</v>
      </c>
      <c r="D24" s="13">
        <v>2586395239</v>
      </c>
      <c r="E24" s="3" t="str">
        <f>VLOOKUP(D24,Довідник!$A$3:$F$11,2,0)</f>
        <v>Snap Drag</v>
      </c>
      <c r="F24" s="3" t="str">
        <f>VLOOKUP(D24,Довідник!$A$3:$F$11,3,0)</f>
        <v>ЮО</v>
      </c>
      <c r="G24" s="3" t="str">
        <f>VLOOKUP(D24,Довідник!$A$3:$F$11,4,0)</f>
        <v>Чехія</v>
      </c>
      <c r="H24" s="3" t="str">
        <f>VLOOKUP(D24,Довідник!$A$3:$F$11,5,0)</f>
        <v>Плзень</v>
      </c>
      <c r="I24" s="4">
        <f>VLOOKUP(D24,Довідник!$A$3:$F$11,6,0)</f>
        <v>42957</v>
      </c>
      <c r="J24" s="14" t="s">
        <v>35</v>
      </c>
      <c r="K24" s="3" t="str">
        <f>VLOOKUP(J24,Довідник!$A$16:$C$25,2,0)</f>
        <v>Відеокарта</v>
      </c>
      <c r="L24" s="14">
        <v>19</v>
      </c>
      <c r="M24" s="3">
        <f>VLOOKUP(J24,Довідник!$A$16:$C$25,3,0)</f>
        <v>450</v>
      </c>
      <c r="N24" s="14">
        <f t="shared" si="0"/>
        <v>8550</v>
      </c>
      <c r="O24" s="15">
        <v>45552</v>
      </c>
      <c r="P24" s="3" t="s">
        <v>96</v>
      </c>
    </row>
    <row r="25" spans="1:16" s="6" customFormat="1" hidden="1" x14ac:dyDescent="0.25">
      <c r="A25" s="3">
        <v>22</v>
      </c>
      <c r="B25" s="3" t="s">
        <v>84</v>
      </c>
      <c r="C25" s="4">
        <v>45564</v>
      </c>
      <c r="D25" s="13">
        <v>2586395239</v>
      </c>
      <c r="E25" s="3" t="str">
        <f>VLOOKUP(D25,Довідник!$A$3:$F$11,2,0)</f>
        <v>Snap Drag</v>
      </c>
      <c r="F25" s="3" t="str">
        <f>VLOOKUP(D25,Довідник!$A$3:$F$11,3,0)</f>
        <v>ЮО</v>
      </c>
      <c r="G25" s="3" t="str">
        <f>VLOOKUP(D25,Довідник!$A$3:$F$11,4,0)</f>
        <v>Чехія</v>
      </c>
      <c r="H25" s="3" t="str">
        <f>VLOOKUP(D25,Довідник!$A$3:$F$11,5,0)</f>
        <v>Плзень</v>
      </c>
      <c r="I25" s="4">
        <f>VLOOKUP(D25,Довідник!$A$3:$F$11,6,0)</f>
        <v>42957</v>
      </c>
      <c r="J25" s="14" t="s">
        <v>38</v>
      </c>
      <c r="K25" s="3" t="str">
        <f>VLOOKUP(J25,Довідник!$A$16:$C$25,2,0)</f>
        <v>SSD-диск</v>
      </c>
      <c r="L25" s="14">
        <v>56</v>
      </c>
      <c r="M25" s="3">
        <f>VLOOKUP(J25,Довідник!$A$16:$C$25,3,0)</f>
        <v>330</v>
      </c>
      <c r="N25" s="14">
        <f t="shared" si="0"/>
        <v>18480</v>
      </c>
      <c r="O25" s="15">
        <v>45552</v>
      </c>
      <c r="P25" s="3" t="s">
        <v>96</v>
      </c>
    </row>
    <row r="26" spans="1:16" s="6" customFormat="1" hidden="1" x14ac:dyDescent="0.25">
      <c r="A26" s="3">
        <v>23</v>
      </c>
      <c r="B26" s="3" t="s">
        <v>85</v>
      </c>
      <c r="C26" s="4">
        <v>45564</v>
      </c>
      <c r="D26" s="13">
        <v>5426477845</v>
      </c>
      <c r="E26" s="3" t="str">
        <f>VLOOKUP(D26,Довідник!$A$3:$F$11,2,0)</f>
        <v>Rocket PC</v>
      </c>
      <c r="F26" s="3" t="str">
        <f>VLOOKUP(D26,Довідник!$A$3:$F$11,3,0)</f>
        <v>ЮО</v>
      </c>
      <c r="G26" s="3" t="str">
        <f>VLOOKUP(D26,Довідник!$A$3:$F$11,4,0)</f>
        <v>Аргентина</v>
      </c>
      <c r="H26" s="3" t="str">
        <f>VLOOKUP(D26,Довідник!$A$3:$F$11,5,0)</f>
        <v>Янтар</v>
      </c>
      <c r="I26" s="4">
        <f>VLOOKUP(D26,Довідник!$A$3:$F$11,6,0)</f>
        <v>43759</v>
      </c>
      <c r="J26" s="14" t="s">
        <v>33</v>
      </c>
      <c r="K26" s="3" t="str">
        <f>VLOOKUP(J26,Довідник!$A$16:$C$25,2,0)</f>
        <v>Комп'ютерна мишка</v>
      </c>
      <c r="L26" s="14">
        <v>34</v>
      </c>
      <c r="M26" s="3">
        <f>VLOOKUP(J26,Довідник!$A$16:$C$25,3,0)</f>
        <v>350</v>
      </c>
      <c r="N26" s="14">
        <f t="shared" si="0"/>
        <v>11900</v>
      </c>
      <c r="O26" s="15">
        <v>45552</v>
      </c>
      <c r="P26" s="3" t="s">
        <v>96</v>
      </c>
    </row>
    <row r="27" spans="1:16" s="6" customFormat="1" hidden="1" x14ac:dyDescent="0.25">
      <c r="A27" s="3">
        <v>24</v>
      </c>
      <c r="B27" s="3" t="s">
        <v>86</v>
      </c>
      <c r="C27" s="4">
        <v>45567</v>
      </c>
      <c r="D27" s="13">
        <v>2586395239</v>
      </c>
      <c r="E27" s="3" t="str">
        <f>VLOOKUP(D27,Довідник!$A$3:$F$11,2,0)</f>
        <v>Snap Drag</v>
      </c>
      <c r="F27" s="3" t="str">
        <f>VLOOKUP(D27,Довідник!$A$3:$F$11,3,0)</f>
        <v>ЮО</v>
      </c>
      <c r="G27" s="3" t="str">
        <f>VLOOKUP(D27,Довідник!$A$3:$F$11,4,0)</f>
        <v>Чехія</v>
      </c>
      <c r="H27" s="3" t="str">
        <f>VLOOKUP(D27,Довідник!$A$3:$F$11,5,0)</f>
        <v>Плзень</v>
      </c>
      <c r="I27" s="4">
        <f>VLOOKUP(D27,Довідник!$A$3:$F$11,6,0)</f>
        <v>42957</v>
      </c>
      <c r="J27" s="14" t="s">
        <v>36</v>
      </c>
      <c r="K27" s="3" t="str">
        <f>VLOOKUP(J27,Довідник!$A$16:$C$25,2,0)</f>
        <v>Оперативна пам'ять</v>
      </c>
      <c r="L27" s="14">
        <v>45</v>
      </c>
      <c r="M27" s="3">
        <f>VLOOKUP(J27,Довідник!$A$16:$C$25,3,0)</f>
        <v>500</v>
      </c>
      <c r="N27" s="14">
        <f t="shared" si="0"/>
        <v>22500</v>
      </c>
      <c r="O27" s="15">
        <v>45552</v>
      </c>
      <c r="P27" s="3" t="s">
        <v>96</v>
      </c>
    </row>
    <row r="28" spans="1:16" s="6" customFormat="1" hidden="1" x14ac:dyDescent="0.25">
      <c r="A28" s="3">
        <v>25</v>
      </c>
      <c r="B28" s="3" t="s">
        <v>87</v>
      </c>
      <c r="C28" s="4">
        <v>45567</v>
      </c>
      <c r="D28" s="13">
        <v>9877865534</v>
      </c>
      <c r="E28" s="3" t="str">
        <f>VLOOKUP(D28,Довідник!$A$3:$F$11,2,0)</f>
        <v>Nost West</v>
      </c>
      <c r="F28" s="3" t="str">
        <f>VLOOKUP(D28,Довідник!$A$3:$F$11,3,0)</f>
        <v>ЮО</v>
      </c>
      <c r="G28" s="3" t="str">
        <f>VLOOKUP(D28,Довідник!$A$3:$F$11,4,0)</f>
        <v>Молдова</v>
      </c>
      <c r="H28" s="3" t="str">
        <f>VLOOKUP(D28,Довідник!$A$3:$F$11,5,0)</f>
        <v>Монастир</v>
      </c>
      <c r="I28" s="4">
        <f>VLOOKUP(D28,Довідник!$A$3:$F$11,6,0)</f>
        <v>44821</v>
      </c>
      <c r="J28" s="14" t="s">
        <v>38</v>
      </c>
      <c r="K28" s="3" t="str">
        <f>VLOOKUP(J28,Довідник!$A$16:$C$25,2,0)</f>
        <v>SSD-диск</v>
      </c>
      <c r="L28" s="14">
        <v>67</v>
      </c>
      <c r="M28" s="3">
        <f>VLOOKUP(J28,Довідник!$A$16:$C$25,3,0)</f>
        <v>330</v>
      </c>
      <c r="N28" s="14">
        <f t="shared" si="0"/>
        <v>22110</v>
      </c>
      <c r="O28" s="15">
        <v>45552</v>
      </c>
      <c r="P28" s="3" t="s">
        <v>96</v>
      </c>
    </row>
    <row r="29" spans="1:16" s="6" customFormat="1" hidden="1" x14ac:dyDescent="0.25">
      <c r="A29" s="3">
        <v>26</v>
      </c>
      <c r="B29" s="3" t="s">
        <v>88</v>
      </c>
      <c r="C29" s="4">
        <v>45567</v>
      </c>
      <c r="D29" s="13">
        <v>2586395239</v>
      </c>
      <c r="E29" s="3" t="str">
        <f>VLOOKUP(D29,Довідник!$A$3:$F$11,2,0)</f>
        <v>Snap Drag</v>
      </c>
      <c r="F29" s="3" t="str">
        <f>VLOOKUP(D29,Довідник!$A$3:$F$11,3,0)</f>
        <v>ЮО</v>
      </c>
      <c r="G29" s="3" t="str">
        <f>VLOOKUP(D29,Довідник!$A$3:$F$11,4,0)</f>
        <v>Чехія</v>
      </c>
      <c r="H29" s="3" t="str">
        <f>VLOOKUP(D29,Довідник!$A$3:$F$11,5,0)</f>
        <v>Плзень</v>
      </c>
      <c r="I29" s="4">
        <f>VLOOKUP(D29,Довідник!$A$3:$F$11,6,0)</f>
        <v>42957</v>
      </c>
      <c r="J29" s="14" t="s">
        <v>33</v>
      </c>
      <c r="K29" s="3" t="str">
        <f>VLOOKUP(J29,Довідник!$A$16:$C$25,2,0)</f>
        <v>Комп'ютерна мишка</v>
      </c>
      <c r="L29" s="14">
        <v>78</v>
      </c>
      <c r="M29" s="3">
        <f>VLOOKUP(J29,Довідник!$A$16:$C$25,3,0)</f>
        <v>350</v>
      </c>
      <c r="N29" s="14">
        <f t="shared" si="0"/>
        <v>27300</v>
      </c>
      <c r="O29" s="15">
        <v>45552</v>
      </c>
      <c r="P29" s="3" t="s">
        <v>96</v>
      </c>
    </row>
    <row r="30" spans="1:16" s="6" customFormat="1" hidden="1" x14ac:dyDescent="0.25">
      <c r="A30" s="3">
        <v>27</v>
      </c>
      <c r="B30" s="3" t="s">
        <v>89</v>
      </c>
      <c r="C30" s="4">
        <v>45576</v>
      </c>
      <c r="D30" s="13">
        <v>9877865534</v>
      </c>
      <c r="E30" s="3" t="str">
        <f>VLOOKUP(D30,Довідник!$A$3:$F$11,2,0)</f>
        <v>Nost West</v>
      </c>
      <c r="F30" s="3" t="str">
        <f>VLOOKUP(D30,Довідник!$A$3:$F$11,3,0)</f>
        <v>ЮО</v>
      </c>
      <c r="G30" s="3" t="str">
        <f>VLOOKUP(D30,Довідник!$A$3:$F$11,4,0)</f>
        <v>Молдова</v>
      </c>
      <c r="H30" s="3" t="str">
        <f>VLOOKUP(D30,Довідник!$A$3:$F$11,5,0)</f>
        <v>Монастир</v>
      </c>
      <c r="I30" s="4">
        <f>VLOOKUP(D30,Довідник!$A$3:$F$11,6,0)</f>
        <v>44821</v>
      </c>
      <c r="J30" s="14" t="s">
        <v>35</v>
      </c>
      <c r="K30" s="3" t="str">
        <f>VLOOKUP(J30,Довідник!$A$16:$C$25,2,0)</f>
        <v>Відеокарта</v>
      </c>
      <c r="L30" s="14">
        <v>89</v>
      </c>
      <c r="M30" s="3">
        <f>VLOOKUP(J30,Довідник!$A$16:$C$25,3,0)</f>
        <v>450</v>
      </c>
      <c r="N30" s="14">
        <f t="shared" si="0"/>
        <v>40050</v>
      </c>
      <c r="O30" s="15">
        <v>45552</v>
      </c>
      <c r="P30" s="3" t="s">
        <v>96</v>
      </c>
    </row>
    <row r="31" spans="1:16" s="6" customFormat="1" hidden="1" x14ac:dyDescent="0.25">
      <c r="A31" s="3">
        <v>28</v>
      </c>
      <c r="B31" s="3" t="s">
        <v>90</v>
      </c>
      <c r="C31" s="4">
        <v>45576</v>
      </c>
      <c r="D31" s="13">
        <v>2586395239</v>
      </c>
      <c r="E31" s="3" t="str">
        <f>VLOOKUP(D31,Довідник!$A$3:$F$11,2,0)</f>
        <v>Snap Drag</v>
      </c>
      <c r="F31" s="3" t="str">
        <f>VLOOKUP(D31,Довідник!$A$3:$F$11,3,0)</f>
        <v>ЮО</v>
      </c>
      <c r="G31" s="3" t="str">
        <f>VLOOKUP(D31,Довідник!$A$3:$F$11,4,0)</f>
        <v>Чехія</v>
      </c>
      <c r="H31" s="3" t="str">
        <f>VLOOKUP(D31,Довідник!$A$3:$F$11,5,0)</f>
        <v>Плзень</v>
      </c>
      <c r="I31" s="4">
        <f>VLOOKUP(D31,Довідник!$A$3:$F$11,6,0)</f>
        <v>42957</v>
      </c>
      <c r="J31" s="14" t="s">
        <v>38</v>
      </c>
      <c r="K31" s="3" t="str">
        <f>VLOOKUP(J31,Довідник!$A$16:$C$25,2,0)</f>
        <v>SSD-диск</v>
      </c>
      <c r="L31" s="14">
        <v>100</v>
      </c>
      <c r="M31" s="3">
        <f>VLOOKUP(J31,Довідник!$A$16:$C$25,3,0)</f>
        <v>330</v>
      </c>
      <c r="N31" s="14">
        <f t="shared" si="0"/>
        <v>33000</v>
      </c>
      <c r="O31" s="15">
        <v>45552</v>
      </c>
      <c r="P31" s="3" t="s">
        <v>96</v>
      </c>
    </row>
    <row r="32" spans="1:16" s="6" customFormat="1" hidden="1" x14ac:dyDescent="0.25">
      <c r="A32" s="3">
        <v>29</v>
      </c>
      <c r="B32" s="3" t="s">
        <v>91</v>
      </c>
      <c r="C32" s="4">
        <v>45576</v>
      </c>
      <c r="D32" s="13">
        <v>6678965230</v>
      </c>
      <c r="E32" s="3" t="str">
        <f>VLOOKUP(D32,Довідник!$A$3:$F$11,2,0)</f>
        <v>Comp Gen</v>
      </c>
      <c r="F32" s="3" t="str">
        <f>VLOOKUP(D32,Довідник!$A$3:$F$11,3,0)</f>
        <v>ЮО</v>
      </c>
      <c r="G32" s="3" t="str">
        <f>VLOOKUP(D32,Довідник!$A$3:$F$11,4,0)</f>
        <v>Нідерланди</v>
      </c>
      <c r="H32" s="3" t="str">
        <f>VLOOKUP(D32,Довідник!$A$3:$F$11,5,0)</f>
        <v>Мюнхен</v>
      </c>
      <c r="I32" s="4">
        <f>VLOOKUP(D32,Довідник!$A$3:$F$11,6,0)</f>
        <v>42583</v>
      </c>
      <c r="J32" s="14" t="s">
        <v>35</v>
      </c>
      <c r="K32" s="3" t="str">
        <f>VLOOKUP(J32,Довідник!$A$16:$C$25,2,0)</f>
        <v>Відеокарта</v>
      </c>
      <c r="L32" s="14">
        <v>105</v>
      </c>
      <c r="M32" s="3">
        <f>VLOOKUP(J32,Довідник!$A$16:$C$25,3,0)</f>
        <v>450</v>
      </c>
      <c r="N32" s="14">
        <f t="shared" si="0"/>
        <v>47250</v>
      </c>
      <c r="O32" s="15">
        <v>45552</v>
      </c>
      <c r="P32" s="3" t="s">
        <v>96</v>
      </c>
    </row>
    <row r="33" spans="1:16" s="6" customFormat="1" hidden="1" x14ac:dyDescent="0.25">
      <c r="A33" s="3">
        <v>30</v>
      </c>
      <c r="B33" s="3" t="s">
        <v>92</v>
      </c>
      <c r="C33" s="4">
        <v>45576</v>
      </c>
      <c r="D33" s="13">
        <v>5426477845</v>
      </c>
      <c r="E33" s="3" t="str">
        <f>VLOOKUP(D33,Довідник!$A$3:$F$11,2,0)</f>
        <v>Rocket PC</v>
      </c>
      <c r="F33" s="3" t="str">
        <f>VLOOKUP(D33,Довідник!$A$3:$F$11,3,0)</f>
        <v>ЮО</v>
      </c>
      <c r="G33" s="3" t="str">
        <f>VLOOKUP(D33,Довідник!$A$3:$F$11,4,0)</f>
        <v>Аргентина</v>
      </c>
      <c r="H33" s="3" t="str">
        <f>VLOOKUP(D33,Довідник!$A$3:$F$11,5,0)</f>
        <v>Янтар</v>
      </c>
      <c r="I33" s="4">
        <f>VLOOKUP(D33,Довідник!$A$3:$F$11,6,0)</f>
        <v>43759</v>
      </c>
      <c r="J33" s="14" t="s">
        <v>39</v>
      </c>
      <c r="K33" s="3" t="str">
        <f>VLOOKUP(J33,Довідник!$A$16:$C$25,2,0)</f>
        <v>Монітор</v>
      </c>
      <c r="L33" s="14">
        <v>229</v>
      </c>
      <c r="M33" s="3">
        <f>VLOOKUP(J33,Довідник!$A$16:$C$25,3,0)</f>
        <v>270</v>
      </c>
      <c r="N33" s="14">
        <f t="shared" si="0"/>
        <v>61830</v>
      </c>
      <c r="O33" s="15">
        <v>45553</v>
      </c>
      <c r="P33" s="3" t="s">
        <v>97</v>
      </c>
    </row>
    <row r="34" spans="1:16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2"/>
      <c r="O34" s="1"/>
    </row>
    <row r="35" spans="1:16" x14ac:dyDescent="0.25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2"/>
      <c r="O35" s="1"/>
    </row>
    <row r="36" spans="1:16" x14ac:dyDescent="0.25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2"/>
      <c r="O36" s="1"/>
    </row>
    <row r="37" spans="1:16" x14ac:dyDescent="0.25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6" x14ac:dyDescent="0.25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2"/>
      <c r="O38" s="1"/>
    </row>
    <row r="39" spans="1:16" x14ac:dyDescent="0.25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2"/>
      <c r="O39" s="1"/>
    </row>
    <row r="40" spans="1:16" x14ac:dyDescent="0.25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2"/>
      <c r="O40" s="1"/>
    </row>
    <row r="41" spans="1:16" x14ac:dyDescent="0.25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2"/>
      <c r="O41" s="1"/>
    </row>
    <row r="42" spans="1:16" x14ac:dyDescent="0.25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2"/>
      <c r="O42" s="1"/>
    </row>
    <row r="43" spans="1:16" x14ac:dyDescent="0.2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2"/>
      <c r="O43" s="1"/>
    </row>
  </sheetData>
  <autoFilter ref="A3:P33" xr:uid="{32BE10AB-F056-492E-9AF7-8E2D75256638}">
    <filterColumn colId="8">
      <customFilters and="1">
        <customFilter operator="greaterThanOrEqual" val="42370"/>
        <customFilter operator="lessThanOrEqual" val="43100"/>
      </customFilters>
    </filterColumn>
    <filterColumn colId="15">
      <filters>
        <filter val="Ні"/>
      </filters>
    </filterColumn>
  </autoFilter>
  <mergeCells count="1">
    <mergeCell ref="A1:O1"/>
  </mergeCells>
  <dataValidations count="2">
    <dataValidation type="list" allowBlank="1" showInputMessage="1" showErrorMessage="1" sqref="J4:J33" xr:uid="{B9E1081A-71B8-440B-A447-99F49AA5F47F}">
      <formula1>$J$4:$J$33</formula1>
    </dataValidation>
    <dataValidation type="list" allowBlank="1" showInputMessage="1" showErrorMessage="1" sqref="D4:D33" xr:uid="{7B93BBB0-B8F8-4AD9-AAC9-F84F5D66E1AA}">
      <formula1>$D$4:$D$33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6B19-86B3-4491-B1DA-4DBB5DAEDBB8}">
  <sheetPr filterMode="1"/>
  <dimension ref="A1:P34"/>
  <sheetViews>
    <sheetView zoomScaleNormal="100" workbookViewId="0">
      <pane xSplit="15" ySplit="3" topLeftCell="P4" activePane="bottomRight" state="frozen"/>
      <selection pane="topRight" activeCell="P1" sqref="P1"/>
      <selection pane="bottomLeft" activeCell="A4" sqref="A4"/>
      <selection pane="bottomRight" activeCell="P36" sqref="P36"/>
    </sheetView>
  </sheetViews>
  <sheetFormatPr defaultRowHeight="15" x14ac:dyDescent="0.25"/>
  <cols>
    <col min="1" max="1" width="3.85546875" bestFit="1" customWidth="1"/>
    <col min="2" max="2" width="12" bestFit="1" customWidth="1"/>
    <col min="3" max="3" width="12" customWidth="1"/>
    <col min="4" max="4" width="15" customWidth="1"/>
    <col min="5" max="5" width="18.85546875" customWidth="1"/>
    <col min="6" max="6" width="7.7109375" bestFit="1" customWidth="1"/>
    <col min="7" max="7" width="16.7109375" customWidth="1"/>
    <col min="8" max="9" width="11.7109375" customWidth="1"/>
    <col min="10" max="10" width="9.7109375" bestFit="1" customWidth="1"/>
    <col min="11" max="11" width="21.42578125" customWidth="1"/>
    <col min="12" max="12" width="11.5703125" bestFit="1" customWidth="1"/>
    <col min="13" max="13" width="9.5703125" bestFit="1" customWidth="1"/>
    <col min="14" max="14" width="10" customWidth="1"/>
    <col min="15" max="15" width="10.42578125" bestFit="1" customWidth="1"/>
    <col min="16" max="16" width="11.140625" customWidth="1"/>
  </cols>
  <sheetData>
    <row r="1" spans="1:16" x14ac:dyDescent="0.25">
      <c r="A1" s="21" t="s">
        <v>12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9"/>
    </row>
    <row r="2" spans="1:16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9"/>
    </row>
    <row r="3" spans="1:16" ht="45" x14ac:dyDescent="0.25">
      <c r="A3" s="12" t="s">
        <v>13</v>
      </c>
      <c r="B3" s="12" t="s">
        <v>14</v>
      </c>
      <c r="C3" s="12" t="s">
        <v>15</v>
      </c>
      <c r="D3" s="12" t="s">
        <v>16</v>
      </c>
      <c r="E3" s="11" t="s">
        <v>17</v>
      </c>
      <c r="F3" s="11" t="s">
        <v>18</v>
      </c>
      <c r="G3" s="11" t="s">
        <v>19</v>
      </c>
      <c r="H3" s="11" t="s">
        <v>20</v>
      </c>
      <c r="I3" s="11" t="s">
        <v>21</v>
      </c>
      <c r="J3" s="12" t="s">
        <v>4</v>
      </c>
      <c r="K3" s="11" t="s">
        <v>5</v>
      </c>
      <c r="L3" s="12" t="s">
        <v>94</v>
      </c>
      <c r="M3" s="11" t="s">
        <v>6</v>
      </c>
      <c r="N3" s="12" t="s">
        <v>95</v>
      </c>
      <c r="O3" s="12" t="s">
        <v>0</v>
      </c>
      <c r="P3" s="12" t="s">
        <v>22</v>
      </c>
    </row>
    <row r="4" spans="1:16" s="6" customFormat="1" hidden="1" x14ac:dyDescent="0.25">
      <c r="A4" s="3">
        <v>1</v>
      </c>
      <c r="B4" s="3" t="s">
        <v>63</v>
      </c>
      <c r="C4" s="4">
        <v>45505</v>
      </c>
      <c r="D4" s="13">
        <v>5698723658</v>
      </c>
      <c r="E4" s="3" t="str">
        <f>VLOOKUP(D4,Довідник!$A$3:$F$11,2,0)</f>
        <v>Soft Well</v>
      </c>
      <c r="F4" s="3" t="str">
        <f>VLOOKUP(D4,Довідник!$A$3:$F$11,3,0)</f>
        <v>ФО</v>
      </c>
      <c r="G4" s="3" t="str">
        <f>VLOOKUP(D4,Довідник!$A$3:$F$11,4,0)</f>
        <v>Іспанія</v>
      </c>
      <c r="H4" s="3" t="str">
        <f>VLOOKUP(D4,Довідник!$A$3:$F$11,5,0)</f>
        <v>Сарагоса</v>
      </c>
      <c r="I4" s="4">
        <f>VLOOKUP(D4,Довідник!$A$3:$F$11,6,0)</f>
        <v>42962</v>
      </c>
      <c r="J4" s="14" t="s">
        <v>33</v>
      </c>
      <c r="K4" s="3" t="str">
        <f>VLOOKUP(J4,Довідник!$A$16:$C$25,2,0)</f>
        <v>Комп'ютерна мишка</v>
      </c>
      <c r="L4" s="14">
        <v>500</v>
      </c>
      <c r="M4" s="3">
        <f>VLOOKUP(J4,Довідник!$A$16:$C$25,3,0)</f>
        <v>350</v>
      </c>
      <c r="N4" s="14">
        <f>L4*M4</f>
        <v>175000</v>
      </c>
      <c r="O4" s="15">
        <v>45505</v>
      </c>
      <c r="P4" s="3" t="s">
        <v>96</v>
      </c>
    </row>
    <row r="5" spans="1:16" s="6" customFormat="1" hidden="1" x14ac:dyDescent="0.25">
      <c r="A5" s="3">
        <v>2</v>
      </c>
      <c r="B5" s="3" t="s">
        <v>64</v>
      </c>
      <c r="C5" s="4">
        <v>45505</v>
      </c>
      <c r="D5" s="13">
        <v>5698723658</v>
      </c>
      <c r="E5" s="3" t="str">
        <f>VLOOKUP(D5,Довідник!$A$3:$F$11,2,0)</f>
        <v>Soft Well</v>
      </c>
      <c r="F5" s="3" t="str">
        <f>VLOOKUP(D5,Довідник!$A$3:$F$11,3,0)</f>
        <v>ФО</v>
      </c>
      <c r="G5" s="3" t="str">
        <f>VLOOKUP(D5,Довідник!$A$3:$F$11,4,0)</f>
        <v>Іспанія</v>
      </c>
      <c r="H5" s="3" t="str">
        <f>VLOOKUP(D5,Довідник!$A$3:$F$11,5,0)</f>
        <v>Сарагоса</v>
      </c>
      <c r="I5" s="4">
        <f>VLOOKUP(D5,Довідник!$A$3:$F$11,6,0)</f>
        <v>42962</v>
      </c>
      <c r="J5" s="14" t="s">
        <v>34</v>
      </c>
      <c r="K5" s="3" t="str">
        <f>VLOOKUP(J5,Довідник!$A$16:$C$25,2,0)</f>
        <v>Процесор</v>
      </c>
      <c r="L5" s="14">
        <v>200</v>
      </c>
      <c r="M5" s="3">
        <f>VLOOKUP(J5,Довідник!$A$16:$C$25,3,0)</f>
        <v>800</v>
      </c>
      <c r="N5" s="14">
        <f t="shared" ref="N5:N33" si="0">L5*M5</f>
        <v>160000</v>
      </c>
      <c r="O5" s="15">
        <v>45505</v>
      </c>
      <c r="P5" s="3" t="s">
        <v>96</v>
      </c>
    </row>
    <row r="6" spans="1:16" s="6" customFormat="1" hidden="1" x14ac:dyDescent="0.25">
      <c r="A6" s="3">
        <v>3</v>
      </c>
      <c r="B6" s="3" t="s">
        <v>65</v>
      </c>
      <c r="C6" s="4">
        <v>45505</v>
      </c>
      <c r="D6" s="13">
        <v>2586395239</v>
      </c>
      <c r="E6" s="3" t="str">
        <f>VLOOKUP(D6,Довідник!$A$3:$F$11,2,0)</f>
        <v>Snap Drag</v>
      </c>
      <c r="F6" s="3" t="str">
        <f>VLOOKUP(D6,Довідник!$A$3:$F$11,3,0)</f>
        <v>ЮО</v>
      </c>
      <c r="G6" s="3" t="str">
        <f>VLOOKUP(D6,Довідник!$A$3:$F$11,4,0)</f>
        <v>Чехія</v>
      </c>
      <c r="H6" s="3" t="str">
        <f>VLOOKUP(D6,Довідник!$A$3:$F$11,5,0)</f>
        <v>Плзень</v>
      </c>
      <c r="I6" s="4">
        <f>VLOOKUP(D6,Довідник!$A$3:$F$11,6,0)</f>
        <v>42957</v>
      </c>
      <c r="J6" s="14" t="s">
        <v>35</v>
      </c>
      <c r="K6" s="3" t="str">
        <f>VLOOKUP(J6,Довідник!$A$16:$C$25,2,0)</f>
        <v>Відеокарта</v>
      </c>
      <c r="L6" s="14">
        <v>300</v>
      </c>
      <c r="M6" s="3">
        <f>VLOOKUP(J6,Довідник!$A$16:$C$25,3,0)</f>
        <v>450</v>
      </c>
      <c r="N6" s="14">
        <f t="shared" si="0"/>
        <v>135000</v>
      </c>
      <c r="O6" s="15">
        <v>45505</v>
      </c>
      <c r="P6" s="3" t="s">
        <v>96</v>
      </c>
    </row>
    <row r="7" spans="1:16" s="6" customFormat="1" hidden="1" x14ac:dyDescent="0.25">
      <c r="A7" s="3">
        <v>4</v>
      </c>
      <c r="B7" s="3" t="s">
        <v>66</v>
      </c>
      <c r="C7" s="4">
        <v>45505</v>
      </c>
      <c r="D7" s="13">
        <v>7458742369</v>
      </c>
      <c r="E7" s="3" t="str">
        <f>VLOOKUP(D7,Довідник!$A$3:$F$11,2,0)</f>
        <v>Argentum</v>
      </c>
      <c r="F7" s="3" t="str">
        <f>VLOOKUP(D7,Довідник!$A$3:$F$11,3,0)</f>
        <v>ФО</v>
      </c>
      <c r="G7" s="3" t="str">
        <f>VLOOKUP(D7,Довідник!$A$3:$F$11,4,0)</f>
        <v>Аргентина</v>
      </c>
      <c r="H7" s="3" t="str">
        <f>VLOOKUP(D7,Довідник!$A$3:$F$11,5,0)</f>
        <v>Манчестер</v>
      </c>
      <c r="I7" s="4">
        <f>VLOOKUP(D7,Довідник!$A$3:$F$11,6,0)</f>
        <v>42607</v>
      </c>
      <c r="J7" s="14" t="s">
        <v>36</v>
      </c>
      <c r="K7" s="3" t="str">
        <f>VLOOKUP(J7,Довідник!$A$16:$C$25,2,0)</f>
        <v>Оперативна пам'ять</v>
      </c>
      <c r="L7" s="14">
        <v>100</v>
      </c>
      <c r="M7" s="3">
        <f>VLOOKUP(J7,Довідник!$A$16:$C$25,3,0)</f>
        <v>500</v>
      </c>
      <c r="N7" s="14">
        <f t="shared" si="0"/>
        <v>50000</v>
      </c>
      <c r="O7" s="15">
        <v>45505</v>
      </c>
      <c r="P7" s="3" t="s">
        <v>96</v>
      </c>
    </row>
    <row r="8" spans="1:16" s="6" customFormat="1" hidden="1" x14ac:dyDescent="0.25">
      <c r="A8" s="3">
        <v>5</v>
      </c>
      <c r="B8" s="3" t="s">
        <v>67</v>
      </c>
      <c r="C8" s="4">
        <v>45511</v>
      </c>
      <c r="D8" s="13">
        <v>4356743774</v>
      </c>
      <c r="E8" s="3" t="str">
        <f>VLOOKUP(D8,Довідник!$A$3:$F$11,2,0)</f>
        <v>Deere</v>
      </c>
      <c r="F8" s="3" t="str">
        <f>VLOOKUP(D8,Довідник!$A$3:$F$11,3,0)</f>
        <v>ФО</v>
      </c>
      <c r="G8" s="3" t="str">
        <f>VLOOKUP(D8,Довідник!$A$3:$F$11,4,0)</f>
        <v>Велика Британія</v>
      </c>
      <c r="H8" s="3" t="str">
        <f>VLOOKUP(D8,Довідник!$A$3:$F$11,5,0)</f>
        <v>Лондон</v>
      </c>
      <c r="I8" s="4">
        <f>VLOOKUP(D8,Довідник!$A$3:$F$11,6,0)</f>
        <v>42791</v>
      </c>
      <c r="J8" s="14" t="s">
        <v>37</v>
      </c>
      <c r="K8" s="3" t="str">
        <f>VLOOKUP(J8,Довідник!$A$16:$C$25,2,0)</f>
        <v>Жортский диск</v>
      </c>
      <c r="L8" s="14">
        <v>120</v>
      </c>
      <c r="M8" s="3">
        <f>VLOOKUP(J8,Довідник!$A$16:$C$25,3,0)</f>
        <v>600</v>
      </c>
      <c r="N8" s="14">
        <f t="shared" si="0"/>
        <v>72000</v>
      </c>
      <c r="O8" s="15">
        <v>45505</v>
      </c>
      <c r="P8" s="3" t="s">
        <v>96</v>
      </c>
    </row>
    <row r="9" spans="1:16" s="6" customFormat="1" hidden="1" x14ac:dyDescent="0.25">
      <c r="A9" s="3">
        <v>6</v>
      </c>
      <c r="B9" s="3" t="s">
        <v>68</v>
      </c>
      <c r="C9" s="4">
        <v>45511</v>
      </c>
      <c r="D9" s="13">
        <v>5234523456</v>
      </c>
      <c r="E9" s="3" t="str">
        <f>VLOOKUP(D9,Довідник!$A$3:$F$11,2,0)</f>
        <v>Evil Genious</v>
      </c>
      <c r="F9" s="3" t="str">
        <f>VLOOKUP(D9,Довідник!$A$3:$F$11,3,0)</f>
        <v>ФО</v>
      </c>
      <c r="G9" s="3" t="str">
        <f>VLOOKUP(D9,Довідник!$A$3:$F$11,4,0)</f>
        <v>Велика Британія</v>
      </c>
      <c r="H9" s="3" t="str">
        <f>VLOOKUP(D9,Довідник!$A$3:$F$11,5,0)</f>
        <v>Ліверпуль</v>
      </c>
      <c r="I9" s="4">
        <f>VLOOKUP(D9,Довідник!$A$3:$F$11,6,0)</f>
        <v>44045</v>
      </c>
      <c r="J9" s="14" t="s">
        <v>38</v>
      </c>
      <c r="K9" s="3" t="str">
        <f>VLOOKUP(J9,Довідник!$A$16:$C$25,2,0)</f>
        <v>SSD-диск</v>
      </c>
      <c r="L9" s="14">
        <v>130</v>
      </c>
      <c r="M9" s="3">
        <f>VLOOKUP(J9,Довідник!$A$16:$C$25,3,0)</f>
        <v>330</v>
      </c>
      <c r="N9" s="14">
        <f t="shared" si="0"/>
        <v>42900</v>
      </c>
      <c r="O9" s="15">
        <v>45505</v>
      </c>
      <c r="P9" s="3" t="s">
        <v>96</v>
      </c>
    </row>
    <row r="10" spans="1:16" s="6" customFormat="1" hidden="1" x14ac:dyDescent="0.25">
      <c r="A10" s="3">
        <v>7</v>
      </c>
      <c r="B10" s="3" t="s">
        <v>69</v>
      </c>
      <c r="C10" s="4">
        <v>45511</v>
      </c>
      <c r="D10" s="13">
        <v>5426477845</v>
      </c>
      <c r="E10" s="3" t="str">
        <f>VLOOKUP(D10,Довідник!$A$3:$F$11,2,0)</f>
        <v>Rocket PC</v>
      </c>
      <c r="F10" s="3" t="str">
        <f>VLOOKUP(D10,Довідник!$A$3:$F$11,3,0)</f>
        <v>ЮО</v>
      </c>
      <c r="G10" s="3" t="str">
        <f>VLOOKUP(D10,Довідник!$A$3:$F$11,4,0)</f>
        <v>Аргентина</v>
      </c>
      <c r="H10" s="3" t="str">
        <f>VLOOKUP(D10,Довідник!$A$3:$F$11,5,0)</f>
        <v>Янтар</v>
      </c>
      <c r="I10" s="4">
        <f>VLOOKUP(D10,Довідник!$A$3:$F$11,6,0)</f>
        <v>43759</v>
      </c>
      <c r="J10" s="14" t="s">
        <v>39</v>
      </c>
      <c r="K10" s="3" t="str">
        <f>VLOOKUP(J10,Довідник!$A$16:$C$25,2,0)</f>
        <v>Монітор</v>
      </c>
      <c r="L10" s="14">
        <v>140</v>
      </c>
      <c r="M10" s="3">
        <f>VLOOKUP(J10,Довідник!$A$16:$C$25,3,0)</f>
        <v>270</v>
      </c>
      <c r="N10" s="14">
        <f t="shared" si="0"/>
        <v>37800</v>
      </c>
      <c r="O10" s="15">
        <v>45505</v>
      </c>
      <c r="P10" s="3" t="s">
        <v>96</v>
      </c>
    </row>
    <row r="11" spans="1:16" s="6" customFormat="1" hidden="1" x14ac:dyDescent="0.25">
      <c r="A11" s="3">
        <v>8</v>
      </c>
      <c r="B11" s="3" t="s">
        <v>70</v>
      </c>
      <c r="C11" s="4">
        <v>45520</v>
      </c>
      <c r="D11" s="13">
        <v>1324645775</v>
      </c>
      <c r="E11" s="3" t="str">
        <f>VLOOKUP(D11,Довідник!$A$3:$F$11,2,0)</f>
        <v>Hard Equip</v>
      </c>
      <c r="F11" s="3" t="str">
        <f>VLOOKUP(D11,Довідник!$A$3:$F$11,3,0)</f>
        <v>ЮО</v>
      </c>
      <c r="G11" s="3" t="str">
        <f>VLOOKUP(D11,Довідник!$A$3:$F$11,4,0)</f>
        <v>Польща</v>
      </c>
      <c r="H11" s="3" t="str">
        <f>VLOOKUP(D11,Довідник!$A$3:$F$11,5,0)</f>
        <v>Варшава</v>
      </c>
      <c r="I11" s="4">
        <f>VLOOKUP(D11,Довідник!$A$3:$F$11,6,0)</f>
        <v>42486</v>
      </c>
      <c r="J11" s="14" t="s">
        <v>40</v>
      </c>
      <c r="K11" s="3" t="str">
        <f>VLOOKUP(J11,Довідник!$A$16:$C$25,2,0)</f>
        <v>Блок живлення</v>
      </c>
      <c r="L11" s="14">
        <v>200</v>
      </c>
      <c r="M11" s="3">
        <f>VLOOKUP(J11,Довідник!$A$16:$C$25,3,0)</f>
        <v>800</v>
      </c>
      <c r="N11" s="14">
        <f t="shared" si="0"/>
        <v>160000</v>
      </c>
      <c r="O11" s="15"/>
      <c r="P11" s="3" t="s">
        <v>97</v>
      </c>
    </row>
    <row r="12" spans="1:16" s="6" customFormat="1" hidden="1" x14ac:dyDescent="0.25">
      <c r="A12" s="3">
        <v>9</v>
      </c>
      <c r="B12" s="3" t="s">
        <v>71</v>
      </c>
      <c r="C12" s="4">
        <v>45520</v>
      </c>
      <c r="D12" s="13">
        <v>9877865534</v>
      </c>
      <c r="E12" s="3" t="str">
        <f>VLOOKUP(D12,Довідник!$A$3:$F$11,2,0)</f>
        <v>Nost West</v>
      </c>
      <c r="F12" s="3" t="str">
        <f>VLOOKUP(D12,Довідник!$A$3:$F$11,3,0)</f>
        <v>ЮО</v>
      </c>
      <c r="G12" s="3" t="str">
        <f>VLOOKUP(D12,Довідник!$A$3:$F$11,4,0)</f>
        <v>Молдова</v>
      </c>
      <c r="H12" s="3" t="str">
        <f>VLOOKUP(D12,Довідник!$A$3:$F$11,5,0)</f>
        <v>Монастир</v>
      </c>
      <c r="I12" s="4">
        <f>VLOOKUP(D12,Довідник!$A$3:$F$11,6,0)</f>
        <v>44821</v>
      </c>
      <c r="J12" s="14" t="s">
        <v>41</v>
      </c>
      <c r="K12" s="3" t="str">
        <f>VLOOKUP(J12,Довідник!$A$16:$C$25,2,0)</f>
        <v>Мат. Плата</v>
      </c>
      <c r="L12" s="14">
        <v>250</v>
      </c>
      <c r="M12" s="3">
        <f>VLOOKUP(J12,Довідник!$A$16:$C$25,3,0)</f>
        <v>1000</v>
      </c>
      <c r="N12" s="14">
        <f t="shared" si="0"/>
        <v>250000</v>
      </c>
      <c r="O12" s="15">
        <v>45520</v>
      </c>
      <c r="P12" s="3" t="s">
        <v>96</v>
      </c>
    </row>
    <row r="13" spans="1:16" s="6" customFormat="1" hidden="1" x14ac:dyDescent="0.25">
      <c r="A13" s="3">
        <v>10</v>
      </c>
      <c r="B13" s="3" t="s">
        <v>72</v>
      </c>
      <c r="C13" s="4">
        <v>45520</v>
      </c>
      <c r="D13" s="13">
        <v>2586395239</v>
      </c>
      <c r="E13" s="3" t="str">
        <f>VLOOKUP(D13,Довідник!$A$3:$F$11,2,0)</f>
        <v>Snap Drag</v>
      </c>
      <c r="F13" s="3" t="str">
        <f>VLOOKUP(D13,Довідник!$A$3:$F$11,3,0)</f>
        <v>ЮО</v>
      </c>
      <c r="G13" s="3" t="str">
        <f>VLOOKUP(D13,Довідник!$A$3:$F$11,4,0)</f>
        <v>Чехія</v>
      </c>
      <c r="H13" s="3" t="str">
        <f>VLOOKUP(D13,Довідник!$A$3:$F$11,5,0)</f>
        <v>Плзень</v>
      </c>
      <c r="I13" s="4">
        <f>VLOOKUP(D13,Довідник!$A$3:$F$11,6,0)</f>
        <v>42957</v>
      </c>
      <c r="J13" s="14" t="s">
        <v>43</v>
      </c>
      <c r="K13" s="3" t="str">
        <f>VLOOKUP(J13,Довідник!$A$16:$C$25,2,0)</f>
        <v>Клавіатура</v>
      </c>
      <c r="L13" s="14">
        <v>222</v>
      </c>
      <c r="M13" s="3">
        <f>VLOOKUP(J13,Довідник!$A$16:$C$25,3,0)</f>
        <v>2000</v>
      </c>
      <c r="N13" s="14">
        <f t="shared" si="0"/>
        <v>444000</v>
      </c>
      <c r="O13" s="15">
        <v>45520</v>
      </c>
      <c r="P13" s="3" t="s">
        <v>96</v>
      </c>
    </row>
    <row r="14" spans="1:16" s="6" customFormat="1" hidden="1" x14ac:dyDescent="0.25">
      <c r="A14" s="3">
        <v>11</v>
      </c>
      <c r="B14" s="3" t="s">
        <v>73</v>
      </c>
      <c r="C14" s="4">
        <v>45520</v>
      </c>
      <c r="D14" s="13">
        <v>5698723658</v>
      </c>
      <c r="E14" s="3" t="str">
        <f>VLOOKUP(D14,Довідник!$A$3:$F$11,2,0)</f>
        <v>Soft Well</v>
      </c>
      <c r="F14" s="3" t="str">
        <f>VLOOKUP(D14,Довідник!$A$3:$F$11,3,0)</f>
        <v>ФО</v>
      </c>
      <c r="G14" s="3" t="str">
        <f>VLOOKUP(D14,Довідник!$A$3:$F$11,4,0)</f>
        <v>Іспанія</v>
      </c>
      <c r="H14" s="3" t="str">
        <f>VLOOKUP(D14,Довідник!$A$3:$F$11,5,0)</f>
        <v>Сарагоса</v>
      </c>
      <c r="I14" s="4">
        <f>VLOOKUP(D14,Довідник!$A$3:$F$11,6,0)</f>
        <v>42962</v>
      </c>
      <c r="J14" s="14" t="s">
        <v>35</v>
      </c>
      <c r="K14" s="3" t="str">
        <f>VLOOKUP(J14,Довідник!$A$16:$C$25,2,0)</f>
        <v>Відеокарта</v>
      </c>
      <c r="L14" s="14">
        <v>132</v>
      </c>
      <c r="M14" s="3">
        <f>VLOOKUP(J14,Довідник!$A$16:$C$25,3,0)</f>
        <v>450</v>
      </c>
      <c r="N14" s="14">
        <f t="shared" si="0"/>
        <v>59400</v>
      </c>
      <c r="O14" s="15">
        <v>45520</v>
      </c>
      <c r="P14" s="3" t="s">
        <v>96</v>
      </c>
    </row>
    <row r="15" spans="1:16" s="6" customFormat="1" hidden="1" x14ac:dyDescent="0.25">
      <c r="A15" s="3">
        <v>12</v>
      </c>
      <c r="B15" s="3" t="s">
        <v>74</v>
      </c>
      <c r="C15" s="4">
        <v>45544</v>
      </c>
      <c r="D15" s="13">
        <v>5698723658</v>
      </c>
      <c r="E15" s="3" t="str">
        <f>VLOOKUP(D15,Довідник!$A$3:$F$11,2,0)</f>
        <v>Soft Well</v>
      </c>
      <c r="F15" s="3" t="str">
        <f>VLOOKUP(D15,Довідник!$A$3:$F$11,3,0)</f>
        <v>ФО</v>
      </c>
      <c r="G15" s="3" t="str">
        <f>VLOOKUP(D15,Довідник!$A$3:$F$11,4,0)</f>
        <v>Іспанія</v>
      </c>
      <c r="H15" s="3" t="str">
        <f>VLOOKUP(D15,Довідник!$A$3:$F$11,5,0)</f>
        <v>Сарагоса</v>
      </c>
      <c r="I15" s="4">
        <f>VLOOKUP(D15,Довідник!$A$3:$F$11,6,0)</f>
        <v>42962</v>
      </c>
      <c r="J15" s="14" t="s">
        <v>36</v>
      </c>
      <c r="K15" s="3" t="str">
        <f>VLOOKUP(J15,Довідник!$A$16:$C$25,2,0)</f>
        <v>Оперативна пам'ять</v>
      </c>
      <c r="L15" s="14">
        <v>157</v>
      </c>
      <c r="M15" s="3">
        <f>VLOOKUP(J15,Довідник!$A$16:$C$25,3,0)</f>
        <v>500</v>
      </c>
      <c r="N15" s="14">
        <f t="shared" si="0"/>
        <v>78500</v>
      </c>
      <c r="O15" s="15">
        <v>45520</v>
      </c>
      <c r="P15" s="3" t="s">
        <v>96</v>
      </c>
    </row>
    <row r="16" spans="1:16" s="6" customFormat="1" hidden="1" x14ac:dyDescent="0.25">
      <c r="A16" s="3">
        <v>13</v>
      </c>
      <c r="B16" s="3" t="s">
        <v>75</v>
      </c>
      <c r="C16" s="4">
        <v>45544</v>
      </c>
      <c r="D16" s="13">
        <v>1324645775</v>
      </c>
      <c r="E16" s="3" t="str">
        <f>VLOOKUP(D16,Довідник!$A$3:$F$11,2,0)</f>
        <v>Hard Equip</v>
      </c>
      <c r="F16" s="3" t="str">
        <f>VLOOKUP(D16,Довідник!$A$3:$F$11,3,0)</f>
        <v>ЮО</v>
      </c>
      <c r="G16" s="3" t="str">
        <f>VLOOKUP(D16,Довідник!$A$3:$F$11,4,0)</f>
        <v>Польща</v>
      </c>
      <c r="H16" s="3" t="str">
        <f>VLOOKUP(D16,Довідник!$A$3:$F$11,5,0)</f>
        <v>Варшава</v>
      </c>
      <c r="I16" s="4">
        <f>VLOOKUP(D16,Довідник!$A$3:$F$11,6,0)</f>
        <v>42486</v>
      </c>
      <c r="J16" s="14" t="s">
        <v>38</v>
      </c>
      <c r="K16" s="3" t="str">
        <f>VLOOKUP(J16,Довідник!$A$16:$C$25,2,0)</f>
        <v>SSD-диск</v>
      </c>
      <c r="L16" s="14">
        <v>189</v>
      </c>
      <c r="M16" s="3">
        <f>VLOOKUP(J16,Довідник!$A$16:$C$25,3,0)</f>
        <v>330</v>
      </c>
      <c r="N16" s="14">
        <f t="shared" si="0"/>
        <v>62370</v>
      </c>
      <c r="O16" s="15">
        <v>45520</v>
      </c>
      <c r="P16" s="3" t="s">
        <v>96</v>
      </c>
    </row>
    <row r="17" spans="1:16" s="6" customFormat="1" hidden="1" x14ac:dyDescent="0.25">
      <c r="A17" s="3">
        <v>14</v>
      </c>
      <c r="B17" s="3" t="s">
        <v>76</v>
      </c>
      <c r="C17" s="4">
        <v>45544</v>
      </c>
      <c r="D17" s="13">
        <v>5698723658</v>
      </c>
      <c r="E17" s="3" t="str">
        <f>VLOOKUP(D17,Довідник!$A$3:$F$11,2,0)</f>
        <v>Soft Well</v>
      </c>
      <c r="F17" s="3" t="str">
        <f>VLOOKUP(D17,Довідник!$A$3:$F$11,3,0)</f>
        <v>ФО</v>
      </c>
      <c r="G17" s="3" t="str">
        <f>VLOOKUP(D17,Довідник!$A$3:$F$11,4,0)</f>
        <v>Іспанія</v>
      </c>
      <c r="H17" s="3" t="str">
        <f>VLOOKUP(D17,Довідник!$A$3:$F$11,5,0)</f>
        <v>Сарагоса</v>
      </c>
      <c r="I17" s="4">
        <f>VLOOKUP(D17,Довідник!$A$3:$F$11,6,0)</f>
        <v>42962</v>
      </c>
      <c r="J17" s="14" t="s">
        <v>36</v>
      </c>
      <c r="K17" s="3" t="str">
        <f>VLOOKUP(J17,Довідник!$A$16:$C$25,2,0)</f>
        <v>Оперативна пам'ять</v>
      </c>
      <c r="L17" s="14">
        <v>145</v>
      </c>
      <c r="M17" s="3">
        <f>VLOOKUP(J17,Довідник!$A$16:$C$25,3,0)</f>
        <v>500</v>
      </c>
      <c r="N17" s="14">
        <f t="shared" si="0"/>
        <v>72500</v>
      </c>
      <c r="O17" s="15">
        <v>45520</v>
      </c>
      <c r="P17" s="3" t="s">
        <v>96</v>
      </c>
    </row>
    <row r="18" spans="1:16" s="6" customFormat="1" hidden="1" x14ac:dyDescent="0.25">
      <c r="A18" s="3">
        <v>15</v>
      </c>
      <c r="B18" s="3" t="s">
        <v>77</v>
      </c>
      <c r="C18" s="4">
        <v>45544</v>
      </c>
      <c r="D18" s="13">
        <v>6678965230</v>
      </c>
      <c r="E18" s="3" t="str">
        <f>VLOOKUP(D18,Довідник!$A$3:$F$11,2,0)</f>
        <v>Comp Gen</v>
      </c>
      <c r="F18" s="3" t="str">
        <f>VLOOKUP(D18,Довідник!$A$3:$F$11,3,0)</f>
        <v>ЮО</v>
      </c>
      <c r="G18" s="3" t="str">
        <f>VLOOKUP(D18,Довідник!$A$3:$F$11,4,0)</f>
        <v>Нідерланди</v>
      </c>
      <c r="H18" s="3" t="str">
        <f>VLOOKUP(D18,Довідник!$A$3:$F$11,5,0)</f>
        <v>Мюнхен</v>
      </c>
      <c r="I18" s="4">
        <f>VLOOKUP(D18,Довідник!$A$3:$F$11,6,0)</f>
        <v>42583</v>
      </c>
      <c r="J18" s="14" t="s">
        <v>41</v>
      </c>
      <c r="K18" s="3" t="str">
        <f>VLOOKUP(J18,Довідник!$A$16:$C$25,2,0)</f>
        <v>Мат. Плата</v>
      </c>
      <c r="L18" s="14">
        <v>205</v>
      </c>
      <c r="M18" s="3">
        <f>VLOOKUP(J18,Довідник!$A$16:$C$25,3,0)</f>
        <v>1000</v>
      </c>
      <c r="N18" s="14">
        <f t="shared" si="0"/>
        <v>205000</v>
      </c>
      <c r="O18" s="15">
        <v>45520</v>
      </c>
      <c r="P18" s="3" t="s">
        <v>96</v>
      </c>
    </row>
    <row r="19" spans="1:16" s="6" customFormat="1" hidden="1" x14ac:dyDescent="0.25">
      <c r="A19" s="3">
        <v>16</v>
      </c>
      <c r="B19" s="3" t="s">
        <v>78</v>
      </c>
      <c r="C19" s="4">
        <v>45552</v>
      </c>
      <c r="D19" s="13">
        <v>1324645775</v>
      </c>
      <c r="E19" s="3" t="str">
        <f>VLOOKUP(D19,Довідник!$A$3:$F$11,2,0)</f>
        <v>Hard Equip</v>
      </c>
      <c r="F19" s="3" t="str">
        <f>VLOOKUP(D19,Довідник!$A$3:$F$11,3,0)</f>
        <v>ЮО</v>
      </c>
      <c r="G19" s="3" t="str">
        <f>VLOOKUP(D19,Довідник!$A$3:$F$11,4,0)</f>
        <v>Польща</v>
      </c>
      <c r="H19" s="3" t="str">
        <f>VLOOKUP(D19,Довідник!$A$3:$F$11,5,0)</f>
        <v>Варшава</v>
      </c>
      <c r="I19" s="4">
        <f>VLOOKUP(D19,Довідник!$A$3:$F$11,6,0)</f>
        <v>42486</v>
      </c>
      <c r="J19" s="14" t="s">
        <v>39</v>
      </c>
      <c r="K19" s="3" t="str">
        <f>VLOOKUP(J19,Довідник!$A$16:$C$25,2,0)</f>
        <v>Монітор</v>
      </c>
      <c r="L19" s="14">
        <v>201</v>
      </c>
      <c r="M19" s="3">
        <f>VLOOKUP(J19,Довідник!$A$16:$C$25,3,0)</f>
        <v>270</v>
      </c>
      <c r="N19" s="14">
        <f t="shared" si="0"/>
        <v>54270</v>
      </c>
      <c r="O19" s="15">
        <v>45520</v>
      </c>
      <c r="P19" s="3" t="s">
        <v>96</v>
      </c>
    </row>
    <row r="20" spans="1:16" s="6" customFormat="1" hidden="1" x14ac:dyDescent="0.25">
      <c r="A20" s="3">
        <v>17</v>
      </c>
      <c r="B20" s="3" t="s">
        <v>79</v>
      </c>
      <c r="C20" s="4">
        <v>45552</v>
      </c>
      <c r="D20" s="13">
        <v>4356743774</v>
      </c>
      <c r="E20" s="3" t="str">
        <f>VLOOKUP(D20,Довідник!$A$3:$F$11,2,0)</f>
        <v>Deere</v>
      </c>
      <c r="F20" s="3" t="str">
        <f>VLOOKUP(D20,Довідник!$A$3:$F$11,3,0)</f>
        <v>ФО</v>
      </c>
      <c r="G20" s="3" t="str">
        <f>VLOOKUP(D20,Довідник!$A$3:$F$11,4,0)</f>
        <v>Велика Британія</v>
      </c>
      <c r="H20" s="3" t="str">
        <f>VLOOKUP(D20,Довідник!$A$3:$F$11,5,0)</f>
        <v>Лондон</v>
      </c>
      <c r="I20" s="4">
        <f>VLOOKUP(D20,Довідник!$A$3:$F$11,6,0)</f>
        <v>42791</v>
      </c>
      <c r="J20" s="14" t="s">
        <v>38</v>
      </c>
      <c r="K20" s="3" t="str">
        <f>VLOOKUP(J20,Довідник!$A$16:$C$25,2,0)</f>
        <v>SSD-диск</v>
      </c>
      <c r="L20" s="14">
        <v>123</v>
      </c>
      <c r="M20" s="3">
        <f>VLOOKUP(J20,Довідник!$A$16:$C$25,3,0)</f>
        <v>330</v>
      </c>
      <c r="N20" s="14">
        <f t="shared" si="0"/>
        <v>40590</v>
      </c>
      <c r="O20" s="15">
        <v>45520</v>
      </c>
      <c r="P20" s="3" t="s">
        <v>96</v>
      </c>
    </row>
    <row r="21" spans="1:16" s="6" customFormat="1" hidden="1" x14ac:dyDescent="0.25">
      <c r="A21" s="3">
        <v>18</v>
      </c>
      <c r="B21" s="3" t="s">
        <v>80</v>
      </c>
      <c r="C21" s="4">
        <v>45552</v>
      </c>
      <c r="D21" s="13">
        <v>2586395239</v>
      </c>
      <c r="E21" s="3" t="str">
        <f>VLOOKUP(D21,Довідник!$A$3:$F$11,2,0)</f>
        <v>Snap Drag</v>
      </c>
      <c r="F21" s="3" t="str">
        <f>VLOOKUP(D21,Довідник!$A$3:$F$11,3,0)</f>
        <v>ЮО</v>
      </c>
      <c r="G21" s="3" t="str">
        <f>VLOOKUP(D21,Довідник!$A$3:$F$11,4,0)</f>
        <v>Чехія</v>
      </c>
      <c r="H21" s="3" t="str">
        <f>VLOOKUP(D21,Довідник!$A$3:$F$11,5,0)</f>
        <v>Плзень</v>
      </c>
      <c r="I21" s="4">
        <f>VLOOKUP(D21,Довідник!$A$3:$F$11,6,0)</f>
        <v>42957</v>
      </c>
      <c r="J21" s="14" t="s">
        <v>34</v>
      </c>
      <c r="K21" s="3" t="str">
        <f>VLOOKUP(J21,Довідник!$A$16:$C$25,2,0)</f>
        <v>Процесор</v>
      </c>
      <c r="L21" s="14">
        <v>142</v>
      </c>
      <c r="M21" s="3">
        <f>VLOOKUP(J21,Довідник!$A$16:$C$25,3,0)</f>
        <v>800</v>
      </c>
      <c r="N21" s="14">
        <f t="shared" si="0"/>
        <v>113600</v>
      </c>
      <c r="O21" s="14"/>
      <c r="P21" s="3" t="s">
        <v>97</v>
      </c>
    </row>
    <row r="22" spans="1:16" s="6" customFormat="1" hidden="1" x14ac:dyDescent="0.25">
      <c r="A22" s="3">
        <v>19</v>
      </c>
      <c r="B22" s="3" t="s">
        <v>81</v>
      </c>
      <c r="C22" s="4">
        <v>45552</v>
      </c>
      <c r="D22" s="13">
        <v>5426477845</v>
      </c>
      <c r="E22" s="3" t="str">
        <f>VLOOKUP(D22,Довідник!$A$3:$F$11,2,0)</f>
        <v>Rocket PC</v>
      </c>
      <c r="F22" s="3" t="str">
        <f>VLOOKUP(D22,Довідник!$A$3:$F$11,3,0)</f>
        <v>ЮО</v>
      </c>
      <c r="G22" s="3" t="str">
        <f>VLOOKUP(D22,Довідник!$A$3:$F$11,4,0)</f>
        <v>Аргентина</v>
      </c>
      <c r="H22" s="3" t="str">
        <f>VLOOKUP(D22,Довідник!$A$3:$F$11,5,0)</f>
        <v>Янтар</v>
      </c>
      <c r="I22" s="4">
        <f>VLOOKUP(D22,Довідник!$A$3:$F$11,6,0)</f>
        <v>43759</v>
      </c>
      <c r="J22" s="14" t="s">
        <v>39</v>
      </c>
      <c r="K22" s="3" t="str">
        <f>VLOOKUP(J22,Довідник!$A$16:$C$25,2,0)</f>
        <v>Монітор</v>
      </c>
      <c r="L22" s="14">
        <v>156</v>
      </c>
      <c r="M22" s="3">
        <f>VLOOKUP(J22,Довідник!$A$16:$C$25,3,0)</f>
        <v>270</v>
      </c>
      <c r="N22" s="14">
        <f t="shared" si="0"/>
        <v>42120</v>
      </c>
      <c r="O22" s="15">
        <v>45552</v>
      </c>
      <c r="P22" s="3" t="s">
        <v>96</v>
      </c>
    </row>
    <row r="23" spans="1:16" s="6" customFormat="1" hidden="1" x14ac:dyDescent="0.25">
      <c r="A23" s="3">
        <v>20</v>
      </c>
      <c r="B23" s="3" t="s">
        <v>82</v>
      </c>
      <c r="C23" s="4">
        <v>45564</v>
      </c>
      <c r="D23" s="13">
        <v>2586395239</v>
      </c>
      <c r="E23" s="3" t="str">
        <f>VLOOKUP(D23,Довідник!$A$3:$F$11,2,0)</f>
        <v>Snap Drag</v>
      </c>
      <c r="F23" s="3" t="str">
        <f>VLOOKUP(D23,Довідник!$A$3:$F$11,3,0)</f>
        <v>ЮО</v>
      </c>
      <c r="G23" s="3" t="str">
        <f>VLOOKUP(D23,Довідник!$A$3:$F$11,4,0)</f>
        <v>Чехія</v>
      </c>
      <c r="H23" s="3" t="str">
        <f>VLOOKUP(D23,Довідник!$A$3:$F$11,5,0)</f>
        <v>Плзень</v>
      </c>
      <c r="I23" s="4">
        <f>VLOOKUP(D23,Довідник!$A$3:$F$11,6,0)</f>
        <v>42957</v>
      </c>
      <c r="J23" s="14" t="s">
        <v>39</v>
      </c>
      <c r="K23" s="3" t="str">
        <f>VLOOKUP(J23,Довідник!$A$16:$C$25,2,0)</f>
        <v>Монітор</v>
      </c>
      <c r="L23" s="14">
        <v>178</v>
      </c>
      <c r="M23" s="3">
        <f>VLOOKUP(J23,Довідник!$A$16:$C$25,3,0)</f>
        <v>270</v>
      </c>
      <c r="N23" s="14">
        <f t="shared" si="0"/>
        <v>48060</v>
      </c>
      <c r="O23" s="15">
        <v>45552</v>
      </c>
      <c r="P23" s="3" t="s">
        <v>96</v>
      </c>
    </row>
    <row r="24" spans="1:16" s="6" customFormat="1" x14ac:dyDescent="0.25">
      <c r="A24" s="3">
        <v>21</v>
      </c>
      <c r="B24" s="3" t="s">
        <v>83</v>
      </c>
      <c r="C24" s="4">
        <v>45564</v>
      </c>
      <c r="D24" s="13">
        <v>2586395239</v>
      </c>
      <c r="E24" s="3" t="str">
        <f>VLOOKUP(D24,Довідник!$A$3:$F$11,2,0)</f>
        <v>Snap Drag</v>
      </c>
      <c r="F24" s="3" t="str">
        <f>VLOOKUP(D24,Довідник!$A$3:$F$11,3,0)</f>
        <v>ЮО</v>
      </c>
      <c r="G24" s="3" t="str">
        <f>VLOOKUP(D24,Довідник!$A$3:$F$11,4,0)</f>
        <v>Чехія</v>
      </c>
      <c r="H24" s="3" t="str">
        <f>VLOOKUP(D24,Довідник!$A$3:$F$11,5,0)</f>
        <v>Плзень</v>
      </c>
      <c r="I24" s="4">
        <f>VLOOKUP(D24,Довідник!$A$3:$F$11,6,0)</f>
        <v>42957</v>
      </c>
      <c r="J24" s="14" t="s">
        <v>35</v>
      </c>
      <c r="K24" s="3" t="str">
        <f>VLOOKUP(J24,Довідник!$A$16:$C$25,2,0)</f>
        <v>Відеокарта</v>
      </c>
      <c r="L24" s="14">
        <v>19</v>
      </c>
      <c r="M24" s="3">
        <f>VLOOKUP(J24,Довідник!$A$16:$C$25,3,0)</f>
        <v>450</v>
      </c>
      <c r="N24" s="14">
        <f t="shared" si="0"/>
        <v>8550</v>
      </c>
      <c r="O24" s="15">
        <v>45552</v>
      </c>
      <c r="P24" s="3" t="s">
        <v>96</v>
      </c>
    </row>
    <row r="25" spans="1:16" s="6" customFormat="1" x14ac:dyDescent="0.25">
      <c r="A25" s="3">
        <v>22</v>
      </c>
      <c r="B25" s="3" t="s">
        <v>84</v>
      </c>
      <c r="C25" s="4">
        <v>45564</v>
      </c>
      <c r="D25" s="13">
        <v>2586395239</v>
      </c>
      <c r="E25" s="3" t="str">
        <f>VLOOKUP(D25,Довідник!$A$3:$F$11,2,0)</f>
        <v>Snap Drag</v>
      </c>
      <c r="F25" s="3" t="str">
        <f>VLOOKUP(D25,Довідник!$A$3:$F$11,3,0)</f>
        <v>ЮО</v>
      </c>
      <c r="G25" s="3" t="str">
        <f>VLOOKUP(D25,Довідник!$A$3:$F$11,4,0)</f>
        <v>Чехія</v>
      </c>
      <c r="H25" s="3" t="str">
        <f>VLOOKUP(D25,Довідник!$A$3:$F$11,5,0)</f>
        <v>Плзень</v>
      </c>
      <c r="I25" s="4">
        <f>VLOOKUP(D25,Довідник!$A$3:$F$11,6,0)</f>
        <v>42957</v>
      </c>
      <c r="J25" s="14" t="s">
        <v>38</v>
      </c>
      <c r="K25" s="3" t="str">
        <f>VLOOKUP(J25,Довідник!$A$16:$C$25,2,0)</f>
        <v>SSD-диск</v>
      </c>
      <c r="L25" s="14">
        <v>56</v>
      </c>
      <c r="M25" s="3">
        <f>VLOOKUP(J25,Довідник!$A$16:$C$25,3,0)</f>
        <v>330</v>
      </c>
      <c r="N25" s="14">
        <f t="shared" si="0"/>
        <v>18480</v>
      </c>
      <c r="O25" s="15">
        <v>45552</v>
      </c>
      <c r="P25" s="3" t="s">
        <v>96</v>
      </c>
    </row>
    <row r="26" spans="1:16" s="6" customFormat="1" x14ac:dyDescent="0.25">
      <c r="A26" s="3">
        <v>23</v>
      </c>
      <c r="B26" s="3" t="s">
        <v>85</v>
      </c>
      <c r="C26" s="4">
        <v>45564</v>
      </c>
      <c r="D26" s="13">
        <v>5426477845</v>
      </c>
      <c r="E26" s="3" t="str">
        <f>VLOOKUP(D26,Довідник!$A$3:$F$11,2,0)</f>
        <v>Rocket PC</v>
      </c>
      <c r="F26" s="3" t="str">
        <f>VLOOKUP(D26,Довідник!$A$3:$F$11,3,0)</f>
        <v>ЮО</v>
      </c>
      <c r="G26" s="3" t="str">
        <f>VLOOKUP(D26,Довідник!$A$3:$F$11,4,0)</f>
        <v>Аргентина</v>
      </c>
      <c r="H26" s="3" t="str">
        <f>VLOOKUP(D26,Довідник!$A$3:$F$11,5,0)</f>
        <v>Янтар</v>
      </c>
      <c r="I26" s="4">
        <f>VLOOKUP(D26,Довідник!$A$3:$F$11,6,0)</f>
        <v>43759</v>
      </c>
      <c r="J26" s="14" t="s">
        <v>33</v>
      </c>
      <c r="K26" s="3" t="str">
        <f>VLOOKUP(J26,Довідник!$A$16:$C$25,2,0)</f>
        <v>Комп'ютерна мишка</v>
      </c>
      <c r="L26" s="14">
        <v>34</v>
      </c>
      <c r="M26" s="3">
        <f>VLOOKUP(J26,Довідник!$A$16:$C$25,3,0)</f>
        <v>350</v>
      </c>
      <c r="N26" s="14">
        <f t="shared" si="0"/>
        <v>11900</v>
      </c>
      <c r="O26" s="15">
        <v>45552</v>
      </c>
      <c r="P26" s="3" t="s">
        <v>96</v>
      </c>
    </row>
    <row r="27" spans="1:16" s="6" customFormat="1" hidden="1" x14ac:dyDescent="0.25">
      <c r="A27" s="3">
        <v>24</v>
      </c>
      <c r="B27" s="3" t="s">
        <v>86</v>
      </c>
      <c r="C27" s="4">
        <v>45567</v>
      </c>
      <c r="D27" s="13">
        <v>2586395239</v>
      </c>
      <c r="E27" s="3" t="str">
        <f>VLOOKUP(D27,Довідник!$A$3:$F$11,2,0)</f>
        <v>Snap Drag</v>
      </c>
      <c r="F27" s="3" t="str">
        <f>VLOOKUP(D27,Довідник!$A$3:$F$11,3,0)</f>
        <v>ЮО</v>
      </c>
      <c r="G27" s="3" t="str">
        <f>VLOOKUP(D27,Довідник!$A$3:$F$11,4,0)</f>
        <v>Чехія</v>
      </c>
      <c r="H27" s="3" t="str">
        <f>VLOOKUP(D27,Довідник!$A$3:$F$11,5,0)</f>
        <v>Плзень</v>
      </c>
      <c r="I27" s="4">
        <f>VLOOKUP(D27,Довідник!$A$3:$F$11,6,0)</f>
        <v>42957</v>
      </c>
      <c r="J27" s="14" t="s">
        <v>36</v>
      </c>
      <c r="K27" s="3" t="str">
        <f>VLOOKUP(J27,Довідник!$A$16:$C$25,2,0)</f>
        <v>Оперативна пам'ять</v>
      </c>
      <c r="L27" s="14">
        <v>45</v>
      </c>
      <c r="M27" s="3">
        <f>VLOOKUP(J27,Довідник!$A$16:$C$25,3,0)</f>
        <v>500</v>
      </c>
      <c r="N27" s="14">
        <f t="shared" si="0"/>
        <v>22500</v>
      </c>
      <c r="O27" s="15">
        <v>45552</v>
      </c>
      <c r="P27" s="3" t="s">
        <v>96</v>
      </c>
    </row>
    <row r="28" spans="1:16" s="6" customFormat="1" hidden="1" x14ac:dyDescent="0.25">
      <c r="A28" s="3">
        <v>25</v>
      </c>
      <c r="B28" s="3" t="s">
        <v>87</v>
      </c>
      <c r="C28" s="4">
        <v>45567</v>
      </c>
      <c r="D28" s="13">
        <v>9877865534</v>
      </c>
      <c r="E28" s="3" t="str">
        <f>VLOOKUP(D28,Довідник!$A$3:$F$11,2,0)</f>
        <v>Nost West</v>
      </c>
      <c r="F28" s="3" t="str">
        <f>VLOOKUP(D28,Довідник!$A$3:$F$11,3,0)</f>
        <v>ЮО</v>
      </c>
      <c r="G28" s="3" t="str">
        <f>VLOOKUP(D28,Довідник!$A$3:$F$11,4,0)</f>
        <v>Молдова</v>
      </c>
      <c r="H28" s="3" t="str">
        <f>VLOOKUP(D28,Довідник!$A$3:$F$11,5,0)</f>
        <v>Монастир</v>
      </c>
      <c r="I28" s="4">
        <f>VLOOKUP(D28,Довідник!$A$3:$F$11,6,0)</f>
        <v>44821</v>
      </c>
      <c r="J28" s="14" t="s">
        <v>38</v>
      </c>
      <c r="K28" s="3" t="str">
        <f>VLOOKUP(J28,Довідник!$A$16:$C$25,2,0)</f>
        <v>SSD-диск</v>
      </c>
      <c r="L28" s="14">
        <v>67</v>
      </c>
      <c r="M28" s="3">
        <f>VLOOKUP(J28,Довідник!$A$16:$C$25,3,0)</f>
        <v>330</v>
      </c>
      <c r="N28" s="14">
        <f t="shared" si="0"/>
        <v>22110</v>
      </c>
      <c r="O28" s="15">
        <v>45552</v>
      </c>
      <c r="P28" s="3" t="s">
        <v>96</v>
      </c>
    </row>
    <row r="29" spans="1:16" s="6" customFormat="1" hidden="1" x14ac:dyDescent="0.25">
      <c r="A29" s="3">
        <v>26</v>
      </c>
      <c r="B29" s="3" t="s">
        <v>88</v>
      </c>
      <c r="C29" s="4">
        <v>45567</v>
      </c>
      <c r="D29" s="13">
        <v>2586395239</v>
      </c>
      <c r="E29" s="3" t="str">
        <f>VLOOKUP(D29,Довідник!$A$3:$F$11,2,0)</f>
        <v>Snap Drag</v>
      </c>
      <c r="F29" s="3" t="str">
        <f>VLOOKUP(D29,Довідник!$A$3:$F$11,3,0)</f>
        <v>ЮО</v>
      </c>
      <c r="G29" s="3" t="str">
        <f>VLOOKUP(D29,Довідник!$A$3:$F$11,4,0)</f>
        <v>Чехія</v>
      </c>
      <c r="H29" s="3" t="str">
        <f>VLOOKUP(D29,Довідник!$A$3:$F$11,5,0)</f>
        <v>Плзень</v>
      </c>
      <c r="I29" s="4">
        <f>VLOOKUP(D29,Довідник!$A$3:$F$11,6,0)</f>
        <v>42957</v>
      </c>
      <c r="J29" s="14" t="s">
        <v>33</v>
      </c>
      <c r="K29" s="3" t="str">
        <f>VLOOKUP(J29,Довідник!$A$16:$C$25,2,0)</f>
        <v>Комп'ютерна мишка</v>
      </c>
      <c r="L29" s="14">
        <v>78</v>
      </c>
      <c r="M29" s="3">
        <f>VLOOKUP(J29,Довідник!$A$16:$C$25,3,0)</f>
        <v>350</v>
      </c>
      <c r="N29" s="14">
        <f t="shared" si="0"/>
        <v>27300</v>
      </c>
      <c r="O29" s="15">
        <v>45552</v>
      </c>
      <c r="P29" s="3" t="s">
        <v>96</v>
      </c>
    </row>
    <row r="30" spans="1:16" s="6" customFormat="1" hidden="1" x14ac:dyDescent="0.25">
      <c r="A30" s="3">
        <v>27</v>
      </c>
      <c r="B30" s="3" t="s">
        <v>89</v>
      </c>
      <c r="C30" s="4">
        <v>45576</v>
      </c>
      <c r="D30" s="13">
        <v>9877865534</v>
      </c>
      <c r="E30" s="3" t="str">
        <f>VLOOKUP(D30,Довідник!$A$3:$F$11,2,0)</f>
        <v>Nost West</v>
      </c>
      <c r="F30" s="3" t="str">
        <f>VLOOKUP(D30,Довідник!$A$3:$F$11,3,0)</f>
        <v>ЮО</v>
      </c>
      <c r="G30" s="3" t="str">
        <f>VLOOKUP(D30,Довідник!$A$3:$F$11,4,0)</f>
        <v>Молдова</v>
      </c>
      <c r="H30" s="3" t="str">
        <f>VLOOKUP(D30,Довідник!$A$3:$F$11,5,0)</f>
        <v>Монастир</v>
      </c>
      <c r="I30" s="4">
        <f>VLOOKUP(D30,Довідник!$A$3:$F$11,6,0)</f>
        <v>44821</v>
      </c>
      <c r="J30" s="14" t="s">
        <v>35</v>
      </c>
      <c r="K30" s="3" t="str">
        <f>VLOOKUP(J30,Довідник!$A$16:$C$25,2,0)</f>
        <v>Відеокарта</v>
      </c>
      <c r="L30" s="14">
        <v>89</v>
      </c>
      <c r="M30" s="3">
        <f>VLOOKUP(J30,Довідник!$A$16:$C$25,3,0)</f>
        <v>450</v>
      </c>
      <c r="N30" s="14">
        <f t="shared" si="0"/>
        <v>40050</v>
      </c>
      <c r="O30" s="15">
        <v>45552</v>
      </c>
      <c r="P30" s="3" t="s">
        <v>96</v>
      </c>
    </row>
    <row r="31" spans="1:16" s="6" customFormat="1" hidden="1" x14ac:dyDescent="0.25">
      <c r="A31" s="3">
        <v>28</v>
      </c>
      <c r="B31" s="3" t="s">
        <v>90</v>
      </c>
      <c r="C31" s="4">
        <v>45576</v>
      </c>
      <c r="D31" s="13">
        <v>2586395239</v>
      </c>
      <c r="E31" s="3" t="str">
        <f>VLOOKUP(D31,Довідник!$A$3:$F$11,2,0)</f>
        <v>Snap Drag</v>
      </c>
      <c r="F31" s="3" t="str">
        <f>VLOOKUP(D31,Довідник!$A$3:$F$11,3,0)</f>
        <v>ЮО</v>
      </c>
      <c r="G31" s="3" t="str">
        <f>VLOOKUP(D31,Довідник!$A$3:$F$11,4,0)</f>
        <v>Чехія</v>
      </c>
      <c r="H31" s="3" t="str">
        <f>VLOOKUP(D31,Довідник!$A$3:$F$11,5,0)</f>
        <v>Плзень</v>
      </c>
      <c r="I31" s="4">
        <f>VLOOKUP(D31,Довідник!$A$3:$F$11,6,0)</f>
        <v>42957</v>
      </c>
      <c r="J31" s="14" t="s">
        <v>38</v>
      </c>
      <c r="K31" s="3" t="str">
        <f>VLOOKUP(J31,Довідник!$A$16:$C$25,2,0)</f>
        <v>SSD-диск</v>
      </c>
      <c r="L31" s="14">
        <v>100</v>
      </c>
      <c r="M31" s="3">
        <f>VLOOKUP(J31,Довідник!$A$16:$C$25,3,0)</f>
        <v>330</v>
      </c>
      <c r="N31" s="14">
        <f t="shared" si="0"/>
        <v>33000</v>
      </c>
      <c r="O31" s="15">
        <v>45552</v>
      </c>
      <c r="P31" s="3" t="s">
        <v>96</v>
      </c>
    </row>
    <row r="32" spans="1:16" s="6" customFormat="1" hidden="1" x14ac:dyDescent="0.25">
      <c r="A32" s="3">
        <v>29</v>
      </c>
      <c r="B32" s="3" t="s">
        <v>91</v>
      </c>
      <c r="C32" s="4">
        <v>45576</v>
      </c>
      <c r="D32" s="13">
        <v>6678965230</v>
      </c>
      <c r="E32" s="3" t="str">
        <f>VLOOKUP(D32,Довідник!$A$3:$F$11,2,0)</f>
        <v>Comp Gen</v>
      </c>
      <c r="F32" s="3" t="str">
        <f>VLOOKUP(D32,Довідник!$A$3:$F$11,3,0)</f>
        <v>ЮО</v>
      </c>
      <c r="G32" s="3" t="str">
        <f>VLOOKUP(D32,Довідник!$A$3:$F$11,4,0)</f>
        <v>Нідерланди</v>
      </c>
      <c r="H32" s="3" t="str">
        <f>VLOOKUP(D32,Довідник!$A$3:$F$11,5,0)</f>
        <v>Мюнхен</v>
      </c>
      <c r="I32" s="4">
        <f>VLOOKUP(D32,Довідник!$A$3:$F$11,6,0)</f>
        <v>42583</v>
      </c>
      <c r="J32" s="14" t="s">
        <v>35</v>
      </c>
      <c r="K32" s="3" t="str">
        <f>VLOOKUP(J32,Довідник!$A$16:$C$25,2,0)</f>
        <v>Відеокарта</v>
      </c>
      <c r="L32" s="14">
        <v>105</v>
      </c>
      <c r="M32" s="3">
        <f>VLOOKUP(J32,Довідник!$A$16:$C$25,3,0)</f>
        <v>450</v>
      </c>
      <c r="N32" s="14">
        <f t="shared" si="0"/>
        <v>47250</v>
      </c>
      <c r="O32" s="15">
        <v>45552</v>
      </c>
      <c r="P32" s="3" t="s">
        <v>96</v>
      </c>
    </row>
    <row r="33" spans="1:16" s="6" customFormat="1" hidden="1" x14ac:dyDescent="0.25">
      <c r="A33" s="3">
        <v>30</v>
      </c>
      <c r="B33" s="3" t="s">
        <v>92</v>
      </c>
      <c r="C33" s="4">
        <v>45576</v>
      </c>
      <c r="D33" s="13">
        <v>5426477845</v>
      </c>
      <c r="E33" s="3" t="str">
        <f>VLOOKUP(D33,Довідник!$A$3:$F$11,2,0)</f>
        <v>Rocket PC</v>
      </c>
      <c r="F33" s="3" t="str">
        <f>VLOOKUP(D33,Довідник!$A$3:$F$11,3,0)</f>
        <v>ЮО</v>
      </c>
      <c r="G33" s="3" t="str">
        <f>VLOOKUP(D33,Довідник!$A$3:$F$11,4,0)</f>
        <v>Аргентина</v>
      </c>
      <c r="H33" s="3" t="str">
        <f>VLOOKUP(D33,Довідник!$A$3:$F$11,5,0)</f>
        <v>Янтар</v>
      </c>
      <c r="I33" s="4">
        <f>VLOOKUP(D33,Довідник!$A$3:$F$11,6,0)</f>
        <v>43759</v>
      </c>
      <c r="J33" s="14" t="s">
        <v>39</v>
      </c>
      <c r="K33" s="3" t="str">
        <f>VLOOKUP(J33,Довідник!$A$16:$C$25,2,0)</f>
        <v>Монітор</v>
      </c>
      <c r="L33" s="14">
        <v>229</v>
      </c>
      <c r="M33" s="3">
        <f>VLOOKUP(J33,Довідник!$A$16:$C$25,3,0)</f>
        <v>270</v>
      </c>
      <c r="N33" s="14">
        <f t="shared" si="0"/>
        <v>61830</v>
      </c>
      <c r="O33" s="14"/>
      <c r="P33" s="3" t="s">
        <v>97</v>
      </c>
    </row>
    <row r="34" spans="1:16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2"/>
      <c r="O34" s="1"/>
    </row>
  </sheetData>
  <autoFilter ref="A3:P33" xr:uid="{628F6B19-86B3-4491-B1DA-4DBB5DAEDBB8}">
    <filterColumn colId="13">
      <top10 top="0" val="3" filterVal="18480"/>
    </filterColumn>
  </autoFilter>
  <mergeCells count="1">
    <mergeCell ref="A1:O1"/>
  </mergeCells>
  <dataValidations count="2">
    <dataValidation type="list" allowBlank="1" showInputMessage="1" showErrorMessage="1" sqref="J4:J33" xr:uid="{631BD0DB-EB11-4A88-86D7-C628ED973269}">
      <formula1>$J$4:$J$33</formula1>
    </dataValidation>
    <dataValidation type="list" allowBlank="1" showInputMessage="1" showErrorMessage="1" sqref="D4:D33" xr:uid="{58BEAA54-0272-4553-A6CB-8A63395E2678}">
      <formula1>$D$4:$D$33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5C728-13FA-476E-BA8A-4AE7AC27B299}">
  <sheetPr filterMode="1"/>
  <dimension ref="A1:P43"/>
  <sheetViews>
    <sheetView zoomScaleNormal="100" workbookViewId="0">
      <pane xSplit="15" ySplit="3" topLeftCell="P4" activePane="bottomRight" state="frozen"/>
      <selection pane="topRight" activeCell="P1" sqref="P1"/>
      <selection pane="bottomLeft" activeCell="A4" sqref="A4"/>
      <selection pane="bottomRight" activeCell="P35" sqref="P35"/>
    </sheetView>
  </sheetViews>
  <sheetFormatPr defaultRowHeight="15" x14ac:dyDescent="0.25"/>
  <cols>
    <col min="1" max="1" width="3.85546875" bestFit="1" customWidth="1"/>
    <col min="2" max="2" width="12" bestFit="1" customWidth="1"/>
    <col min="3" max="3" width="12" customWidth="1"/>
    <col min="4" max="4" width="15" customWidth="1"/>
    <col min="5" max="5" width="18.85546875" customWidth="1"/>
    <col min="6" max="6" width="7.7109375" bestFit="1" customWidth="1"/>
    <col min="7" max="7" width="16.7109375" customWidth="1"/>
    <col min="8" max="9" width="11.7109375" customWidth="1"/>
    <col min="10" max="10" width="9.7109375" bestFit="1" customWidth="1"/>
    <col min="11" max="11" width="21.42578125" customWidth="1"/>
    <col min="12" max="12" width="11.5703125" bestFit="1" customWidth="1"/>
    <col min="13" max="13" width="9.5703125" bestFit="1" customWidth="1"/>
    <col min="14" max="14" width="10" customWidth="1"/>
    <col min="15" max="15" width="10.42578125" bestFit="1" customWidth="1"/>
    <col min="16" max="16" width="11.140625" customWidth="1"/>
  </cols>
  <sheetData>
    <row r="1" spans="1:16" x14ac:dyDescent="0.25">
      <c r="A1" s="21" t="s">
        <v>12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9"/>
    </row>
    <row r="2" spans="1:16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9"/>
    </row>
    <row r="3" spans="1:16" ht="45" x14ac:dyDescent="0.25">
      <c r="A3" s="12" t="s">
        <v>13</v>
      </c>
      <c r="B3" s="12" t="s">
        <v>14</v>
      </c>
      <c r="C3" s="12" t="s">
        <v>15</v>
      </c>
      <c r="D3" s="12" t="s">
        <v>16</v>
      </c>
      <c r="E3" s="11" t="s">
        <v>17</v>
      </c>
      <c r="F3" s="11" t="s">
        <v>18</v>
      </c>
      <c r="G3" s="11" t="s">
        <v>19</v>
      </c>
      <c r="H3" s="11" t="s">
        <v>20</v>
      </c>
      <c r="I3" s="11" t="s">
        <v>21</v>
      </c>
      <c r="J3" s="12" t="s">
        <v>4</v>
      </c>
      <c r="K3" s="11" t="s">
        <v>5</v>
      </c>
      <c r="L3" s="12" t="s">
        <v>94</v>
      </c>
      <c r="M3" s="11" t="s">
        <v>6</v>
      </c>
      <c r="N3" s="12" t="s">
        <v>95</v>
      </c>
      <c r="O3" s="12" t="s">
        <v>0</v>
      </c>
      <c r="P3" s="12" t="s">
        <v>22</v>
      </c>
    </row>
    <row r="4" spans="1:16" s="6" customFormat="1" x14ac:dyDescent="0.25">
      <c r="A4" s="3">
        <v>1</v>
      </c>
      <c r="B4" s="3" t="s">
        <v>63</v>
      </c>
      <c r="C4" s="4">
        <v>45505</v>
      </c>
      <c r="D4" s="13">
        <v>5698723658</v>
      </c>
      <c r="E4" s="3" t="str">
        <f>VLOOKUP(D4,Довідник!$A$3:$F$11,2,0)</f>
        <v>Soft Well</v>
      </c>
      <c r="F4" s="3" t="str">
        <f>VLOOKUP(D4,Довідник!$A$3:$F$11,3,0)</f>
        <v>ФО</v>
      </c>
      <c r="G4" s="3" t="str">
        <f>VLOOKUP(D4,Довідник!$A$3:$F$11,4,0)</f>
        <v>Іспанія</v>
      </c>
      <c r="H4" s="3" t="str">
        <f>VLOOKUP(D4,Довідник!$A$3:$F$11,5,0)</f>
        <v>Сарагоса</v>
      </c>
      <c r="I4" s="4">
        <f>VLOOKUP(D4,Довідник!$A$3:$F$11,6,0)</f>
        <v>42962</v>
      </c>
      <c r="J4" s="14" t="s">
        <v>33</v>
      </c>
      <c r="K4" s="3" t="str">
        <f>VLOOKUP(J4,Довідник!$A$16:$C$25,2,0)</f>
        <v>Комп'ютерна мишка</v>
      </c>
      <c r="L4" s="14">
        <v>500</v>
      </c>
      <c r="M4" s="3">
        <f>VLOOKUP(J4,Довідник!$A$16:$C$25,3,0)</f>
        <v>350</v>
      </c>
      <c r="N4" s="14">
        <f>L4*M4</f>
        <v>175000</v>
      </c>
      <c r="O4" s="15">
        <v>45505</v>
      </c>
      <c r="P4" s="3" t="s">
        <v>96</v>
      </c>
    </row>
    <row r="5" spans="1:16" s="6" customFormat="1" x14ac:dyDescent="0.25">
      <c r="A5" s="3">
        <v>2</v>
      </c>
      <c r="B5" s="3" t="s">
        <v>64</v>
      </c>
      <c r="C5" s="4">
        <v>45505</v>
      </c>
      <c r="D5" s="13">
        <v>5698723658</v>
      </c>
      <c r="E5" s="3" t="str">
        <f>VLOOKUP(D5,Довідник!$A$3:$F$11,2,0)</f>
        <v>Soft Well</v>
      </c>
      <c r="F5" s="3" t="str">
        <f>VLOOKUP(D5,Довідник!$A$3:$F$11,3,0)</f>
        <v>ФО</v>
      </c>
      <c r="G5" s="3" t="str">
        <f>VLOOKUP(D5,Довідник!$A$3:$F$11,4,0)</f>
        <v>Іспанія</v>
      </c>
      <c r="H5" s="3" t="str">
        <f>VLOOKUP(D5,Довідник!$A$3:$F$11,5,0)</f>
        <v>Сарагоса</v>
      </c>
      <c r="I5" s="4">
        <f>VLOOKUP(D5,Довідник!$A$3:$F$11,6,0)</f>
        <v>42962</v>
      </c>
      <c r="J5" s="14" t="s">
        <v>34</v>
      </c>
      <c r="K5" s="3" t="str">
        <f>VLOOKUP(J5,Довідник!$A$16:$C$25,2,0)</f>
        <v>Процесор</v>
      </c>
      <c r="L5" s="14">
        <v>200</v>
      </c>
      <c r="M5" s="3">
        <f>VLOOKUP(J5,Довідник!$A$16:$C$25,3,0)</f>
        <v>800</v>
      </c>
      <c r="N5" s="14">
        <f t="shared" ref="N5:N33" si="0">L5*M5</f>
        <v>160000</v>
      </c>
      <c r="O5" s="15">
        <v>45505</v>
      </c>
      <c r="P5" s="3" t="s">
        <v>96</v>
      </c>
    </row>
    <row r="6" spans="1:16" s="6" customFormat="1" hidden="1" x14ac:dyDescent="0.25">
      <c r="A6" s="3">
        <v>3</v>
      </c>
      <c r="B6" s="3" t="s">
        <v>65</v>
      </c>
      <c r="C6" s="4">
        <v>45505</v>
      </c>
      <c r="D6" s="13">
        <v>2586395239</v>
      </c>
      <c r="E6" s="3" t="str">
        <f>VLOOKUP(D6,Довідник!$A$3:$F$11,2,0)</f>
        <v>Snap Drag</v>
      </c>
      <c r="F6" s="3" t="str">
        <f>VLOOKUP(D6,Довідник!$A$3:$F$11,3,0)</f>
        <v>ЮО</v>
      </c>
      <c r="G6" s="3" t="str">
        <f>VLOOKUP(D6,Довідник!$A$3:$F$11,4,0)</f>
        <v>Чехія</v>
      </c>
      <c r="H6" s="3" t="str">
        <f>VLOOKUP(D6,Довідник!$A$3:$F$11,5,0)</f>
        <v>Плзень</v>
      </c>
      <c r="I6" s="4">
        <f>VLOOKUP(D6,Довідник!$A$3:$F$11,6,0)</f>
        <v>42957</v>
      </c>
      <c r="J6" s="14" t="s">
        <v>35</v>
      </c>
      <c r="K6" s="3" t="str">
        <f>VLOOKUP(J6,Довідник!$A$16:$C$25,2,0)</f>
        <v>Відеокарта</v>
      </c>
      <c r="L6" s="14">
        <v>300</v>
      </c>
      <c r="M6" s="3">
        <f>VLOOKUP(J6,Довідник!$A$16:$C$25,3,0)</f>
        <v>450</v>
      </c>
      <c r="N6" s="14">
        <f t="shared" si="0"/>
        <v>135000</v>
      </c>
      <c r="O6" s="15">
        <v>45505</v>
      </c>
      <c r="P6" s="3" t="s">
        <v>96</v>
      </c>
    </row>
    <row r="7" spans="1:16" s="6" customFormat="1" hidden="1" x14ac:dyDescent="0.25">
      <c r="A7" s="3">
        <v>4</v>
      </c>
      <c r="B7" s="3" t="s">
        <v>66</v>
      </c>
      <c r="C7" s="4">
        <v>45505</v>
      </c>
      <c r="D7" s="13">
        <v>7458742369</v>
      </c>
      <c r="E7" s="3" t="str">
        <f>VLOOKUP(D7,Довідник!$A$3:$F$11,2,0)</f>
        <v>Argentum</v>
      </c>
      <c r="F7" s="3" t="str">
        <f>VLOOKUP(D7,Довідник!$A$3:$F$11,3,0)</f>
        <v>ФО</v>
      </c>
      <c r="G7" s="3" t="str">
        <f>VLOOKUP(D7,Довідник!$A$3:$F$11,4,0)</f>
        <v>Аргентина</v>
      </c>
      <c r="H7" s="3" t="str">
        <f>VLOOKUP(D7,Довідник!$A$3:$F$11,5,0)</f>
        <v>Манчестер</v>
      </c>
      <c r="I7" s="4">
        <f>VLOOKUP(D7,Довідник!$A$3:$F$11,6,0)</f>
        <v>42607</v>
      </c>
      <c r="J7" s="14" t="s">
        <v>36</v>
      </c>
      <c r="K7" s="3" t="str">
        <f>VLOOKUP(J7,Довідник!$A$16:$C$25,2,0)</f>
        <v>Оперативна пам'ять</v>
      </c>
      <c r="L7" s="14">
        <v>100</v>
      </c>
      <c r="M7" s="3">
        <f>VLOOKUP(J7,Довідник!$A$16:$C$25,3,0)</f>
        <v>500</v>
      </c>
      <c r="N7" s="14">
        <f t="shared" si="0"/>
        <v>50000</v>
      </c>
      <c r="O7" s="15">
        <v>45505</v>
      </c>
      <c r="P7" s="3" t="s">
        <v>96</v>
      </c>
    </row>
    <row r="8" spans="1:16" s="6" customFormat="1" hidden="1" x14ac:dyDescent="0.25">
      <c r="A8" s="3">
        <v>5</v>
      </c>
      <c r="B8" s="3" t="s">
        <v>67</v>
      </c>
      <c r="C8" s="4">
        <v>45511</v>
      </c>
      <c r="D8" s="13">
        <v>4356743774</v>
      </c>
      <c r="E8" s="3" t="str">
        <f>VLOOKUP(D8,Довідник!$A$3:$F$11,2,0)</f>
        <v>Deere</v>
      </c>
      <c r="F8" s="3" t="str">
        <f>VLOOKUP(D8,Довідник!$A$3:$F$11,3,0)</f>
        <v>ФО</v>
      </c>
      <c r="G8" s="3" t="str">
        <f>VLOOKUP(D8,Довідник!$A$3:$F$11,4,0)</f>
        <v>Велика Британія</v>
      </c>
      <c r="H8" s="3" t="str">
        <f>VLOOKUP(D8,Довідник!$A$3:$F$11,5,0)</f>
        <v>Лондон</v>
      </c>
      <c r="I8" s="4">
        <f>VLOOKUP(D8,Довідник!$A$3:$F$11,6,0)</f>
        <v>42791</v>
      </c>
      <c r="J8" s="14" t="s">
        <v>37</v>
      </c>
      <c r="K8" s="3" t="str">
        <f>VLOOKUP(J8,Довідник!$A$16:$C$25,2,0)</f>
        <v>Жортский диск</v>
      </c>
      <c r="L8" s="14">
        <v>120</v>
      </c>
      <c r="M8" s="3">
        <f>VLOOKUP(J8,Довідник!$A$16:$C$25,3,0)</f>
        <v>600</v>
      </c>
      <c r="N8" s="14">
        <f t="shared" si="0"/>
        <v>72000</v>
      </c>
      <c r="O8" s="15">
        <v>45505</v>
      </c>
      <c r="P8" s="3" t="s">
        <v>96</v>
      </c>
    </row>
    <row r="9" spans="1:16" s="6" customFormat="1" hidden="1" x14ac:dyDescent="0.25">
      <c r="A9" s="3">
        <v>6</v>
      </c>
      <c r="B9" s="3" t="s">
        <v>68</v>
      </c>
      <c r="C9" s="4">
        <v>45511</v>
      </c>
      <c r="D9" s="13">
        <v>5234523456</v>
      </c>
      <c r="E9" s="3" t="str">
        <f>VLOOKUP(D9,Довідник!$A$3:$F$11,2,0)</f>
        <v>Evil Genious</v>
      </c>
      <c r="F9" s="3" t="str">
        <f>VLOOKUP(D9,Довідник!$A$3:$F$11,3,0)</f>
        <v>ФО</v>
      </c>
      <c r="G9" s="3" t="str">
        <f>VLOOKUP(D9,Довідник!$A$3:$F$11,4,0)</f>
        <v>Велика Британія</v>
      </c>
      <c r="H9" s="3" t="str">
        <f>VLOOKUP(D9,Довідник!$A$3:$F$11,5,0)</f>
        <v>Ліверпуль</v>
      </c>
      <c r="I9" s="4">
        <f>VLOOKUP(D9,Довідник!$A$3:$F$11,6,0)</f>
        <v>44045</v>
      </c>
      <c r="J9" s="14" t="s">
        <v>38</v>
      </c>
      <c r="K9" s="3" t="str">
        <f>VLOOKUP(J9,Довідник!$A$16:$C$25,2,0)</f>
        <v>SSD-диск</v>
      </c>
      <c r="L9" s="14">
        <v>130</v>
      </c>
      <c r="M9" s="3">
        <f>VLOOKUP(J9,Довідник!$A$16:$C$25,3,0)</f>
        <v>330</v>
      </c>
      <c r="N9" s="14">
        <f t="shared" si="0"/>
        <v>42900</v>
      </c>
      <c r="O9" s="15">
        <v>45505</v>
      </c>
      <c r="P9" s="3" t="s">
        <v>96</v>
      </c>
    </row>
    <row r="10" spans="1:16" s="6" customFormat="1" hidden="1" x14ac:dyDescent="0.25">
      <c r="A10" s="3">
        <v>7</v>
      </c>
      <c r="B10" s="3" t="s">
        <v>69</v>
      </c>
      <c r="C10" s="4">
        <v>45511</v>
      </c>
      <c r="D10" s="13">
        <v>5426477845</v>
      </c>
      <c r="E10" s="3" t="str">
        <f>VLOOKUP(D10,Довідник!$A$3:$F$11,2,0)</f>
        <v>Rocket PC</v>
      </c>
      <c r="F10" s="3" t="str">
        <f>VLOOKUP(D10,Довідник!$A$3:$F$11,3,0)</f>
        <v>ЮО</v>
      </c>
      <c r="G10" s="3" t="str">
        <f>VLOOKUP(D10,Довідник!$A$3:$F$11,4,0)</f>
        <v>Аргентина</v>
      </c>
      <c r="H10" s="3" t="str">
        <f>VLOOKUP(D10,Довідник!$A$3:$F$11,5,0)</f>
        <v>Янтар</v>
      </c>
      <c r="I10" s="4">
        <f>VLOOKUP(D10,Довідник!$A$3:$F$11,6,0)</f>
        <v>43759</v>
      </c>
      <c r="J10" s="14" t="s">
        <v>39</v>
      </c>
      <c r="K10" s="3" t="str">
        <f>VLOOKUP(J10,Довідник!$A$16:$C$25,2,0)</f>
        <v>Монітор</v>
      </c>
      <c r="L10" s="14">
        <v>140</v>
      </c>
      <c r="M10" s="3">
        <f>VLOOKUP(J10,Довідник!$A$16:$C$25,3,0)</f>
        <v>270</v>
      </c>
      <c r="N10" s="14">
        <f t="shared" si="0"/>
        <v>37800</v>
      </c>
      <c r="O10" s="15">
        <v>45505</v>
      </c>
      <c r="P10" s="3" t="s">
        <v>96</v>
      </c>
    </row>
    <row r="11" spans="1:16" s="6" customFormat="1" x14ac:dyDescent="0.25">
      <c r="A11" s="3">
        <v>8</v>
      </c>
      <c r="B11" s="3" t="s">
        <v>70</v>
      </c>
      <c r="C11" s="4">
        <v>45520</v>
      </c>
      <c r="D11" s="13">
        <v>1324645775</v>
      </c>
      <c r="E11" s="3" t="str">
        <f>VLOOKUP(D11,Довідник!$A$3:$F$11,2,0)</f>
        <v>Hard Equip</v>
      </c>
      <c r="F11" s="3" t="str">
        <f>VLOOKUP(D11,Довідник!$A$3:$F$11,3,0)</f>
        <v>ЮО</v>
      </c>
      <c r="G11" s="3" t="str">
        <f>VLOOKUP(D11,Довідник!$A$3:$F$11,4,0)</f>
        <v>Польща</v>
      </c>
      <c r="H11" s="3" t="str">
        <f>VLOOKUP(D11,Довідник!$A$3:$F$11,5,0)</f>
        <v>Варшава</v>
      </c>
      <c r="I11" s="4">
        <f>VLOOKUP(D11,Довідник!$A$3:$F$11,6,0)</f>
        <v>42486</v>
      </c>
      <c r="J11" s="14" t="s">
        <v>40</v>
      </c>
      <c r="K11" s="3" t="str">
        <f>VLOOKUP(J11,Довідник!$A$16:$C$25,2,0)</f>
        <v>Блок живлення</v>
      </c>
      <c r="L11" s="14">
        <v>200</v>
      </c>
      <c r="M11" s="3">
        <f>VLOOKUP(J11,Довідник!$A$16:$C$25,3,0)</f>
        <v>800</v>
      </c>
      <c r="N11" s="14">
        <f t="shared" si="0"/>
        <v>160000</v>
      </c>
      <c r="O11" s="15"/>
      <c r="P11" s="3" t="s">
        <v>97</v>
      </c>
    </row>
    <row r="12" spans="1:16" s="6" customFormat="1" x14ac:dyDescent="0.25">
      <c r="A12" s="3">
        <v>9</v>
      </c>
      <c r="B12" s="3" t="s">
        <v>71</v>
      </c>
      <c r="C12" s="4">
        <v>45520</v>
      </c>
      <c r="D12" s="13">
        <v>9877865534</v>
      </c>
      <c r="E12" s="3" t="str">
        <f>VLOOKUP(D12,Довідник!$A$3:$F$11,2,0)</f>
        <v>Nost West</v>
      </c>
      <c r="F12" s="3" t="str">
        <f>VLOOKUP(D12,Довідник!$A$3:$F$11,3,0)</f>
        <v>ЮО</v>
      </c>
      <c r="G12" s="3" t="str">
        <f>VLOOKUP(D12,Довідник!$A$3:$F$11,4,0)</f>
        <v>Молдова</v>
      </c>
      <c r="H12" s="3" t="str">
        <f>VLOOKUP(D12,Довідник!$A$3:$F$11,5,0)</f>
        <v>Монастир</v>
      </c>
      <c r="I12" s="4">
        <f>VLOOKUP(D12,Довідник!$A$3:$F$11,6,0)</f>
        <v>44821</v>
      </c>
      <c r="J12" s="14" t="s">
        <v>41</v>
      </c>
      <c r="K12" s="3" t="str">
        <f>VLOOKUP(J12,Довідник!$A$16:$C$25,2,0)</f>
        <v>Мат. Плата</v>
      </c>
      <c r="L12" s="14">
        <v>250</v>
      </c>
      <c r="M12" s="3">
        <f>VLOOKUP(J12,Довідник!$A$16:$C$25,3,0)</f>
        <v>1000</v>
      </c>
      <c r="N12" s="14">
        <f t="shared" si="0"/>
        <v>250000</v>
      </c>
      <c r="O12" s="15">
        <v>45520</v>
      </c>
      <c r="P12" s="3" t="s">
        <v>96</v>
      </c>
    </row>
    <row r="13" spans="1:16" s="6" customFormat="1" x14ac:dyDescent="0.25">
      <c r="A13" s="3">
        <v>10</v>
      </c>
      <c r="B13" s="3" t="s">
        <v>72</v>
      </c>
      <c r="C13" s="4">
        <v>45520</v>
      </c>
      <c r="D13" s="13">
        <v>2586395239</v>
      </c>
      <c r="E13" s="3" t="str">
        <f>VLOOKUP(D13,Довідник!$A$3:$F$11,2,0)</f>
        <v>Snap Drag</v>
      </c>
      <c r="F13" s="3" t="str">
        <f>VLOOKUP(D13,Довідник!$A$3:$F$11,3,0)</f>
        <v>ЮО</v>
      </c>
      <c r="G13" s="3" t="str">
        <f>VLOOKUP(D13,Довідник!$A$3:$F$11,4,0)</f>
        <v>Чехія</v>
      </c>
      <c r="H13" s="3" t="str">
        <f>VLOOKUP(D13,Довідник!$A$3:$F$11,5,0)</f>
        <v>Плзень</v>
      </c>
      <c r="I13" s="4">
        <f>VLOOKUP(D13,Довідник!$A$3:$F$11,6,0)</f>
        <v>42957</v>
      </c>
      <c r="J13" s="14" t="s">
        <v>43</v>
      </c>
      <c r="K13" s="3" t="str">
        <f>VLOOKUP(J13,Довідник!$A$16:$C$25,2,0)</f>
        <v>Клавіатура</v>
      </c>
      <c r="L13" s="14">
        <v>222</v>
      </c>
      <c r="M13" s="3">
        <f>VLOOKUP(J13,Довідник!$A$16:$C$25,3,0)</f>
        <v>2000</v>
      </c>
      <c r="N13" s="14">
        <f t="shared" si="0"/>
        <v>444000</v>
      </c>
      <c r="O13" s="15">
        <v>45520</v>
      </c>
      <c r="P13" s="3" t="s">
        <v>96</v>
      </c>
    </row>
    <row r="14" spans="1:16" s="6" customFormat="1" hidden="1" x14ac:dyDescent="0.25">
      <c r="A14" s="3">
        <v>11</v>
      </c>
      <c r="B14" s="3" t="s">
        <v>73</v>
      </c>
      <c r="C14" s="4">
        <v>45520</v>
      </c>
      <c r="D14" s="13">
        <v>5698723658</v>
      </c>
      <c r="E14" s="3" t="str">
        <f>VLOOKUP(D14,Довідник!$A$3:$F$11,2,0)</f>
        <v>Soft Well</v>
      </c>
      <c r="F14" s="3" t="str">
        <f>VLOOKUP(D14,Довідник!$A$3:$F$11,3,0)</f>
        <v>ФО</v>
      </c>
      <c r="G14" s="3" t="str">
        <f>VLOOKUP(D14,Довідник!$A$3:$F$11,4,0)</f>
        <v>Іспанія</v>
      </c>
      <c r="H14" s="3" t="str">
        <f>VLOOKUP(D14,Довідник!$A$3:$F$11,5,0)</f>
        <v>Сарагоса</v>
      </c>
      <c r="I14" s="4">
        <f>VLOOKUP(D14,Довідник!$A$3:$F$11,6,0)</f>
        <v>42962</v>
      </c>
      <c r="J14" s="14" t="s">
        <v>35</v>
      </c>
      <c r="K14" s="3" t="str">
        <f>VLOOKUP(J14,Довідник!$A$16:$C$25,2,0)</f>
        <v>Відеокарта</v>
      </c>
      <c r="L14" s="14">
        <v>132</v>
      </c>
      <c r="M14" s="3">
        <f>VLOOKUP(J14,Довідник!$A$16:$C$25,3,0)</f>
        <v>450</v>
      </c>
      <c r="N14" s="14">
        <f t="shared" si="0"/>
        <v>59400</v>
      </c>
      <c r="O14" s="15">
        <v>45520</v>
      </c>
      <c r="P14" s="3" t="s">
        <v>96</v>
      </c>
    </row>
    <row r="15" spans="1:16" s="6" customFormat="1" hidden="1" x14ac:dyDescent="0.25">
      <c r="A15" s="3">
        <v>12</v>
      </c>
      <c r="B15" s="3" t="s">
        <v>74</v>
      </c>
      <c r="C15" s="4">
        <v>45544</v>
      </c>
      <c r="D15" s="13">
        <v>5698723658</v>
      </c>
      <c r="E15" s="3" t="str">
        <f>VLOOKUP(D15,Довідник!$A$3:$F$11,2,0)</f>
        <v>Soft Well</v>
      </c>
      <c r="F15" s="3" t="str">
        <f>VLOOKUP(D15,Довідник!$A$3:$F$11,3,0)</f>
        <v>ФО</v>
      </c>
      <c r="G15" s="3" t="str">
        <f>VLOOKUP(D15,Довідник!$A$3:$F$11,4,0)</f>
        <v>Іспанія</v>
      </c>
      <c r="H15" s="3" t="str">
        <f>VLOOKUP(D15,Довідник!$A$3:$F$11,5,0)</f>
        <v>Сарагоса</v>
      </c>
      <c r="I15" s="4">
        <f>VLOOKUP(D15,Довідник!$A$3:$F$11,6,0)</f>
        <v>42962</v>
      </c>
      <c r="J15" s="14" t="s">
        <v>36</v>
      </c>
      <c r="K15" s="3" t="str">
        <f>VLOOKUP(J15,Довідник!$A$16:$C$25,2,0)</f>
        <v>Оперативна пам'ять</v>
      </c>
      <c r="L15" s="14">
        <v>157</v>
      </c>
      <c r="M15" s="3">
        <f>VLOOKUP(J15,Довідник!$A$16:$C$25,3,0)</f>
        <v>500</v>
      </c>
      <c r="N15" s="14">
        <f t="shared" si="0"/>
        <v>78500</v>
      </c>
      <c r="O15" s="15">
        <v>45520</v>
      </c>
      <c r="P15" s="3" t="s">
        <v>96</v>
      </c>
    </row>
    <row r="16" spans="1:16" s="6" customFormat="1" hidden="1" x14ac:dyDescent="0.25">
      <c r="A16" s="3">
        <v>13</v>
      </c>
      <c r="B16" s="3" t="s">
        <v>75</v>
      </c>
      <c r="C16" s="4">
        <v>45544</v>
      </c>
      <c r="D16" s="13">
        <v>1324645775</v>
      </c>
      <c r="E16" s="3" t="str">
        <f>VLOOKUP(D16,Довідник!$A$3:$F$11,2,0)</f>
        <v>Hard Equip</v>
      </c>
      <c r="F16" s="3" t="str">
        <f>VLOOKUP(D16,Довідник!$A$3:$F$11,3,0)</f>
        <v>ЮО</v>
      </c>
      <c r="G16" s="3" t="str">
        <f>VLOOKUP(D16,Довідник!$A$3:$F$11,4,0)</f>
        <v>Польща</v>
      </c>
      <c r="H16" s="3" t="str">
        <f>VLOOKUP(D16,Довідник!$A$3:$F$11,5,0)</f>
        <v>Варшава</v>
      </c>
      <c r="I16" s="4">
        <f>VLOOKUP(D16,Довідник!$A$3:$F$11,6,0)</f>
        <v>42486</v>
      </c>
      <c r="J16" s="14" t="s">
        <v>38</v>
      </c>
      <c r="K16" s="3" t="str">
        <f>VLOOKUP(J16,Довідник!$A$16:$C$25,2,0)</f>
        <v>SSD-диск</v>
      </c>
      <c r="L16" s="14">
        <v>189</v>
      </c>
      <c r="M16" s="3">
        <f>VLOOKUP(J16,Довідник!$A$16:$C$25,3,0)</f>
        <v>330</v>
      </c>
      <c r="N16" s="14">
        <f t="shared" si="0"/>
        <v>62370</v>
      </c>
      <c r="O16" s="15">
        <v>45520</v>
      </c>
      <c r="P16" s="3" t="s">
        <v>96</v>
      </c>
    </row>
    <row r="17" spans="1:16" s="6" customFormat="1" hidden="1" x14ac:dyDescent="0.25">
      <c r="A17" s="3">
        <v>14</v>
      </c>
      <c r="B17" s="3" t="s">
        <v>76</v>
      </c>
      <c r="C17" s="4">
        <v>45544</v>
      </c>
      <c r="D17" s="13">
        <v>5698723658</v>
      </c>
      <c r="E17" s="3" t="str">
        <f>VLOOKUP(D17,Довідник!$A$3:$F$11,2,0)</f>
        <v>Soft Well</v>
      </c>
      <c r="F17" s="3" t="str">
        <f>VLOOKUP(D17,Довідник!$A$3:$F$11,3,0)</f>
        <v>ФО</v>
      </c>
      <c r="G17" s="3" t="str">
        <f>VLOOKUP(D17,Довідник!$A$3:$F$11,4,0)</f>
        <v>Іспанія</v>
      </c>
      <c r="H17" s="3" t="str">
        <f>VLOOKUP(D17,Довідник!$A$3:$F$11,5,0)</f>
        <v>Сарагоса</v>
      </c>
      <c r="I17" s="4">
        <f>VLOOKUP(D17,Довідник!$A$3:$F$11,6,0)</f>
        <v>42962</v>
      </c>
      <c r="J17" s="14" t="s">
        <v>36</v>
      </c>
      <c r="K17" s="3" t="str">
        <f>VLOOKUP(J17,Довідник!$A$16:$C$25,2,0)</f>
        <v>Оперативна пам'ять</v>
      </c>
      <c r="L17" s="14">
        <v>145</v>
      </c>
      <c r="M17" s="3">
        <f>VLOOKUP(J17,Довідник!$A$16:$C$25,3,0)</f>
        <v>500</v>
      </c>
      <c r="N17" s="14">
        <f t="shared" si="0"/>
        <v>72500</v>
      </c>
      <c r="O17" s="15">
        <v>45520</v>
      </c>
      <c r="P17" s="3" t="s">
        <v>96</v>
      </c>
    </row>
    <row r="18" spans="1:16" s="6" customFormat="1" x14ac:dyDescent="0.25">
      <c r="A18" s="3">
        <v>15</v>
      </c>
      <c r="B18" s="3" t="s">
        <v>77</v>
      </c>
      <c r="C18" s="4">
        <v>45544</v>
      </c>
      <c r="D18" s="13">
        <v>6678965230</v>
      </c>
      <c r="E18" s="3" t="str">
        <f>VLOOKUP(D18,Довідник!$A$3:$F$11,2,0)</f>
        <v>Comp Gen</v>
      </c>
      <c r="F18" s="3" t="str">
        <f>VLOOKUP(D18,Довідник!$A$3:$F$11,3,0)</f>
        <v>ЮО</v>
      </c>
      <c r="G18" s="3" t="str">
        <f>VLOOKUP(D18,Довідник!$A$3:$F$11,4,0)</f>
        <v>Нідерланди</v>
      </c>
      <c r="H18" s="3" t="str">
        <f>VLOOKUP(D18,Довідник!$A$3:$F$11,5,0)</f>
        <v>Мюнхен</v>
      </c>
      <c r="I18" s="4">
        <f>VLOOKUP(D18,Довідник!$A$3:$F$11,6,0)</f>
        <v>42583</v>
      </c>
      <c r="J18" s="14" t="s">
        <v>41</v>
      </c>
      <c r="K18" s="3" t="str">
        <f>VLOOKUP(J18,Довідник!$A$16:$C$25,2,0)</f>
        <v>Мат. Плата</v>
      </c>
      <c r="L18" s="14">
        <v>205</v>
      </c>
      <c r="M18" s="3">
        <f>VLOOKUP(J18,Довідник!$A$16:$C$25,3,0)</f>
        <v>1000</v>
      </c>
      <c r="N18" s="14">
        <f t="shared" si="0"/>
        <v>205000</v>
      </c>
      <c r="O18" s="15">
        <v>45520</v>
      </c>
      <c r="P18" s="3" t="s">
        <v>96</v>
      </c>
    </row>
    <row r="19" spans="1:16" s="6" customFormat="1" hidden="1" x14ac:dyDescent="0.25">
      <c r="A19" s="3">
        <v>16</v>
      </c>
      <c r="B19" s="3" t="s">
        <v>78</v>
      </c>
      <c r="C19" s="4">
        <v>45552</v>
      </c>
      <c r="D19" s="13">
        <v>1324645775</v>
      </c>
      <c r="E19" s="3" t="str">
        <f>VLOOKUP(D19,Довідник!$A$3:$F$11,2,0)</f>
        <v>Hard Equip</v>
      </c>
      <c r="F19" s="3" t="str">
        <f>VLOOKUP(D19,Довідник!$A$3:$F$11,3,0)</f>
        <v>ЮО</v>
      </c>
      <c r="G19" s="3" t="str">
        <f>VLOOKUP(D19,Довідник!$A$3:$F$11,4,0)</f>
        <v>Польща</v>
      </c>
      <c r="H19" s="3" t="str">
        <f>VLOOKUP(D19,Довідник!$A$3:$F$11,5,0)</f>
        <v>Варшава</v>
      </c>
      <c r="I19" s="4">
        <f>VLOOKUP(D19,Довідник!$A$3:$F$11,6,0)</f>
        <v>42486</v>
      </c>
      <c r="J19" s="14" t="s">
        <v>39</v>
      </c>
      <c r="K19" s="3" t="str">
        <f>VLOOKUP(J19,Довідник!$A$16:$C$25,2,0)</f>
        <v>Монітор</v>
      </c>
      <c r="L19" s="14">
        <v>201</v>
      </c>
      <c r="M19" s="3">
        <f>VLOOKUP(J19,Довідник!$A$16:$C$25,3,0)</f>
        <v>270</v>
      </c>
      <c r="N19" s="14">
        <f t="shared" si="0"/>
        <v>54270</v>
      </c>
      <c r="O19" s="15">
        <v>45520</v>
      </c>
      <c r="P19" s="3" t="s">
        <v>96</v>
      </c>
    </row>
    <row r="20" spans="1:16" s="6" customFormat="1" hidden="1" x14ac:dyDescent="0.25">
      <c r="A20" s="3">
        <v>17</v>
      </c>
      <c r="B20" s="3" t="s">
        <v>79</v>
      </c>
      <c r="C20" s="4">
        <v>45552</v>
      </c>
      <c r="D20" s="13">
        <v>4356743774</v>
      </c>
      <c r="E20" s="3" t="str">
        <f>VLOOKUP(D20,Довідник!$A$3:$F$11,2,0)</f>
        <v>Deere</v>
      </c>
      <c r="F20" s="3" t="str">
        <f>VLOOKUP(D20,Довідник!$A$3:$F$11,3,0)</f>
        <v>ФО</v>
      </c>
      <c r="G20" s="3" t="str">
        <f>VLOOKUP(D20,Довідник!$A$3:$F$11,4,0)</f>
        <v>Велика Британія</v>
      </c>
      <c r="H20" s="3" t="str">
        <f>VLOOKUP(D20,Довідник!$A$3:$F$11,5,0)</f>
        <v>Лондон</v>
      </c>
      <c r="I20" s="4">
        <f>VLOOKUP(D20,Довідник!$A$3:$F$11,6,0)</f>
        <v>42791</v>
      </c>
      <c r="J20" s="14" t="s">
        <v>38</v>
      </c>
      <c r="K20" s="3" t="str">
        <f>VLOOKUP(J20,Довідник!$A$16:$C$25,2,0)</f>
        <v>SSD-диск</v>
      </c>
      <c r="L20" s="14">
        <v>123</v>
      </c>
      <c r="M20" s="3">
        <f>VLOOKUP(J20,Довідник!$A$16:$C$25,3,0)</f>
        <v>330</v>
      </c>
      <c r="N20" s="14">
        <f t="shared" si="0"/>
        <v>40590</v>
      </c>
      <c r="O20" s="15">
        <v>45520</v>
      </c>
      <c r="P20" s="3" t="s">
        <v>96</v>
      </c>
    </row>
    <row r="21" spans="1:16" s="6" customFormat="1" hidden="1" x14ac:dyDescent="0.25">
      <c r="A21" s="3">
        <v>18</v>
      </c>
      <c r="B21" s="3" t="s">
        <v>80</v>
      </c>
      <c r="C21" s="4">
        <v>45552</v>
      </c>
      <c r="D21" s="13">
        <v>2586395239</v>
      </c>
      <c r="E21" s="3" t="str">
        <f>VLOOKUP(D21,Довідник!$A$3:$F$11,2,0)</f>
        <v>Snap Drag</v>
      </c>
      <c r="F21" s="3" t="str">
        <f>VLOOKUP(D21,Довідник!$A$3:$F$11,3,0)</f>
        <v>ЮО</v>
      </c>
      <c r="G21" s="3" t="str">
        <f>VLOOKUP(D21,Довідник!$A$3:$F$11,4,0)</f>
        <v>Чехія</v>
      </c>
      <c r="H21" s="3" t="str">
        <f>VLOOKUP(D21,Довідник!$A$3:$F$11,5,0)</f>
        <v>Плзень</v>
      </c>
      <c r="I21" s="4">
        <f>VLOOKUP(D21,Довідник!$A$3:$F$11,6,0)</f>
        <v>42957</v>
      </c>
      <c r="J21" s="14" t="s">
        <v>34</v>
      </c>
      <c r="K21" s="3" t="str">
        <f>VLOOKUP(J21,Довідник!$A$16:$C$25,2,0)</f>
        <v>Процесор</v>
      </c>
      <c r="L21" s="14">
        <v>142</v>
      </c>
      <c r="M21" s="3">
        <f>VLOOKUP(J21,Довідник!$A$16:$C$25,3,0)</f>
        <v>800</v>
      </c>
      <c r="N21" s="14">
        <f t="shared" si="0"/>
        <v>113600</v>
      </c>
      <c r="O21" s="14"/>
      <c r="P21" s="3" t="s">
        <v>97</v>
      </c>
    </row>
    <row r="22" spans="1:16" s="6" customFormat="1" hidden="1" x14ac:dyDescent="0.25">
      <c r="A22" s="3">
        <v>19</v>
      </c>
      <c r="B22" s="3" t="s">
        <v>81</v>
      </c>
      <c r="C22" s="4">
        <v>45552</v>
      </c>
      <c r="D22" s="13">
        <v>5426477845</v>
      </c>
      <c r="E22" s="3" t="str">
        <f>VLOOKUP(D22,Довідник!$A$3:$F$11,2,0)</f>
        <v>Rocket PC</v>
      </c>
      <c r="F22" s="3" t="str">
        <f>VLOOKUP(D22,Довідник!$A$3:$F$11,3,0)</f>
        <v>ЮО</v>
      </c>
      <c r="G22" s="3" t="str">
        <f>VLOOKUP(D22,Довідник!$A$3:$F$11,4,0)</f>
        <v>Аргентина</v>
      </c>
      <c r="H22" s="3" t="str">
        <f>VLOOKUP(D22,Довідник!$A$3:$F$11,5,0)</f>
        <v>Янтар</v>
      </c>
      <c r="I22" s="4">
        <f>VLOOKUP(D22,Довідник!$A$3:$F$11,6,0)</f>
        <v>43759</v>
      </c>
      <c r="J22" s="14" t="s">
        <v>39</v>
      </c>
      <c r="K22" s="3" t="str">
        <f>VLOOKUP(J22,Довідник!$A$16:$C$25,2,0)</f>
        <v>Монітор</v>
      </c>
      <c r="L22" s="14">
        <v>156</v>
      </c>
      <c r="M22" s="3">
        <f>VLOOKUP(J22,Довідник!$A$16:$C$25,3,0)</f>
        <v>270</v>
      </c>
      <c r="N22" s="14">
        <f t="shared" si="0"/>
        <v>42120</v>
      </c>
      <c r="O22" s="15">
        <v>45552</v>
      </c>
      <c r="P22" s="3" t="s">
        <v>96</v>
      </c>
    </row>
    <row r="23" spans="1:16" s="6" customFormat="1" hidden="1" x14ac:dyDescent="0.25">
      <c r="A23" s="3">
        <v>20</v>
      </c>
      <c r="B23" s="3" t="s">
        <v>82</v>
      </c>
      <c r="C23" s="4">
        <v>45564</v>
      </c>
      <c r="D23" s="13">
        <v>2586395239</v>
      </c>
      <c r="E23" s="3" t="str">
        <f>VLOOKUP(D23,Довідник!$A$3:$F$11,2,0)</f>
        <v>Snap Drag</v>
      </c>
      <c r="F23" s="3" t="str">
        <f>VLOOKUP(D23,Довідник!$A$3:$F$11,3,0)</f>
        <v>ЮО</v>
      </c>
      <c r="G23" s="3" t="str">
        <f>VLOOKUP(D23,Довідник!$A$3:$F$11,4,0)</f>
        <v>Чехія</v>
      </c>
      <c r="H23" s="3" t="str">
        <f>VLOOKUP(D23,Довідник!$A$3:$F$11,5,0)</f>
        <v>Плзень</v>
      </c>
      <c r="I23" s="4">
        <f>VLOOKUP(D23,Довідник!$A$3:$F$11,6,0)</f>
        <v>42957</v>
      </c>
      <c r="J23" s="14" t="s">
        <v>39</v>
      </c>
      <c r="K23" s="3" t="str">
        <f>VLOOKUP(J23,Довідник!$A$16:$C$25,2,0)</f>
        <v>Монітор</v>
      </c>
      <c r="L23" s="14">
        <v>178</v>
      </c>
      <c r="M23" s="3">
        <f>VLOOKUP(J23,Довідник!$A$16:$C$25,3,0)</f>
        <v>270</v>
      </c>
      <c r="N23" s="14">
        <f t="shared" si="0"/>
        <v>48060</v>
      </c>
      <c r="O23" s="15">
        <v>45552</v>
      </c>
      <c r="P23" s="3" t="s">
        <v>96</v>
      </c>
    </row>
    <row r="24" spans="1:16" s="6" customFormat="1" hidden="1" x14ac:dyDescent="0.25">
      <c r="A24" s="3">
        <v>21</v>
      </c>
      <c r="B24" s="3" t="s">
        <v>83</v>
      </c>
      <c r="C24" s="4">
        <v>45564</v>
      </c>
      <c r="D24" s="13">
        <v>2586395239</v>
      </c>
      <c r="E24" s="3" t="str">
        <f>VLOOKUP(D24,Довідник!$A$3:$F$11,2,0)</f>
        <v>Snap Drag</v>
      </c>
      <c r="F24" s="3" t="str">
        <f>VLOOKUP(D24,Довідник!$A$3:$F$11,3,0)</f>
        <v>ЮО</v>
      </c>
      <c r="G24" s="3" t="str">
        <f>VLOOKUP(D24,Довідник!$A$3:$F$11,4,0)</f>
        <v>Чехія</v>
      </c>
      <c r="H24" s="3" t="str">
        <f>VLOOKUP(D24,Довідник!$A$3:$F$11,5,0)</f>
        <v>Плзень</v>
      </c>
      <c r="I24" s="4">
        <f>VLOOKUP(D24,Довідник!$A$3:$F$11,6,0)</f>
        <v>42957</v>
      </c>
      <c r="J24" s="14" t="s">
        <v>35</v>
      </c>
      <c r="K24" s="3" t="str">
        <f>VLOOKUP(J24,Довідник!$A$16:$C$25,2,0)</f>
        <v>Відеокарта</v>
      </c>
      <c r="L24" s="14">
        <v>19</v>
      </c>
      <c r="M24" s="3">
        <f>VLOOKUP(J24,Довідник!$A$16:$C$25,3,0)</f>
        <v>450</v>
      </c>
      <c r="N24" s="14">
        <f t="shared" si="0"/>
        <v>8550</v>
      </c>
      <c r="O24" s="15">
        <v>45552</v>
      </c>
      <c r="P24" s="3" t="s">
        <v>96</v>
      </c>
    </row>
    <row r="25" spans="1:16" s="6" customFormat="1" hidden="1" x14ac:dyDescent="0.25">
      <c r="A25" s="3">
        <v>22</v>
      </c>
      <c r="B25" s="3" t="s">
        <v>84</v>
      </c>
      <c r="C25" s="4">
        <v>45564</v>
      </c>
      <c r="D25" s="13">
        <v>2586395239</v>
      </c>
      <c r="E25" s="3" t="str">
        <f>VLOOKUP(D25,Довідник!$A$3:$F$11,2,0)</f>
        <v>Snap Drag</v>
      </c>
      <c r="F25" s="3" t="str">
        <f>VLOOKUP(D25,Довідник!$A$3:$F$11,3,0)</f>
        <v>ЮО</v>
      </c>
      <c r="G25" s="3" t="str">
        <f>VLOOKUP(D25,Довідник!$A$3:$F$11,4,0)</f>
        <v>Чехія</v>
      </c>
      <c r="H25" s="3" t="str">
        <f>VLOOKUP(D25,Довідник!$A$3:$F$11,5,0)</f>
        <v>Плзень</v>
      </c>
      <c r="I25" s="4">
        <f>VLOOKUP(D25,Довідник!$A$3:$F$11,6,0)</f>
        <v>42957</v>
      </c>
      <c r="J25" s="14" t="s">
        <v>38</v>
      </c>
      <c r="K25" s="3" t="str">
        <f>VLOOKUP(J25,Довідник!$A$16:$C$25,2,0)</f>
        <v>SSD-диск</v>
      </c>
      <c r="L25" s="14">
        <v>56</v>
      </c>
      <c r="M25" s="3">
        <f>VLOOKUP(J25,Довідник!$A$16:$C$25,3,0)</f>
        <v>330</v>
      </c>
      <c r="N25" s="14">
        <f t="shared" si="0"/>
        <v>18480</v>
      </c>
      <c r="O25" s="15">
        <v>45552</v>
      </c>
      <c r="P25" s="3" t="s">
        <v>96</v>
      </c>
    </row>
    <row r="26" spans="1:16" s="6" customFormat="1" hidden="1" x14ac:dyDescent="0.25">
      <c r="A26" s="3">
        <v>23</v>
      </c>
      <c r="B26" s="3" t="s">
        <v>85</v>
      </c>
      <c r="C26" s="4">
        <v>45564</v>
      </c>
      <c r="D26" s="13">
        <v>5426477845</v>
      </c>
      <c r="E26" s="3" t="str">
        <f>VLOOKUP(D26,Довідник!$A$3:$F$11,2,0)</f>
        <v>Rocket PC</v>
      </c>
      <c r="F26" s="3" t="str">
        <f>VLOOKUP(D26,Довідник!$A$3:$F$11,3,0)</f>
        <v>ЮО</v>
      </c>
      <c r="G26" s="3" t="str">
        <f>VLOOKUP(D26,Довідник!$A$3:$F$11,4,0)</f>
        <v>Аргентина</v>
      </c>
      <c r="H26" s="3" t="str">
        <f>VLOOKUP(D26,Довідник!$A$3:$F$11,5,0)</f>
        <v>Янтар</v>
      </c>
      <c r="I26" s="4">
        <f>VLOOKUP(D26,Довідник!$A$3:$F$11,6,0)</f>
        <v>43759</v>
      </c>
      <c r="J26" s="14" t="s">
        <v>33</v>
      </c>
      <c r="K26" s="3" t="str">
        <f>VLOOKUP(J26,Довідник!$A$16:$C$25,2,0)</f>
        <v>Комп'ютерна мишка</v>
      </c>
      <c r="L26" s="14">
        <v>34</v>
      </c>
      <c r="M26" s="3">
        <f>VLOOKUP(J26,Довідник!$A$16:$C$25,3,0)</f>
        <v>350</v>
      </c>
      <c r="N26" s="14">
        <f t="shared" si="0"/>
        <v>11900</v>
      </c>
      <c r="O26" s="15">
        <v>45552</v>
      </c>
      <c r="P26" s="3" t="s">
        <v>96</v>
      </c>
    </row>
    <row r="27" spans="1:16" s="6" customFormat="1" hidden="1" x14ac:dyDescent="0.25">
      <c r="A27" s="3">
        <v>24</v>
      </c>
      <c r="B27" s="3" t="s">
        <v>86</v>
      </c>
      <c r="C27" s="4">
        <v>45567</v>
      </c>
      <c r="D27" s="13">
        <v>2586395239</v>
      </c>
      <c r="E27" s="3" t="str">
        <f>VLOOKUP(D27,Довідник!$A$3:$F$11,2,0)</f>
        <v>Snap Drag</v>
      </c>
      <c r="F27" s="3" t="str">
        <f>VLOOKUP(D27,Довідник!$A$3:$F$11,3,0)</f>
        <v>ЮО</v>
      </c>
      <c r="G27" s="3" t="str">
        <f>VLOOKUP(D27,Довідник!$A$3:$F$11,4,0)</f>
        <v>Чехія</v>
      </c>
      <c r="H27" s="3" t="str">
        <f>VLOOKUP(D27,Довідник!$A$3:$F$11,5,0)</f>
        <v>Плзень</v>
      </c>
      <c r="I27" s="4">
        <f>VLOOKUP(D27,Довідник!$A$3:$F$11,6,0)</f>
        <v>42957</v>
      </c>
      <c r="J27" s="14" t="s">
        <v>36</v>
      </c>
      <c r="K27" s="3" t="str">
        <f>VLOOKUP(J27,Довідник!$A$16:$C$25,2,0)</f>
        <v>Оперативна пам'ять</v>
      </c>
      <c r="L27" s="14">
        <v>45</v>
      </c>
      <c r="M27" s="3">
        <f>VLOOKUP(J27,Довідник!$A$16:$C$25,3,0)</f>
        <v>500</v>
      </c>
      <c r="N27" s="14">
        <f t="shared" si="0"/>
        <v>22500</v>
      </c>
      <c r="O27" s="15">
        <v>45552</v>
      </c>
      <c r="P27" s="3" t="s">
        <v>96</v>
      </c>
    </row>
    <row r="28" spans="1:16" s="6" customFormat="1" hidden="1" x14ac:dyDescent="0.25">
      <c r="A28" s="3">
        <v>25</v>
      </c>
      <c r="B28" s="3" t="s">
        <v>87</v>
      </c>
      <c r="C28" s="4">
        <v>45567</v>
      </c>
      <c r="D28" s="13">
        <v>9877865534</v>
      </c>
      <c r="E28" s="3" t="str">
        <f>VLOOKUP(D28,Довідник!$A$3:$F$11,2,0)</f>
        <v>Nost West</v>
      </c>
      <c r="F28" s="3" t="str">
        <f>VLOOKUP(D28,Довідник!$A$3:$F$11,3,0)</f>
        <v>ЮО</v>
      </c>
      <c r="G28" s="3" t="str">
        <f>VLOOKUP(D28,Довідник!$A$3:$F$11,4,0)</f>
        <v>Молдова</v>
      </c>
      <c r="H28" s="3" t="str">
        <f>VLOOKUP(D28,Довідник!$A$3:$F$11,5,0)</f>
        <v>Монастир</v>
      </c>
      <c r="I28" s="4">
        <f>VLOOKUP(D28,Довідник!$A$3:$F$11,6,0)</f>
        <v>44821</v>
      </c>
      <c r="J28" s="14" t="s">
        <v>38</v>
      </c>
      <c r="K28" s="3" t="str">
        <f>VLOOKUP(J28,Довідник!$A$16:$C$25,2,0)</f>
        <v>SSD-диск</v>
      </c>
      <c r="L28" s="14">
        <v>67</v>
      </c>
      <c r="M28" s="3">
        <f>VLOOKUP(J28,Довідник!$A$16:$C$25,3,0)</f>
        <v>330</v>
      </c>
      <c r="N28" s="14">
        <f t="shared" si="0"/>
        <v>22110</v>
      </c>
      <c r="O28" s="15">
        <v>45552</v>
      </c>
      <c r="P28" s="3" t="s">
        <v>96</v>
      </c>
    </row>
    <row r="29" spans="1:16" s="6" customFormat="1" hidden="1" x14ac:dyDescent="0.25">
      <c r="A29" s="3">
        <v>26</v>
      </c>
      <c r="B29" s="3" t="s">
        <v>88</v>
      </c>
      <c r="C29" s="4">
        <v>45567</v>
      </c>
      <c r="D29" s="13">
        <v>2586395239</v>
      </c>
      <c r="E29" s="3" t="str">
        <f>VLOOKUP(D29,Довідник!$A$3:$F$11,2,0)</f>
        <v>Snap Drag</v>
      </c>
      <c r="F29" s="3" t="str">
        <f>VLOOKUP(D29,Довідник!$A$3:$F$11,3,0)</f>
        <v>ЮО</v>
      </c>
      <c r="G29" s="3" t="str">
        <f>VLOOKUP(D29,Довідник!$A$3:$F$11,4,0)</f>
        <v>Чехія</v>
      </c>
      <c r="H29" s="3" t="str">
        <f>VLOOKUP(D29,Довідник!$A$3:$F$11,5,0)</f>
        <v>Плзень</v>
      </c>
      <c r="I29" s="4">
        <f>VLOOKUP(D29,Довідник!$A$3:$F$11,6,0)</f>
        <v>42957</v>
      </c>
      <c r="J29" s="14" t="s">
        <v>33</v>
      </c>
      <c r="K29" s="3" t="str">
        <f>VLOOKUP(J29,Довідник!$A$16:$C$25,2,0)</f>
        <v>Комп'ютерна мишка</v>
      </c>
      <c r="L29" s="14">
        <v>78</v>
      </c>
      <c r="M29" s="3">
        <f>VLOOKUP(J29,Довідник!$A$16:$C$25,3,0)</f>
        <v>350</v>
      </c>
      <c r="N29" s="14">
        <f t="shared" si="0"/>
        <v>27300</v>
      </c>
      <c r="O29" s="15">
        <v>45552</v>
      </c>
      <c r="P29" s="3" t="s">
        <v>96</v>
      </c>
    </row>
    <row r="30" spans="1:16" s="6" customFormat="1" hidden="1" x14ac:dyDescent="0.25">
      <c r="A30" s="3">
        <v>27</v>
      </c>
      <c r="B30" s="3" t="s">
        <v>89</v>
      </c>
      <c r="C30" s="4">
        <v>45576</v>
      </c>
      <c r="D30" s="13">
        <v>9877865534</v>
      </c>
      <c r="E30" s="3" t="str">
        <f>VLOOKUP(D30,Довідник!$A$3:$F$11,2,0)</f>
        <v>Nost West</v>
      </c>
      <c r="F30" s="3" t="str">
        <f>VLOOKUP(D30,Довідник!$A$3:$F$11,3,0)</f>
        <v>ЮО</v>
      </c>
      <c r="G30" s="3" t="str">
        <f>VLOOKUP(D30,Довідник!$A$3:$F$11,4,0)</f>
        <v>Молдова</v>
      </c>
      <c r="H30" s="3" t="str">
        <f>VLOOKUP(D30,Довідник!$A$3:$F$11,5,0)</f>
        <v>Монастир</v>
      </c>
      <c r="I30" s="4">
        <f>VLOOKUP(D30,Довідник!$A$3:$F$11,6,0)</f>
        <v>44821</v>
      </c>
      <c r="J30" s="14" t="s">
        <v>35</v>
      </c>
      <c r="K30" s="3" t="str">
        <f>VLOOKUP(J30,Довідник!$A$16:$C$25,2,0)</f>
        <v>Відеокарта</v>
      </c>
      <c r="L30" s="14">
        <v>89</v>
      </c>
      <c r="M30" s="3">
        <f>VLOOKUP(J30,Довідник!$A$16:$C$25,3,0)</f>
        <v>450</v>
      </c>
      <c r="N30" s="14">
        <f t="shared" si="0"/>
        <v>40050</v>
      </c>
      <c r="O30" s="15">
        <v>45552</v>
      </c>
      <c r="P30" s="3" t="s">
        <v>96</v>
      </c>
    </row>
    <row r="31" spans="1:16" s="6" customFormat="1" hidden="1" x14ac:dyDescent="0.25">
      <c r="A31" s="3">
        <v>28</v>
      </c>
      <c r="B31" s="3" t="s">
        <v>90</v>
      </c>
      <c r="C31" s="4">
        <v>45576</v>
      </c>
      <c r="D31" s="13">
        <v>2586395239</v>
      </c>
      <c r="E31" s="3" t="str">
        <f>VLOOKUP(D31,Довідник!$A$3:$F$11,2,0)</f>
        <v>Snap Drag</v>
      </c>
      <c r="F31" s="3" t="str">
        <f>VLOOKUP(D31,Довідник!$A$3:$F$11,3,0)</f>
        <v>ЮО</v>
      </c>
      <c r="G31" s="3" t="str">
        <f>VLOOKUP(D31,Довідник!$A$3:$F$11,4,0)</f>
        <v>Чехія</v>
      </c>
      <c r="H31" s="3" t="str">
        <f>VLOOKUP(D31,Довідник!$A$3:$F$11,5,0)</f>
        <v>Плзень</v>
      </c>
      <c r="I31" s="4">
        <f>VLOOKUP(D31,Довідник!$A$3:$F$11,6,0)</f>
        <v>42957</v>
      </c>
      <c r="J31" s="14" t="s">
        <v>38</v>
      </c>
      <c r="K31" s="3" t="str">
        <f>VLOOKUP(J31,Довідник!$A$16:$C$25,2,0)</f>
        <v>SSD-диск</v>
      </c>
      <c r="L31" s="14">
        <v>100</v>
      </c>
      <c r="M31" s="3">
        <f>VLOOKUP(J31,Довідник!$A$16:$C$25,3,0)</f>
        <v>330</v>
      </c>
      <c r="N31" s="14">
        <f t="shared" si="0"/>
        <v>33000</v>
      </c>
      <c r="O31" s="15">
        <v>45552</v>
      </c>
      <c r="P31" s="3" t="s">
        <v>96</v>
      </c>
    </row>
    <row r="32" spans="1:16" s="6" customFormat="1" hidden="1" x14ac:dyDescent="0.25">
      <c r="A32" s="3">
        <v>29</v>
      </c>
      <c r="B32" s="3" t="s">
        <v>91</v>
      </c>
      <c r="C32" s="4">
        <v>45576</v>
      </c>
      <c r="D32" s="13">
        <v>6678965230</v>
      </c>
      <c r="E32" s="3" t="str">
        <f>VLOOKUP(D32,Довідник!$A$3:$F$11,2,0)</f>
        <v>Comp Gen</v>
      </c>
      <c r="F32" s="3" t="str">
        <f>VLOOKUP(D32,Довідник!$A$3:$F$11,3,0)</f>
        <v>ЮО</v>
      </c>
      <c r="G32" s="3" t="str">
        <f>VLOOKUP(D32,Довідник!$A$3:$F$11,4,0)</f>
        <v>Нідерланди</v>
      </c>
      <c r="H32" s="3" t="str">
        <f>VLOOKUP(D32,Довідник!$A$3:$F$11,5,0)</f>
        <v>Мюнхен</v>
      </c>
      <c r="I32" s="4">
        <f>VLOOKUP(D32,Довідник!$A$3:$F$11,6,0)</f>
        <v>42583</v>
      </c>
      <c r="J32" s="14" t="s">
        <v>35</v>
      </c>
      <c r="K32" s="3" t="str">
        <f>VLOOKUP(J32,Довідник!$A$16:$C$25,2,0)</f>
        <v>Відеокарта</v>
      </c>
      <c r="L32" s="14">
        <v>105</v>
      </c>
      <c r="M32" s="3">
        <f>VLOOKUP(J32,Довідник!$A$16:$C$25,3,0)</f>
        <v>450</v>
      </c>
      <c r="N32" s="14">
        <f t="shared" si="0"/>
        <v>47250</v>
      </c>
      <c r="O32" s="15">
        <v>45552</v>
      </c>
      <c r="P32" s="3" t="s">
        <v>96</v>
      </c>
    </row>
    <row r="33" spans="1:16" s="6" customFormat="1" hidden="1" x14ac:dyDescent="0.25">
      <c r="A33" s="3">
        <v>30</v>
      </c>
      <c r="B33" s="3" t="s">
        <v>92</v>
      </c>
      <c r="C33" s="4">
        <v>45576</v>
      </c>
      <c r="D33" s="13">
        <v>5426477845</v>
      </c>
      <c r="E33" s="3" t="str">
        <f>VLOOKUP(D33,Довідник!$A$3:$F$11,2,0)</f>
        <v>Rocket PC</v>
      </c>
      <c r="F33" s="3" t="str">
        <f>VLOOKUP(D33,Довідник!$A$3:$F$11,3,0)</f>
        <v>ЮО</v>
      </c>
      <c r="G33" s="3" t="str">
        <f>VLOOKUP(D33,Довідник!$A$3:$F$11,4,0)</f>
        <v>Аргентина</v>
      </c>
      <c r="H33" s="3" t="str">
        <f>VLOOKUP(D33,Довідник!$A$3:$F$11,5,0)</f>
        <v>Янтар</v>
      </c>
      <c r="I33" s="4">
        <f>VLOOKUP(D33,Довідник!$A$3:$F$11,6,0)</f>
        <v>43759</v>
      </c>
      <c r="J33" s="14" t="s">
        <v>39</v>
      </c>
      <c r="K33" s="3" t="str">
        <f>VLOOKUP(J33,Довідник!$A$16:$C$25,2,0)</f>
        <v>Монітор</v>
      </c>
      <c r="L33" s="14">
        <v>229</v>
      </c>
      <c r="M33" s="3">
        <f>VLOOKUP(J33,Довідник!$A$16:$C$25,3,0)</f>
        <v>270</v>
      </c>
      <c r="N33" s="14">
        <f t="shared" si="0"/>
        <v>61830</v>
      </c>
      <c r="O33" s="14"/>
      <c r="P33" s="3" t="s">
        <v>97</v>
      </c>
    </row>
    <row r="34" spans="1:16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2"/>
      <c r="O34" s="1"/>
    </row>
    <row r="35" spans="1:16" x14ac:dyDescent="0.25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2"/>
      <c r="O35" s="1"/>
    </row>
    <row r="36" spans="1:16" x14ac:dyDescent="0.25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2"/>
      <c r="O36" s="1"/>
    </row>
    <row r="37" spans="1:16" x14ac:dyDescent="0.25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6" x14ac:dyDescent="0.25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2"/>
      <c r="O38" s="1"/>
    </row>
    <row r="39" spans="1:16" x14ac:dyDescent="0.25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2"/>
      <c r="O39" s="1"/>
    </row>
    <row r="40" spans="1:16" x14ac:dyDescent="0.25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2"/>
      <c r="O40" s="1"/>
    </row>
    <row r="41" spans="1:16" x14ac:dyDescent="0.25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2"/>
      <c r="O41" s="1"/>
    </row>
    <row r="42" spans="1:16" x14ac:dyDescent="0.25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2"/>
      <c r="O42" s="1"/>
    </row>
    <row r="43" spans="1:16" x14ac:dyDescent="0.2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2"/>
      <c r="O43" s="1"/>
    </row>
  </sheetData>
  <autoFilter ref="A3:P33" xr:uid="{DCA5C728-13FA-476E-BA8A-4AE7AC27B299}">
    <filterColumn colId="13">
      <top10 val="5" filterVal="160000"/>
    </filterColumn>
  </autoFilter>
  <mergeCells count="1">
    <mergeCell ref="A1:O1"/>
  </mergeCells>
  <dataValidations count="2">
    <dataValidation type="list" allowBlank="1" showInputMessage="1" showErrorMessage="1" sqref="J4:J33" xr:uid="{952B6FD3-960D-4911-8CF3-1E703C87E84F}">
      <formula1>$J$4:$J$33</formula1>
    </dataValidation>
    <dataValidation type="list" allowBlank="1" showInputMessage="1" showErrorMessage="1" sqref="D4:D33" xr:uid="{39C62814-A73F-49C3-8EAC-FC0E81326423}">
      <formula1>$D$4:$D$33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0D37-8C86-46C4-9D26-E27F9FC6F05F}">
  <sheetPr filterMode="1"/>
  <dimension ref="A1:P43"/>
  <sheetViews>
    <sheetView zoomScaleNormal="100" workbookViewId="0">
      <pane xSplit="15" ySplit="3" topLeftCell="P4" activePane="bottomRight" state="frozen"/>
      <selection pane="topRight" activeCell="P1" sqref="P1"/>
      <selection pane="bottomLeft" activeCell="A4" sqref="A4"/>
      <selection pane="bottomRight" activeCell="L3" sqref="L3"/>
    </sheetView>
  </sheetViews>
  <sheetFormatPr defaultRowHeight="15" x14ac:dyDescent="0.25"/>
  <cols>
    <col min="1" max="1" width="3.85546875" bestFit="1" customWidth="1"/>
    <col min="2" max="2" width="12" bestFit="1" customWidth="1"/>
    <col min="3" max="3" width="12" customWidth="1"/>
    <col min="4" max="4" width="15" customWidth="1"/>
    <col min="5" max="5" width="18.85546875" customWidth="1"/>
    <col min="6" max="6" width="7.7109375" bestFit="1" customWidth="1"/>
    <col min="7" max="7" width="16.7109375" customWidth="1"/>
    <col min="8" max="9" width="11.7109375" customWidth="1"/>
    <col min="10" max="10" width="9.7109375" bestFit="1" customWidth="1"/>
    <col min="11" max="11" width="21.42578125" customWidth="1"/>
    <col min="12" max="12" width="11.5703125" bestFit="1" customWidth="1"/>
    <col min="13" max="13" width="9.5703125" bestFit="1" customWidth="1"/>
    <col min="14" max="14" width="10" customWidth="1"/>
    <col min="15" max="15" width="10.42578125" bestFit="1" customWidth="1"/>
    <col min="16" max="16" width="11.140625" customWidth="1"/>
  </cols>
  <sheetData>
    <row r="1" spans="1:16" x14ac:dyDescent="0.25">
      <c r="A1" s="21" t="s">
        <v>12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9"/>
    </row>
    <row r="2" spans="1:16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9"/>
    </row>
    <row r="3" spans="1:16" ht="45" x14ac:dyDescent="0.25">
      <c r="A3" s="12" t="s">
        <v>13</v>
      </c>
      <c r="B3" s="12" t="s">
        <v>14</v>
      </c>
      <c r="C3" s="12" t="s">
        <v>15</v>
      </c>
      <c r="D3" s="12" t="s">
        <v>16</v>
      </c>
      <c r="E3" s="11" t="s">
        <v>17</v>
      </c>
      <c r="F3" s="11" t="s">
        <v>18</v>
      </c>
      <c r="G3" s="11" t="s">
        <v>19</v>
      </c>
      <c r="H3" s="11" t="s">
        <v>20</v>
      </c>
      <c r="I3" s="11" t="s">
        <v>21</v>
      </c>
      <c r="J3" s="12" t="s">
        <v>4</v>
      </c>
      <c r="K3" s="11" t="s">
        <v>5</v>
      </c>
      <c r="L3" s="12" t="s">
        <v>94</v>
      </c>
      <c r="M3" s="11" t="s">
        <v>6</v>
      </c>
      <c r="N3" s="12" t="s">
        <v>95</v>
      </c>
      <c r="O3" s="12" t="s">
        <v>0</v>
      </c>
      <c r="P3" s="12" t="s">
        <v>22</v>
      </c>
    </row>
    <row r="4" spans="1:16" s="6" customFormat="1" hidden="1" x14ac:dyDescent="0.25">
      <c r="A4" s="3">
        <v>1</v>
      </c>
      <c r="B4" s="3" t="s">
        <v>63</v>
      </c>
      <c r="C4" s="4">
        <v>45505</v>
      </c>
      <c r="D4" s="13">
        <v>5698723658</v>
      </c>
      <c r="E4" s="3" t="str">
        <f>VLOOKUP(D4,Довідник!$A$3:$F$11,2,0)</f>
        <v>Soft Well</v>
      </c>
      <c r="F4" s="3" t="str">
        <f>VLOOKUP(D4,Довідник!$A$3:$F$11,3,0)</f>
        <v>ФО</v>
      </c>
      <c r="G4" s="3" t="str">
        <f>VLOOKUP(D4,Довідник!$A$3:$F$11,4,0)</f>
        <v>Іспанія</v>
      </c>
      <c r="H4" s="3" t="str">
        <f>VLOOKUP(D4,Довідник!$A$3:$F$11,5,0)</f>
        <v>Сарагоса</v>
      </c>
      <c r="I4" s="4">
        <f>VLOOKUP(D4,Довідник!$A$3:$F$11,6,0)</f>
        <v>42962</v>
      </c>
      <c r="J4" s="14" t="s">
        <v>33</v>
      </c>
      <c r="K4" s="3" t="str">
        <f>VLOOKUP(J4,Довідник!$A$16:$C$25,2,0)</f>
        <v>Комп'ютерна мишка</v>
      </c>
      <c r="L4" s="14">
        <v>500</v>
      </c>
      <c r="M4" s="3">
        <f>VLOOKUP(J4,Довідник!$A$16:$C$25,3,0)</f>
        <v>350</v>
      </c>
      <c r="N4" s="14">
        <f>L4*M4</f>
        <v>175000</v>
      </c>
      <c r="O4" s="15">
        <v>45505</v>
      </c>
      <c r="P4" s="3" t="s">
        <v>96</v>
      </c>
    </row>
    <row r="5" spans="1:16" s="6" customFormat="1" hidden="1" x14ac:dyDescent="0.25">
      <c r="A5" s="3">
        <v>2</v>
      </c>
      <c r="B5" s="3" t="s">
        <v>64</v>
      </c>
      <c r="C5" s="4">
        <v>45505</v>
      </c>
      <c r="D5" s="13">
        <v>5698723658</v>
      </c>
      <c r="E5" s="3" t="str">
        <f>VLOOKUP(D5,Довідник!$A$3:$F$11,2,0)</f>
        <v>Soft Well</v>
      </c>
      <c r="F5" s="3" t="str">
        <f>VLOOKUP(D5,Довідник!$A$3:$F$11,3,0)</f>
        <v>ФО</v>
      </c>
      <c r="G5" s="3" t="str">
        <f>VLOOKUP(D5,Довідник!$A$3:$F$11,4,0)</f>
        <v>Іспанія</v>
      </c>
      <c r="H5" s="3" t="str">
        <f>VLOOKUP(D5,Довідник!$A$3:$F$11,5,0)</f>
        <v>Сарагоса</v>
      </c>
      <c r="I5" s="4">
        <f>VLOOKUP(D5,Довідник!$A$3:$F$11,6,0)</f>
        <v>42962</v>
      </c>
      <c r="J5" s="14" t="s">
        <v>34</v>
      </c>
      <c r="K5" s="3" t="str">
        <f>VLOOKUP(J5,Довідник!$A$16:$C$25,2,0)</f>
        <v>Процесор</v>
      </c>
      <c r="L5" s="14">
        <v>200</v>
      </c>
      <c r="M5" s="3">
        <f>VLOOKUP(J5,Довідник!$A$16:$C$25,3,0)</f>
        <v>800</v>
      </c>
      <c r="N5" s="14">
        <f t="shared" ref="N5:N33" si="0">L5*M5</f>
        <v>160000</v>
      </c>
      <c r="O5" s="15">
        <v>45505</v>
      </c>
      <c r="P5" s="3" t="s">
        <v>96</v>
      </c>
    </row>
    <row r="6" spans="1:16" s="6" customFormat="1" hidden="1" x14ac:dyDescent="0.25">
      <c r="A6" s="3">
        <v>3</v>
      </c>
      <c r="B6" s="3" t="s">
        <v>65</v>
      </c>
      <c r="C6" s="4">
        <v>45505</v>
      </c>
      <c r="D6" s="13">
        <v>2586395239</v>
      </c>
      <c r="E6" s="3" t="str">
        <f>VLOOKUP(D6,Довідник!$A$3:$F$11,2,0)</f>
        <v>Snap Drag</v>
      </c>
      <c r="F6" s="3" t="str">
        <f>VLOOKUP(D6,Довідник!$A$3:$F$11,3,0)</f>
        <v>ЮО</v>
      </c>
      <c r="G6" s="3" t="str">
        <f>VLOOKUP(D6,Довідник!$A$3:$F$11,4,0)</f>
        <v>Чехія</v>
      </c>
      <c r="H6" s="3" t="str">
        <f>VLOOKUP(D6,Довідник!$A$3:$F$11,5,0)</f>
        <v>Плзень</v>
      </c>
      <c r="I6" s="4">
        <f>VLOOKUP(D6,Довідник!$A$3:$F$11,6,0)</f>
        <v>42957</v>
      </c>
      <c r="J6" s="14" t="s">
        <v>35</v>
      </c>
      <c r="K6" s="3" t="str">
        <f>VLOOKUP(J6,Довідник!$A$16:$C$25,2,0)</f>
        <v>Відеокарта</v>
      </c>
      <c r="L6" s="14">
        <v>300</v>
      </c>
      <c r="M6" s="3">
        <f>VLOOKUP(J6,Довідник!$A$16:$C$25,3,0)</f>
        <v>450</v>
      </c>
      <c r="N6" s="14">
        <f t="shared" si="0"/>
        <v>135000</v>
      </c>
      <c r="O6" s="15">
        <v>45505</v>
      </c>
      <c r="P6" s="3" t="s">
        <v>96</v>
      </c>
    </row>
    <row r="7" spans="1:16" s="6" customFormat="1" hidden="1" x14ac:dyDescent="0.25">
      <c r="A7" s="3">
        <v>4</v>
      </c>
      <c r="B7" s="3" t="s">
        <v>66</v>
      </c>
      <c r="C7" s="4">
        <v>45505</v>
      </c>
      <c r="D7" s="13">
        <v>7458742369</v>
      </c>
      <c r="E7" s="3" t="str">
        <f>VLOOKUP(D7,Довідник!$A$3:$F$11,2,0)</f>
        <v>Argentum</v>
      </c>
      <c r="F7" s="3" t="str">
        <f>VLOOKUP(D7,Довідник!$A$3:$F$11,3,0)</f>
        <v>ФО</v>
      </c>
      <c r="G7" s="3" t="str">
        <f>VLOOKUP(D7,Довідник!$A$3:$F$11,4,0)</f>
        <v>Аргентина</v>
      </c>
      <c r="H7" s="3" t="str">
        <f>VLOOKUP(D7,Довідник!$A$3:$F$11,5,0)</f>
        <v>Манчестер</v>
      </c>
      <c r="I7" s="4">
        <f>VLOOKUP(D7,Довідник!$A$3:$F$11,6,0)</f>
        <v>42607</v>
      </c>
      <c r="J7" s="14" t="s">
        <v>36</v>
      </c>
      <c r="K7" s="3" t="str">
        <f>VLOOKUP(J7,Довідник!$A$16:$C$25,2,0)</f>
        <v>Оперативна пам'ять</v>
      </c>
      <c r="L7" s="14">
        <v>100</v>
      </c>
      <c r="M7" s="3">
        <f>VLOOKUP(J7,Довідник!$A$16:$C$25,3,0)</f>
        <v>500</v>
      </c>
      <c r="N7" s="14">
        <f t="shared" si="0"/>
        <v>50000</v>
      </c>
      <c r="O7" s="15">
        <v>45505</v>
      </c>
      <c r="P7" s="3" t="s">
        <v>96</v>
      </c>
    </row>
    <row r="8" spans="1:16" s="6" customFormat="1" hidden="1" x14ac:dyDescent="0.25">
      <c r="A8" s="3">
        <v>5</v>
      </c>
      <c r="B8" s="3" t="s">
        <v>67</v>
      </c>
      <c r="C8" s="4">
        <v>45511</v>
      </c>
      <c r="D8" s="13">
        <v>4356743774</v>
      </c>
      <c r="E8" s="3" t="str">
        <f>VLOOKUP(D8,Довідник!$A$3:$F$11,2,0)</f>
        <v>Deere</v>
      </c>
      <c r="F8" s="3" t="str">
        <f>VLOOKUP(D8,Довідник!$A$3:$F$11,3,0)</f>
        <v>ФО</v>
      </c>
      <c r="G8" s="3" t="str">
        <f>VLOOKUP(D8,Довідник!$A$3:$F$11,4,0)</f>
        <v>Велика Британія</v>
      </c>
      <c r="H8" s="3" t="str">
        <f>VLOOKUP(D8,Довідник!$A$3:$F$11,5,0)</f>
        <v>Лондон</v>
      </c>
      <c r="I8" s="4">
        <f>VLOOKUP(D8,Довідник!$A$3:$F$11,6,0)</f>
        <v>42791</v>
      </c>
      <c r="J8" s="14" t="s">
        <v>37</v>
      </c>
      <c r="K8" s="3" t="str">
        <f>VLOOKUP(J8,Довідник!$A$16:$C$25,2,0)</f>
        <v>Жортский диск</v>
      </c>
      <c r="L8" s="14">
        <v>120</v>
      </c>
      <c r="M8" s="3">
        <f>VLOOKUP(J8,Довідник!$A$16:$C$25,3,0)</f>
        <v>600</v>
      </c>
      <c r="N8" s="14">
        <f t="shared" si="0"/>
        <v>72000</v>
      </c>
      <c r="O8" s="15">
        <v>45505</v>
      </c>
      <c r="P8" s="3" t="s">
        <v>96</v>
      </c>
    </row>
    <row r="9" spans="1:16" s="6" customFormat="1" hidden="1" x14ac:dyDescent="0.25">
      <c r="A9" s="3">
        <v>6</v>
      </c>
      <c r="B9" s="3" t="s">
        <v>68</v>
      </c>
      <c r="C9" s="4">
        <v>45511</v>
      </c>
      <c r="D9" s="13">
        <v>5234523456</v>
      </c>
      <c r="E9" s="3" t="str">
        <f>VLOOKUP(D9,Довідник!$A$3:$F$11,2,0)</f>
        <v>Evil Genious</v>
      </c>
      <c r="F9" s="3" t="str">
        <f>VLOOKUP(D9,Довідник!$A$3:$F$11,3,0)</f>
        <v>ФО</v>
      </c>
      <c r="G9" s="3" t="str">
        <f>VLOOKUP(D9,Довідник!$A$3:$F$11,4,0)</f>
        <v>Велика Британія</v>
      </c>
      <c r="H9" s="3" t="str">
        <f>VLOOKUP(D9,Довідник!$A$3:$F$11,5,0)</f>
        <v>Ліверпуль</v>
      </c>
      <c r="I9" s="4">
        <f>VLOOKUP(D9,Довідник!$A$3:$F$11,6,0)</f>
        <v>44045</v>
      </c>
      <c r="J9" s="14" t="s">
        <v>38</v>
      </c>
      <c r="K9" s="3" t="str">
        <f>VLOOKUP(J9,Довідник!$A$16:$C$25,2,0)</f>
        <v>SSD-диск</v>
      </c>
      <c r="L9" s="14">
        <v>130</v>
      </c>
      <c r="M9" s="3">
        <f>VLOOKUP(J9,Довідник!$A$16:$C$25,3,0)</f>
        <v>330</v>
      </c>
      <c r="N9" s="14">
        <f t="shared" si="0"/>
        <v>42900</v>
      </c>
      <c r="O9" s="15">
        <v>45505</v>
      </c>
      <c r="P9" s="3" t="s">
        <v>96</v>
      </c>
    </row>
    <row r="10" spans="1:16" s="6" customFormat="1" hidden="1" x14ac:dyDescent="0.25">
      <c r="A10" s="3">
        <v>7</v>
      </c>
      <c r="B10" s="3" t="s">
        <v>69</v>
      </c>
      <c r="C10" s="4">
        <v>45511</v>
      </c>
      <c r="D10" s="13">
        <v>5426477845</v>
      </c>
      <c r="E10" s="3" t="str">
        <f>VLOOKUP(D10,Довідник!$A$3:$F$11,2,0)</f>
        <v>Rocket PC</v>
      </c>
      <c r="F10" s="3" t="str">
        <f>VLOOKUP(D10,Довідник!$A$3:$F$11,3,0)</f>
        <v>ЮО</v>
      </c>
      <c r="G10" s="3" t="str">
        <f>VLOOKUP(D10,Довідник!$A$3:$F$11,4,0)</f>
        <v>Аргентина</v>
      </c>
      <c r="H10" s="3" t="str">
        <f>VLOOKUP(D10,Довідник!$A$3:$F$11,5,0)</f>
        <v>Янтар</v>
      </c>
      <c r="I10" s="4">
        <f>VLOOKUP(D10,Довідник!$A$3:$F$11,6,0)</f>
        <v>43759</v>
      </c>
      <c r="J10" s="14" t="s">
        <v>39</v>
      </c>
      <c r="K10" s="3" t="str">
        <f>VLOOKUP(J10,Довідник!$A$16:$C$25,2,0)</f>
        <v>Монітор</v>
      </c>
      <c r="L10" s="14">
        <v>140</v>
      </c>
      <c r="M10" s="3">
        <f>VLOOKUP(J10,Довідник!$A$16:$C$25,3,0)</f>
        <v>270</v>
      </c>
      <c r="N10" s="14">
        <f t="shared" si="0"/>
        <v>37800</v>
      </c>
      <c r="O10" s="15">
        <v>45505</v>
      </c>
      <c r="P10" s="3" t="s">
        <v>96</v>
      </c>
    </row>
    <row r="11" spans="1:16" s="6" customFormat="1" hidden="1" x14ac:dyDescent="0.25">
      <c r="A11" s="3">
        <v>8</v>
      </c>
      <c r="B11" s="3" t="s">
        <v>70</v>
      </c>
      <c r="C11" s="4">
        <v>45520</v>
      </c>
      <c r="D11" s="13">
        <v>1324645775</v>
      </c>
      <c r="E11" s="3" t="str">
        <f>VLOOKUP(D11,Довідник!$A$3:$F$11,2,0)</f>
        <v>Hard Equip</v>
      </c>
      <c r="F11" s="3" t="str">
        <f>VLOOKUP(D11,Довідник!$A$3:$F$11,3,0)</f>
        <v>ЮО</v>
      </c>
      <c r="G11" s="3" t="str">
        <f>VLOOKUP(D11,Довідник!$A$3:$F$11,4,0)</f>
        <v>Польща</v>
      </c>
      <c r="H11" s="3" t="str">
        <f>VLOOKUP(D11,Довідник!$A$3:$F$11,5,0)</f>
        <v>Варшава</v>
      </c>
      <c r="I11" s="4">
        <f>VLOOKUP(D11,Довідник!$A$3:$F$11,6,0)</f>
        <v>42486</v>
      </c>
      <c r="J11" s="14" t="s">
        <v>40</v>
      </c>
      <c r="K11" s="3" t="str">
        <f>VLOOKUP(J11,Довідник!$A$16:$C$25,2,0)</f>
        <v>Блок живлення</v>
      </c>
      <c r="L11" s="14">
        <v>200</v>
      </c>
      <c r="M11" s="3">
        <f>VLOOKUP(J11,Довідник!$A$16:$C$25,3,0)</f>
        <v>800</v>
      </c>
      <c r="N11" s="14">
        <f t="shared" si="0"/>
        <v>160000</v>
      </c>
      <c r="O11" s="15"/>
      <c r="P11" s="3" t="s">
        <v>97</v>
      </c>
    </row>
    <row r="12" spans="1:16" s="6" customFormat="1" hidden="1" x14ac:dyDescent="0.25">
      <c r="A12" s="3">
        <v>9</v>
      </c>
      <c r="B12" s="3" t="s">
        <v>71</v>
      </c>
      <c r="C12" s="4">
        <v>45520</v>
      </c>
      <c r="D12" s="13">
        <v>9877865534</v>
      </c>
      <c r="E12" s="3" t="str">
        <f>VLOOKUP(D12,Довідник!$A$3:$F$11,2,0)</f>
        <v>Nost West</v>
      </c>
      <c r="F12" s="3" t="str">
        <f>VLOOKUP(D12,Довідник!$A$3:$F$11,3,0)</f>
        <v>ЮО</v>
      </c>
      <c r="G12" s="3" t="str">
        <f>VLOOKUP(D12,Довідник!$A$3:$F$11,4,0)</f>
        <v>Молдова</v>
      </c>
      <c r="H12" s="3" t="str">
        <f>VLOOKUP(D12,Довідник!$A$3:$F$11,5,0)</f>
        <v>Монастир</v>
      </c>
      <c r="I12" s="4">
        <f>VLOOKUP(D12,Довідник!$A$3:$F$11,6,0)</f>
        <v>44821</v>
      </c>
      <c r="J12" s="14" t="s">
        <v>41</v>
      </c>
      <c r="K12" s="3" t="str">
        <f>VLOOKUP(J12,Довідник!$A$16:$C$25,2,0)</f>
        <v>Мат. Плата</v>
      </c>
      <c r="L12" s="14">
        <v>250</v>
      </c>
      <c r="M12" s="3">
        <f>VLOOKUP(J12,Довідник!$A$16:$C$25,3,0)</f>
        <v>1000</v>
      </c>
      <c r="N12" s="14">
        <f t="shared" si="0"/>
        <v>250000</v>
      </c>
      <c r="O12" s="15">
        <v>45520</v>
      </c>
      <c r="P12" s="3" t="s">
        <v>96</v>
      </c>
    </row>
    <row r="13" spans="1:16" s="6" customFormat="1" hidden="1" x14ac:dyDescent="0.25">
      <c r="A13" s="3">
        <v>10</v>
      </c>
      <c r="B13" s="3" t="s">
        <v>72</v>
      </c>
      <c r="C13" s="4">
        <v>45520</v>
      </c>
      <c r="D13" s="13">
        <v>2586395239</v>
      </c>
      <c r="E13" s="3" t="str">
        <f>VLOOKUP(D13,Довідник!$A$3:$F$11,2,0)</f>
        <v>Snap Drag</v>
      </c>
      <c r="F13" s="3" t="str">
        <f>VLOOKUP(D13,Довідник!$A$3:$F$11,3,0)</f>
        <v>ЮО</v>
      </c>
      <c r="G13" s="3" t="str">
        <f>VLOOKUP(D13,Довідник!$A$3:$F$11,4,0)</f>
        <v>Чехія</v>
      </c>
      <c r="H13" s="3" t="str">
        <f>VLOOKUP(D13,Довідник!$A$3:$F$11,5,0)</f>
        <v>Плзень</v>
      </c>
      <c r="I13" s="4">
        <f>VLOOKUP(D13,Довідник!$A$3:$F$11,6,0)</f>
        <v>42957</v>
      </c>
      <c r="J13" s="14" t="s">
        <v>43</v>
      </c>
      <c r="K13" s="3" t="str">
        <f>VLOOKUP(J13,Довідник!$A$16:$C$25,2,0)</f>
        <v>Клавіатура</v>
      </c>
      <c r="L13" s="14">
        <v>222</v>
      </c>
      <c r="M13" s="3">
        <f>VLOOKUP(J13,Довідник!$A$16:$C$25,3,0)</f>
        <v>2000</v>
      </c>
      <c r="N13" s="14">
        <f t="shared" si="0"/>
        <v>444000</v>
      </c>
      <c r="O13" s="15">
        <v>45520</v>
      </c>
      <c r="P13" s="3" t="s">
        <v>96</v>
      </c>
    </row>
    <row r="14" spans="1:16" s="6" customFormat="1" hidden="1" x14ac:dyDescent="0.25">
      <c r="A14" s="3">
        <v>11</v>
      </c>
      <c r="B14" s="3" t="s">
        <v>73</v>
      </c>
      <c r="C14" s="4">
        <v>45520</v>
      </c>
      <c r="D14" s="13">
        <v>5698723658</v>
      </c>
      <c r="E14" s="3" t="str">
        <f>VLOOKUP(D14,Довідник!$A$3:$F$11,2,0)</f>
        <v>Soft Well</v>
      </c>
      <c r="F14" s="3" t="str">
        <f>VLOOKUP(D14,Довідник!$A$3:$F$11,3,0)</f>
        <v>ФО</v>
      </c>
      <c r="G14" s="3" t="str">
        <f>VLOOKUP(D14,Довідник!$A$3:$F$11,4,0)</f>
        <v>Іспанія</v>
      </c>
      <c r="H14" s="3" t="str">
        <f>VLOOKUP(D14,Довідник!$A$3:$F$11,5,0)</f>
        <v>Сарагоса</v>
      </c>
      <c r="I14" s="4">
        <f>VLOOKUP(D14,Довідник!$A$3:$F$11,6,0)</f>
        <v>42962</v>
      </c>
      <c r="J14" s="14" t="s">
        <v>35</v>
      </c>
      <c r="K14" s="3" t="str">
        <f>VLOOKUP(J14,Довідник!$A$16:$C$25,2,0)</f>
        <v>Відеокарта</v>
      </c>
      <c r="L14" s="14">
        <v>132</v>
      </c>
      <c r="M14" s="3">
        <f>VLOOKUP(J14,Довідник!$A$16:$C$25,3,0)</f>
        <v>450</v>
      </c>
      <c r="N14" s="14">
        <f t="shared" si="0"/>
        <v>59400</v>
      </c>
      <c r="O14" s="15">
        <v>45520</v>
      </c>
      <c r="P14" s="3" t="s">
        <v>96</v>
      </c>
    </row>
    <row r="15" spans="1:16" s="6" customFormat="1" hidden="1" x14ac:dyDescent="0.25">
      <c r="A15" s="3">
        <v>12</v>
      </c>
      <c r="B15" s="3" t="s">
        <v>74</v>
      </c>
      <c r="C15" s="4">
        <v>45544</v>
      </c>
      <c r="D15" s="13">
        <v>5698723658</v>
      </c>
      <c r="E15" s="3" t="str">
        <f>VLOOKUP(D15,Довідник!$A$3:$F$11,2,0)</f>
        <v>Soft Well</v>
      </c>
      <c r="F15" s="3" t="str">
        <f>VLOOKUP(D15,Довідник!$A$3:$F$11,3,0)</f>
        <v>ФО</v>
      </c>
      <c r="G15" s="3" t="str">
        <f>VLOOKUP(D15,Довідник!$A$3:$F$11,4,0)</f>
        <v>Іспанія</v>
      </c>
      <c r="H15" s="3" t="str">
        <f>VLOOKUP(D15,Довідник!$A$3:$F$11,5,0)</f>
        <v>Сарагоса</v>
      </c>
      <c r="I15" s="4">
        <f>VLOOKUP(D15,Довідник!$A$3:$F$11,6,0)</f>
        <v>42962</v>
      </c>
      <c r="J15" s="14" t="s">
        <v>36</v>
      </c>
      <c r="K15" s="3" t="str">
        <f>VLOOKUP(J15,Довідник!$A$16:$C$25,2,0)</f>
        <v>Оперативна пам'ять</v>
      </c>
      <c r="L15" s="14">
        <v>157</v>
      </c>
      <c r="M15" s="3">
        <f>VLOOKUP(J15,Довідник!$A$16:$C$25,3,0)</f>
        <v>500</v>
      </c>
      <c r="N15" s="14">
        <f t="shared" si="0"/>
        <v>78500</v>
      </c>
      <c r="O15" s="15">
        <v>45520</v>
      </c>
      <c r="P15" s="3" t="s">
        <v>96</v>
      </c>
    </row>
    <row r="16" spans="1:16" s="6" customFormat="1" hidden="1" x14ac:dyDescent="0.25">
      <c r="A16" s="3">
        <v>13</v>
      </c>
      <c r="B16" s="3" t="s">
        <v>75</v>
      </c>
      <c r="C16" s="4">
        <v>45544</v>
      </c>
      <c r="D16" s="13">
        <v>1324645775</v>
      </c>
      <c r="E16" s="3" t="str">
        <f>VLOOKUP(D16,Довідник!$A$3:$F$11,2,0)</f>
        <v>Hard Equip</v>
      </c>
      <c r="F16" s="3" t="str">
        <f>VLOOKUP(D16,Довідник!$A$3:$F$11,3,0)</f>
        <v>ЮО</v>
      </c>
      <c r="G16" s="3" t="str">
        <f>VLOOKUP(D16,Довідник!$A$3:$F$11,4,0)</f>
        <v>Польща</v>
      </c>
      <c r="H16" s="3" t="str">
        <f>VLOOKUP(D16,Довідник!$A$3:$F$11,5,0)</f>
        <v>Варшава</v>
      </c>
      <c r="I16" s="4">
        <f>VLOOKUP(D16,Довідник!$A$3:$F$11,6,0)</f>
        <v>42486</v>
      </c>
      <c r="J16" s="14" t="s">
        <v>38</v>
      </c>
      <c r="K16" s="3" t="str">
        <f>VLOOKUP(J16,Довідник!$A$16:$C$25,2,0)</f>
        <v>SSD-диск</v>
      </c>
      <c r="L16" s="14">
        <v>189</v>
      </c>
      <c r="M16" s="3">
        <f>VLOOKUP(J16,Довідник!$A$16:$C$25,3,0)</f>
        <v>330</v>
      </c>
      <c r="N16" s="14">
        <f t="shared" si="0"/>
        <v>62370</v>
      </c>
      <c r="O16" s="15">
        <v>45520</v>
      </c>
      <c r="P16" s="3" t="s">
        <v>96</v>
      </c>
    </row>
    <row r="17" spans="1:16" s="6" customFormat="1" hidden="1" x14ac:dyDescent="0.25">
      <c r="A17" s="3">
        <v>14</v>
      </c>
      <c r="B17" s="3" t="s">
        <v>76</v>
      </c>
      <c r="C17" s="4">
        <v>45544</v>
      </c>
      <c r="D17" s="13">
        <v>5698723658</v>
      </c>
      <c r="E17" s="3" t="str">
        <f>VLOOKUP(D17,Довідник!$A$3:$F$11,2,0)</f>
        <v>Soft Well</v>
      </c>
      <c r="F17" s="3" t="str">
        <f>VLOOKUP(D17,Довідник!$A$3:$F$11,3,0)</f>
        <v>ФО</v>
      </c>
      <c r="G17" s="3" t="str">
        <f>VLOOKUP(D17,Довідник!$A$3:$F$11,4,0)</f>
        <v>Іспанія</v>
      </c>
      <c r="H17" s="3" t="str">
        <f>VLOOKUP(D17,Довідник!$A$3:$F$11,5,0)</f>
        <v>Сарагоса</v>
      </c>
      <c r="I17" s="4">
        <f>VLOOKUP(D17,Довідник!$A$3:$F$11,6,0)</f>
        <v>42962</v>
      </c>
      <c r="J17" s="14" t="s">
        <v>36</v>
      </c>
      <c r="K17" s="3" t="str">
        <f>VLOOKUP(J17,Довідник!$A$16:$C$25,2,0)</f>
        <v>Оперативна пам'ять</v>
      </c>
      <c r="L17" s="14">
        <v>145</v>
      </c>
      <c r="M17" s="3">
        <f>VLOOKUP(J17,Довідник!$A$16:$C$25,3,0)</f>
        <v>500</v>
      </c>
      <c r="N17" s="14">
        <f t="shared" si="0"/>
        <v>72500</v>
      </c>
      <c r="O17" s="15">
        <v>45520</v>
      </c>
      <c r="P17" s="3" t="s">
        <v>96</v>
      </c>
    </row>
    <row r="18" spans="1:16" s="6" customFormat="1" hidden="1" x14ac:dyDescent="0.25">
      <c r="A18" s="3">
        <v>15</v>
      </c>
      <c r="B18" s="3" t="s">
        <v>77</v>
      </c>
      <c r="C18" s="4">
        <v>45544</v>
      </c>
      <c r="D18" s="13">
        <v>6678965230</v>
      </c>
      <c r="E18" s="3" t="str">
        <f>VLOOKUP(D18,Довідник!$A$3:$F$11,2,0)</f>
        <v>Comp Gen</v>
      </c>
      <c r="F18" s="3" t="str">
        <f>VLOOKUP(D18,Довідник!$A$3:$F$11,3,0)</f>
        <v>ЮО</v>
      </c>
      <c r="G18" s="3" t="str">
        <f>VLOOKUP(D18,Довідник!$A$3:$F$11,4,0)</f>
        <v>Нідерланди</v>
      </c>
      <c r="H18" s="3" t="str">
        <f>VLOOKUP(D18,Довідник!$A$3:$F$11,5,0)</f>
        <v>Мюнхен</v>
      </c>
      <c r="I18" s="4">
        <f>VLOOKUP(D18,Довідник!$A$3:$F$11,6,0)</f>
        <v>42583</v>
      </c>
      <c r="J18" s="14" t="s">
        <v>41</v>
      </c>
      <c r="K18" s="3" t="str">
        <f>VLOOKUP(J18,Довідник!$A$16:$C$25,2,0)</f>
        <v>Мат. Плата</v>
      </c>
      <c r="L18" s="14">
        <v>205</v>
      </c>
      <c r="M18" s="3">
        <f>VLOOKUP(J18,Довідник!$A$16:$C$25,3,0)</f>
        <v>1000</v>
      </c>
      <c r="N18" s="14">
        <f t="shared" si="0"/>
        <v>205000</v>
      </c>
      <c r="O18" s="15">
        <v>45520</v>
      </c>
      <c r="P18" s="3" t="s">
        <v>96</v>
      </c>
    </row>
    <row r="19" spans="1:16" s="6" customFormat="1" hidden="1" x14ac:dyDescent="0.25">
      <c r="A19" s="3">
        <v>16</v>
      </c>
      <c r="B19" s="3" t="s">
        <v>78</v>
      </c>
      <c r="C19" s="4">
        <v>45552</v>
      </c>
      <c r="D19" s="13">
        <v>1324645775</v>
      </c>
      <c r="E19" s="3" t="str">
        <f>VLOOKUP(D19,Довідник!$A$3:$F$11,2,0)</f>
        <v>Hard Equip</v>
      </c>
      <c r="F19" s="3" t="str">
        <f>VLOOKUP(D19,Довідник!$A$3:$F$11,3,0)</f>
        <v>ЮО</v>
      </c>
      <c r="G19" s="3" t="str">
        <f>VLOOKUP(D19,Довідник!$A$3:$F$11,4,0)</f>
        <v>Польща</v>
      </c>
      <c r="H19" s="3" t="str">
        <f>VLOOKUP(D19,Довідник!$A$3:$F$11,5,0)</f>
        <v>Варшава</v>
      </c>
      <c r="I19" s="4">
        <f>VLOOKUP(D19,Довідник!$A$3:$F$11,6,0)</f>
        <v>42486</v>
      </c>
      <c r="J19" s="14" t="s">
        <v>39</v>
      </c>
      <c r="K19" s="3" t="str">
        <f>VLOOKUP(J19,Довідник!$A$16:$C$25,2,0)</f>
        <v>Монітор</v>
      </c>
      <c r="L19" s="14">
        <v>201</v>
      </c>
      <c r="M19" s="3">
        <f>VLOOKUP(J19,Довідник!$A$16:$C$25,3,0)</f>
        <v>270</v>
      </c>
      <c r="N19" s="14">
        <f t="shared" si="0"/>
        <v>54270</v>
      </c>
      <c r="O19" s="15">
        <v>45520</v>
      </c>
      <c r="P19" s="3" t="s">
        <v>96</v>
      </c>
    </row>
    <row r="20" spans="1:16" s="6" customFormat="1" hidden="1" x14ac:dyDescent="0.25">
      <c r="A20" s="3">
        <v>17</v>
      </c>
      <c r="B20" s="3" t="s">
        <v>79</v>
      </c>
      <c r="C20" s="4">
        <v>45552</v>
      </c>
      <c r="D20" s="13">
        <v>4356743774</v>
      </c>
      <c r="E20" s="3" t="str">
        <f>VLOOKUP(D20,Довідник!$A$3:$F$11,2,0)</f>
        <v>Deere</v>
      </c>
      <c r="F20" s="3" t="str">
        <f>VLOOKUP(D20,Довідник!$A$3:$F$11,3,0)</f>
        <v>ФО</v>
      </c>
      <c r="G20" s="3" t="str">
        <f>VLOOKUP(D20,Довідник!$A$3:$F$11,4,0)</f>
        <v>Велика Британія</v>
      </c>
      <c r="H20" s="3" t="str">
        <f>VLOOKUP(D20,Довідник!$A$3:$F$11,5,0)</f>
        <v>Лондон</v>
      </c>
      <c r="I20" s="4">
        <f>VLOOKUP(D20,Довідник!$A$3:$F$11,6,0)</f>
        <v>42791</v>
      </c>
      <c r="J20" s="14" t="s">
        <v>38</v>
      </c>
      <c r="K20" s="3" t="str">
        <f>VLOOKUP(J20,Довідник!$A$16:$C$25,2,0)</f>
        <v>SSD-диск</v>
      </c>
      <c r="L20" s="14">
        <v>123</v>
      </c>
      <c r="M20" s="3">
        <f>VLOOKUP(J20,Довідник!$A$16:$C$25,3,0)</f>
        <v>330</v>
      </c>
      <c r="N20" s="14">
        <f t="shared" si="0"/>
        <v>40590</v>
      </c>
      <c r="O20" s="15">
        <v>45520</v>
      </c>
      <c r="P20" s="3" t="s">
        <v>96</v>
      </c>
    </row>
    <row r="21" spans="1:16" s="6" customFormat="1" hidden="1" x14ac:dyDescent="0.25">
      <c r="A21" s="3">
        <v>18</v>
      </c>
      <c r="B21" s="3" t="s">
        <v>80</v>
      </c>
      <c r="C21" s="4">
        <v>45552</v>
      </c>
      <c r="D21" s="13">
        <v>2586395239</v>
      </c>
      <c r="E21" s="3" t="str">
        <f>VLOOKUP(D21,Довідник!$A$3:$F$11,2,0)</f>
        <v>Snap Drag</v>
      </c>
      <c r="F21" s="3" t="str">
        <f>VLOOKUP(D21,Довідник!$A$3:$F$11,3,0)</f>
        <v>ЮО</v>
      </c>
      <c r="G21" s="3" t="str">
        <f>VLOOKUP(D21,Довідник!$A$3:$F$11,4,0)</f>
        <v>Чехія</v>
      </c>
      <c r="H21" s="3" t="str">
        <f>VLOOKUP(D21,Довідник!$A$3:$F$11,5,0)</f>
        <v>Плзень</v>
      </c>
      <c r="I21" s="4">
        <f>VLOOKUP(D21,Довідник!$A$3:$F$11,6,0)</f>
        <v>42957</v>
      </c>
      <c r="J21" s="14" t="s">
        <v>34</v>
      </c>
      <c r="K21" s="3" t="str">
        <f>VLOOKUP(J21,Довідник!$A$16:$C$25,2,0)</f>
        <v>Процесор</v>
      </c>
      <c r="L21" s="14">
        <v>142</v>
      </c>
      <c r="M21" s="3">
        <f>VLOOKUP(J21,Довідник!$A$16:$C$25,3,0)</f>
        <v>800</v>
      </c>
      <c r="N21" s="14">
        <f t="shared" si="0"/>
        <v>113600</v>
      </c>
      <c r="O21" s="14"/>
      <c r="P21" s="3" t="s">
        <v>97</v>
      </c>
    </row>
    <row r="22" spans="1:16" s="6" customFormat="1" hidden="1" x14ac:dyDescent="0.25">
      <c r="A22" s="3">
        <v>19</v>
      </c>
      <c r="B22" s="3" t="s">
        <v>81</v>
      </c>
      <c r="C22" s="4">
        <v>45552</v>
      </c>
      <c r="D22" s="13">
        <v>5426477845</v>
      </c>
      <c r="E22" s="3" t="str">
        <f>VLOOKUP(D22,Довідник!$A$3:$F$11,2,0)</f>
        <v>Rocket PC</v>
      </c>
      <c r="F22" s="3" t="str">
        <f>VLOOKUP(D22,Довідник!$A$3:$F$11,3,0)</f>
        <v>ЮО</v>
      </c>
      <c r="G22" s="3" t="str">
        <f>VLOOKUP(D22,Довідник!$A$3:$F$11,4,0)</f>
        <v>Аргентина</v>
      </c>
      <c r="H22" s="3" t="str">
        <f>VLOOKUP(D22,Довідник!$A$3:$F$11,5,0)</f>
        <v>Янтар</v>
      </c>
      <c r="I22" s="4">
        <f>VLOOKUP(D22,Довідник!$A$3:$F$11,6,0)</f>
        <v>43759</v>
      </c>
      <c r="J22" s="14" t="s">
        <v>39</v>
      </c>
      <c r="K22" s="3" t="str">
        <f>VLOOKUP(J22,Довідник!$A$16:$C$25,2,0)</f>
        <v>Монітор</v>
      </c>
      <c r="L22" s="14">
        <v>156</v>
      </c>
      <c r="M22" s="3">
        <f>VLOOKUP(J22,Довідник!$A$16:$C$25,3,0)</f>
        <v>270</v>
      </c>
      <c r="N22" s="14">
        <f t="shared" si="0"/>
        <v>42120</v>
      </c>
      <c r="O22" s="15">
        <v>45552</v>
      </c>
      <c r="P22" s="3" t="s">
        <v>96</v>
      </c>
    </row>
    <row r="23" spans="1:16" s="6" customFormat="1" hidden="1" x14ac:dyDescent="0.25">
      <c r="A23" s="3">
        <v>20</v>
      </c>
      <c r="B23" s="3" t="s">
        <v>82</v>
      </c>
      <c r="C23" s="4">
        <v>45564</v>
      </c>
      <c r="D23" s="13">
        <v>2586395239</v>
      </c>
      <c r="E23" s="3" t="str">
        <f>VLOOKUP(D23,Довідник!$A$3:$F$11,2,0)</f>
        <v>Snap Drag</v>
      </c>
      <c r="F23" s="3" t="str">
        <f>VLOOKUP(D23,Довідник!$A$3:$F$11,3,0)</f>
        <v>ЮО</v>
      </c>
      <c r="G23" s="3" t="str">
        <f>VLOOKUP(D23,Довідник!$A$3:$F$11,4,0)</f>
        <v>Чехія</v>
      </c>
      <c r="H23" s="3" t="str">
        <f>VLOOKUP(D23,Довідник!$A$3:$F$11,5,0)</f>
        <v>Плзень</v>
      </c>
      <c r="I23" s="4">
        <f>VLOOKUP(D23,Довідник!$A$3:$F$11,6,0)</f>
        <v>42957</v>
      </c>
      <c r="J23" s="14" t="s">
        <v>39</v>
      </c>
      <c r="K23" s="3" t="str">
        <f>VLOOKUP(J23,Довідник!$A$16:$C$25,2,0)</f>
        <v>Монітор</v>
      </c>
      <c r="L23" s="14">
        <v>178</v>
      </c>
      <c r="M23" s="3">
        <f>VLOOKUP(J23,Довідник!$A$16:$C$25,3,0)</f>
        <v>270</v>
      </c>
      <c r="N23" s="14">
        <f t="shared" si="0"/>
        <v>48060</v>
      </c>
      <c r="O23" s="15">
        <v>45552</v>
      </c>
      <c r="P23" s="3" t="s">
        <v>96</v>
      </c>
    </row>
    <row r="24" spans="1:16" s="6" customFormat="1" x14ac:dyDescent="0.25">
      <c r="A24" s="3">
        <v>21</v>
      </c>
      <c r="B24" s="3" t="s">
        <v>83</v>
      </c>
      <c r="C24" s="4">
        <v>45564</v>
      </c>
      <c r="D24" s="13">
        <v>2586395239</v>
      </c>
      <c r="E24" s="3" t="str">
        <f>VLOOKUP(D24,Довідник!$A$3:$F$11,2,0)</f>
        <v>Snap Drag</v>
      </c>
      <c r="F24" s="3" t="str">
        <f>VLOOKUP(D24,Довідник!$A$3:$F$11,3,0)</f>
        <v>ЮО</v>
      </c>
      <c r="G24" s="3" t="str">
        <f>VLOOKUP(D24,Довідник!$A$3:$F$11,4,0)</f>
        <v>Чехія</v>
      </c>
      <c r="H24" s="3" t="str">
        <f>VLOOKUP(D24,Довідник!$A$3:$F$11,5,0)</f>
        <v>Плзень</v>
      </c>
      <c r="I24" s="4">
        <f>VLOOKUP(D24,Довідник!$A$3:$F$11,6,0)</f>
        <v>42957</v>
      </c>
      <c r="J24" s="14" t="s">
        <v>35</v>
      </c>
      <c r="K24" s="3" t="str">
        <f>VLOOKUP(J24,Довідник!$A$16:$C$25,2,0)</f>
        <v>Відеокарта</v>
      </c>
      <c r="L24" s="14">
        <v>19</v>
      </c>
      <c r="M24" s="3">
        <f>VLOOKUP(J24,Довідник!$A$16:$C$25,3,0)</f>
        <v>450</v>
      </c>
      <c r="N24" s="14">
        <f t="shared" si="0"/>
        <v>8550</v>
      </c>
      <c r="O24" s="15">
        <v>45552</v>
      </c>
      <c r="P24" s="3" t="s">
        <v>96</v>
      </c>
    </row>
    <row r="25" spans="1:16" s="6" customFormat="1" x14ac:dyDescent="0.25">
      <c r="A25" s="3">
        <v>22</v>
      </c>
      <c r="B25" s="3" t="s">
        <v>84</v>
      </c>
      <c r="C25" s="4">
        <v>45564</v>
      </c>
      <c r="D25" s="13">
        <v>2586395239</v>
      </c>
      <c r="E25" s="3" t="str">
        <f>VLOOKUP(D25,Довідник!$A$3:$F$11,2,0)</f>
        <v>Snap Drag</v>
      </c>
      <c r="F25" s="3" t="str">
        <f>VLOOKUP(D25,Довідник!$A$3:$F$11,3,0)</f>
        <v>ЮО</v>
      </c>
      <c r="G25" s="3" t="str">
        <f>VLOOKUP(D25,Довідник!$A$3:$F$11,4,0)</f>
        <v>Чехія</v>
      </c>
      <c r="H25" s="3" t="str">
        <f>VLOOKUP(D25,Довідник!$A$3:$F$11,5,0)</f>
        <v>Плзень</v>
      </c>
      <c r="I25" s="4">
        <f>VLOOKUP(D25,Довідник!$A$3:$F$11,6,0)</f>
        <v>42957</v>
      </c>
      <c r="J25" s="14" t="s">
        <v>38</v>
      </c>
      <c r="K25" s="3" t="str">
        <f>VLOOKUP(J25,Довідник!$A$16:$C$25,2,0)</f>
        <v>SSD-диск</v>
      </c>
      <c r="L25" s="14">
        <v>56</v>
      </c>
      <c r="M25" s="3">
        <f>VLOOKUP(J25,Довідник!$A$16:$C$25,3,0)</f>
        <v>330</v>
      </c>
      <c r="N25" s="14">
        <f t="shared" si="0"/>
        <v>18480</v>
      </c>
      <c r="O25" s="15">
        <v>45552</v>
      </c>
      <c r="P25" s="3" t="s">
        <v>96</v>
      </c>
    </row>
    <row r="26" spans="1:16" s="6" customFormat="1" x14ac:dyDescent="0.25">
      <c r="A26" s="3">
        <v>23</v>
      </c>
      <c r="B26" s="3" t="s">
        <v>85</v>
      </c>
      <c r="C26" s="4">
        <v>45564</v>
      </c>
      <c r="D26" s="13">
        <v>5426477845</v>
      </c>
      <c r="E26" s="3" t="str">
        <f>VLOOKUP(D26,Довідник!$A$3:$F$11,2,0)</f>
        <v>Rocket PC</v>
      </c>
      <c r="F26" s="3" t="str">
        <f>VLOOKUP(D26,Довідник!$A$3:$F$11,3,0)</f>
        <v>ЮО</v>
      </c>
      <c r="G26" s="3" t="str">
        <f>VLOOKUP(D26,Довідник!$A$3:$F$11,4,0)</f>
        <v>Аргентина</v>
      </c>
      <c r="H26" s="3" t="str">
        <f>VLOOKUP(D26,Довідник!$A$3:$F$11,5,0)</f>
        <v>Янтар</v>
      </c>
      <c r="I26" s="4">
        <f>VLOOKUP(D26,Довідник!$A$3:$F$11,6,0)</f>
        <v>43759</v>
      </c>
      <c r="J26" s="14" t="s">
        <v>33</v>
      </c>
      <c r="K26" s="3" t="str">
        <f>VLOOKUP(J26,Довідник!$A$16:$C$25,2,0)</f>
        <v>Комп'ютерна мишка</v>
      </c>
      <c r="L26" s="14">
        <v>34</v>
      </c>
      <c r="M26" s="3">
        <f>VLOOKUP(J26,Довідник!$A$16:$C$25,3,0)</f>
        <v>350</v>
      </c>
      <c r="N26" s="14">
        <f t="shared" si="0"/>
        <v>11900</v>
      </c>
      <c r="O26" s="15">
        <v>45552</v>
      </c>
      <c r="P26" s="3" t="s">
        <v>96</v>
      </c>
    </row>
    <row r="27" spans="1:16" s="6" customFormat="1" x14ac:dyDescent="0.25">
      <c r="A27" s="3">
        <v>24</v>
      </c>
      <c r="B27" s="3" t="s">
        <v>86</v>
      </c>
      <c r="C27" s="4">
        <v>45567</v>
      </c>
      <c r="D27" s="13">
        <v>2586395239</v>
      </c>
      <c r="E27" s="3" t="str">
        <f>VLOOKUP(D27,Довідник!$A$3:$F$11,2,0)</f>
        <v>Snap Drag</v>
      </c>
      <c r="F27" s="3" t="str">
        <f>VLOOKUP(D27,Довідник!$A$3:$F$11,3,0)</f>
        <v>ЮО</v>
      </c>
      <c r="G27" s="3" t="str">
        <f>VLOOKUP(D27,Довідник!$A$3:$F$11,4,0)</f>
        <v>Чехія</v>
      </c>
      <c r="H27" s="3" t="str">
        <f>VLOOKUP(D27,Довідник!$A$3:$F$11,5,0)</f>
        <v>Плзень</v>
      </c>
      <c r="I27" s="4">
        <f>VLOOKUP(D27,Довідник!$A$3:$F$11,6,0)</f>
        <v>42957</v>
      </c>
      <c r="J27" s="14" t="s">
        <v>36</v>
      </c>
      <c r="K27" s="3" t="str">
        <f>VLOOKUP(J27,Довідник!$A$16:$C$25,2,0)</f>
        <v>Оперативна пам'ять</v>
      </c>
      <c r="L27" s="14">
        <v>45</v>
      </c>
      <c r="M27" s="3">
        <f>VLOOKUP(J27,Довідник!$A$16:$C$25,3,0)</f>
        <v>500</v>
      </c>
      <c r="N27" s="14">
        <f t="shared" si="0"/>
        <v>22500</v>
      </c>
      <c r="O27" s="15">
        <v>45552</v>
      </c>
      <c r="P27" s="3" t="s">
        <v>96</v>
      </c>
    </row>
    <row r="28" spans="1:16" s="6" customFormat="1" x14ac:dyDescent="0.25">
      <c r="A28" s="3">
        <v>25</v>
      </c>
      <c r="B28" s="3" t="s">
        <v>87</v>
      </c>
      <c r="C28" s="4">
        <v>45567</v>
      </c>
      <c r="D28" s="13">
        <v>9877865534</v>
      </c>
      <c r="E28" s="3" t="str">
        <f>VLOOKUP(D28,Довідник!$A$3:$F$11,2,0)</f>
        <v>Nost West</v>
      </c>
      <c r="F28" s="3" t="str">
        <f>VLOOKUP(D28,Довідник!$A$3:$F$11,3,0)</f>
        <v>ЮО</v>
      </c>
      <c r="G28" s="3" t="str">
        <f>VLOOKUP(D28,Довідник!$A$3:$F$11,4,0)</f>
        <v>Молдова</v>
      </c>
      <c r="H28" s="3" t="str">
        <f>VLOOKUP(D28,Довідник!$A$3:$F$11,5,0)</f>
        <v>Монастир</v>
      </c>
      <c r="I28" s="4">
        <f>VLOOKUP(D28,Довідник!$A$3:$F$11,6,0)</f>
        <v>44821</v>
      </c>
      <c r="J28" s="14" t="s">
        <v>38</v>
      </c>
      <c r="K28" s="3" t="str">
        <f>VLOOKUP(J28,Довідник!$A$16:$C$25,2,0)</f>
        <v>SSD-диск</v>
      </c>
      <c r="L28" s="14">
        <v>67</v>
      </c>
      <c r="M28" s="3">
        <f>VLOOKUP(J28,Довідник!$A$16:$C$25,3,0)</f>
        <v>330</v>
      </c>
      <c r="N28" s="14">
        <f t="shared" si="0"/>
        <v>22110</v>
      </c>
      <c r="O28" s="15">
        <v>45552</v>
      </c>
      <c r="P28" s="3" t="s">
        <v>96</v>
      </c>
    </row>
    <row r="29" spans="1:16" s="6" customFormat="1" x14ac:dyDescent="0.25">
      <c r="A29" s="3">
        <v>26</v>
      </c>
      <c r="B29" s="3" t="s">
        <v>88</v>
      </c>
      <c r="C29" s="4">
        <v>45567</v>
      </c>
      <c r="D29" s="13">
        <v>2586395239</v>
      </c>
      <c r="E29" s="3" t="str">
        <f>VLOOKUP(D29,Довідник!$A$3:$F$11,2,0)</f>
        <v>Snap Drag</v>
      </c>
      <c r="F29" s="3" t="str">
        <f>VLOOKUP(D29,Довідник!$A$3:$F$11,3,0)</f>
        <v>ЮО</v>
      </c>
      <c r="G29" s="3" t="str">
        <f>VLOOKUP(D29,Довідник!$A$3:$F$11,4,0)</f>
        <v>Чехія</v>
      </c>
      <c r="H29" s="3" t="str">
        <f>VLOOKUP(D29,Довідник!$A$3:$F$11,5,0)</f>
        <v>Плзень</v>
      </c>
      <c r="I29" s="4">
        <f>VLOOKUP(D29,Довідник!$A$3:$F$11,6,0)</f>
        <v>42957</v>
      </c>
      <c r="J29" s="14" t="s">
        <v>33</v>
      </c>
      <c r="K29" s="3" t="str">
        <f>VLOOKUP(J29,Довідник!$A$16:$C$25,2,0)</f>
        <v>Комп'ютерна мишка</v>
      </c>
      <c r="L29" s="14">
        <v>78</v>
      </c>
      <c r="M29" s="3">
        <f>VLOOKUP(J29,Довідник!$A$16:$C$25,3,0)</f>
        <v>350</v>
      </c>
      <c r="N29" s="14">
        <f t="shared" si="0"/>
        <v>27300</v>
      </c>
      <c r="O29" s="15">
        <v>45552</v>
      </c>
      <c r="P29" s="3" t="s">
        <v>96</v>
      </c>
    </row>
    <row r="30" spans="1:16" s="6" customFormat="1" x14ac:dyDescent="0.25">
      <c r="A30" s="3">
        <v>27</v>
      </c>
      <c r="B30" s="3" t="s">
        <v>89</v>
      </c>
      <c r="C30" s="4">
        <v>45576</v>
      </c>
      <c r="D30" s="13">
        <v>9877865534</v>
      </c>
      <c r="E30" s="3" t="str">
        <f>VLOOKUP(D30,Довідник!$A$3:$F$11,2,0)</f>
        <v>Nost West</v>
      </c>
      <c r="F30" s="3" t="str">
        <f>VLOOKUP(D30,Довідник!$A$3:$F$11,3,0)</f>
        <v>ЮО</v>
      </c>
      <c r="G30" s="3" t="str">
        <f>VLOOKUP(D30,Довідник!$A$3:$F$11,4,0)</f>
        <v>Молдова</v>
      </c>
      <c r="H30" s="3" t="str">
        <f>VLOOKUP(D30,Довідник!$A$3:$F$11,5,0)</f>
        <v>Монастир</v>
      </c>
      <c r="I30" s="4">
        <f>VLOOKUP(D30,Довідник!$A$3:$F$11,6,0)</f>
        <v>44821</v>
      </c>
      <c r="J30" s="14" t="s">
        <v>35</v>
      </c>
      <c r="K30" s="3" t="str">
        <f>VLOOKUP(J30,Довідник!$A$16:$C$25,2,0)</f>
        <v>Відеокарта</v>
      </c>
      <c r="L30" s="14">
        <v>89</v>
      </c>
      <c r="M30" s="3">
        <f>VLOOKUP(J30,Довідник!$A$16:$C$25,3,0)</f>
        <v>450</v>
      </c>
      <c r="N30" s="14">
        <f t="shared" si="0"/>
        <v>40050</v>
      </c>
      <c r="O30" s="15">
        <v>45552</v>
      </c>
      <c r="P30" s="3" t="s">
        <v>96</v>
      </c>
    </row>
    <row r="31" spans="1:16" s="6" customFormat="1" hidden="1" x14ac:dyDescent="0.25">
      <c r="A31" s="3">
        <v>28</v>
      </c>
      <c r="B31" s="3" t="s">
        <v>90</v>
      </c>
      <c r="C31" s="4">
        <v>45576</v>
      </c>
      <c r="D31" s="13">
        <v>2586395239</v>
      </c>
      <c r="E31" s="3" t="str">
        <f>VLOOKUP(D31,Довідник!$A$3:$F$11,2,0)</f>
        <v>Snap Drag</v>
      </c>
      <c r="F31" s="3" t="str">
        <f>VLOOKUP(D31,Довідник!$A$3:$F$11,3,0)</f>
        <v>ЮО</v>
      </c>
      <c r="G31" s="3" t="str">
        <f>VLOOKUP(D31,Довідник!$A$3:$F$11,4,0)</f>
        <v>Чехія</v>
      </c>
      <c r="H31" s="3" t="str">
        <f>VLOOKUP(D31,Довідник!$A$3:$F$11,5,0)</f>
        <v>Плзень</v>
      </c>
      <c r="I31" s="4">
        <f>VLOOKUP(D31,Довідник!$A$3:$F$11,6,0)</f>
        <v>42957</v>
      </c>
      <c r="J31" s="14" t="s">
        <v>38</v>
      </c>
      <c r="K31" s="3" t="str">
        <f>VLOOKUP(J31,Довідник!$A$16:$C$25,2,0)</f>
        <v>SSD-диск</v>
      </c>
      <c r="L31" s="14">
        <v>100</v>
      </c>
      <c r="M31" s="3">
        <f>VLOOKUP(J31,Довідник!$A$16:$C$25,3,0)</f>
        <v>330</v>
      </c>
      <c r="N31" s="14">
        <f t="shared" si="0"/>
        <v>33000</v>
      </c>
      <c r="O31" s="15">
        <v>45552</v>
      </c>
      <c r="P31" s="3" t="s">
        <v>96</v>
      </c>
    </row>
    <row r="32" spans="1:16" s="6" customFormat="1" hidden="1" x14ac:dyDescent="0.25">
      <c r="A32" s="3">
        <v>29</v>
      </c>
      <c r="B32" s="3" t="s">
        <v>91</v>
      </c>
      <c r="C32" s="4">
        <v>45576</v>
      </c>
      <c r="D32" s="13">
        <v>6678965230</v>
      </c>
      <c r="E32" s="3" t="str">
        <f>VLOOKUP(D32,Довідник!$A$3:$F$11,2,0)</f>
        <v>Comp Gen</v>
      </c>
      <c r="F32" s="3" t="str">
        <f>VLOOKUP(D32,Довідник!$A$3:$F$11,3,0)</f>
        <v>ЮО</v>
      </c>
      <c r="G32" s="3" t="str">
        <f>VLOOKUP(D32,Довідник!$A$3:$F$11,4,0)</f>
        <v>Нідерланди</v>
      </c>
      <c r="H32" s="3" t="str">
        <f>VLOOKUP(D32,Довідник!$A$3:$F$11,5,0)</f>
        <v>Мюнхен</v>
      </c>
      <c r="I32" s="4">
        <f>VLOOKUP(D32,Довідник!$A$3:$F$11,6,0)</f>
        <v>42583</v>
      </c>
      <c r="J32" s="14" t="s">
        <v>35</v>
      </c>
      <c r="K32" s="3" t="str">
        <f>VLOOKUP(J32,Довідник!$A$16:$C$25,2,0)</f>
        <v>Відеокарта</v>
      </c>
      <c r="L32" s="14">
        <v>105</v>
      </c>
      <c r="M32" s="3">
        <f>VLOOKUP(J32,Довідник!$A$16:$C$25,3,0)</f>
        <v>450</v>
      </c>
      <c r="N32" s="14">
        <f t="shared" si="0"/>
        <v>47250</v>
      </c>
      <c r="O32" s="15">
        <v>45552</v>
      </c>
      <c r="P32" s="3" t="s">
        <v>96</v>
      </c>
    </row>
    <row r="33" spans="1:16" s="6" customFormat="1" hidden="1" x14ac:dyDescent="0.25">
      <c r="A33" s="3">
        <v>30</v>
      </c>
      <c r="B33" s="3" t="s">
        <v>92</v>
      </c>
      <c r="C33" s="4">
        <v>45576</v>
      </c>
      <c r="D33" s="13">
        <v>5426477845</v>
      </c>
      <c r="E33" s="3" t="str">
        <f>VLOOKUP(D33,Довідник!$A$3:$F$11,2,0)</f>
        <v>Rocket PC</v>
      </c>
      <c r="F33" s="3" t="str">
        <f>VLOOKUP(D33,Довідник!$A$3:$F$11,3,0)</f>
        <v>ЮО</v>
      </c>
      <c r="G33" s="3" t="str">
        <f>VLOOKUP(D33,Довідник!$A$3:$F$11,4,0)</f>
        <v>Аргентина</v>
      </c>
      <c r="H33" s="3" t="str">
        <f>VLOOKUP(D33,Довідник!$A$3:$F$11,5,0)</f>
        <v>Янтар</v>
      </c>
      <c r="I33" s="4">
        <f>VLOOKUP(D33,Довідник!$A$3:$F$11,6,0)</f>
        <v>43759</v>
      </c>
      <c r="J33" s="14" t="s">
        <v>39</v>
      </c>
      <c r="K33" s="3" t="str">
        <f>VLOOKUP(J33,Довідник!$A$16:$C$25,2,0)</f>
        <v>Монітор</v>
      </c>
      <c r="L33" s="14">
        <v>229</v>
      </c>
      <c r="M33" s="3">
        <f>VLOOKUP(J33,Довідник!$A$16:$C$25,3,0)</f>
        <v>270</v>
      </c>
      <c r="N33" s="14">
        <f t="shared" si="0"/>
        <v>61830</v>
      </c>
      <c r="O33" s="14"/>
      <c r="P33" s="3" t="s">
        <v>97</v>
      </c>
    </row>
    <row r="34" spans="1:16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2"/>
      <c r="O34" s="1"/>
    </row>
    <row r="35" spans="1:16" x14ac:dyDescent="0.25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2"/>
      <c r="O35" s="1"/>
    </row>
    <row r="36" spans="1:16" x14ac:dyDescent="0.25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2"/>
      <c r="O36" s="1"/>
    </row>
    <row r="37" spans="1:16" x14ac:dyDescent="0.25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6" x14ac:dyDescent="0.25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2"/>
      <c r="O38" s="1"/>
    </row>
    <row r="39" spans="1:16" x14ac:dyDescent="0.25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2"/>
      <c r="O39" s="1"/>
    </row>
    <row r="40" spans="1:16" x14ac:dyDescent="0.25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2"/>
      <c r="O40" s="1"/>
    </row>
    <row r="41" spans="1:16" x14ac:dyDescent="0.25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2"/>
      <c r="O41" s="1"/>
    </row>
    <row r="42" spans="1:16" x14ac:dyDescent="0.25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2"/>
      <c r="O42" s="1"/>
    </row>
    <row r="43" spans="1:16" x14ac:dyDescent="0.2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2"/>
      <c r="O43" s="1"/>
    </row>
  </sheetData>
  <autoFilter ref="A3:P33" xr:uid="{72610D37-8C86-46C4-9D26-E27F9FC6F05F}">
    <filterColumn colId="11">
      <customFilters>
        <customFilter operator="lessThan" val="100"/>
      </customFilters>
    </filterColumn>
  </autoFilter>
  <mergeCells count="1">
    <mergeCell ref="A1:O1"/>
  </mergeCells>
  <dataValidations count="2">
    <dataValidation type="list" allowBlank="1" showInputMessage="1" showErrorMessage="1" sqref="J4:J33" xr:uid="{2EC8951E-439B-43AD-A3D4-1439BCB06690}">
      <formula1>$J$4:$J$33</formula1>
    </dataValidation>
    <dataValidation type="list" allowBlank="1" showInputMessage="1" showErrorMessage="1" sqref="D4:D33" xr:uid="{BED1CBEF-FA73-4E86-B94E-4A24C93CCFD3}">
      <formula1>$D$4:$D$33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10</vt:i4>
      </vt:variant>
    </vt:vector>
  </HeadingPairs>
  <TitlesOfParts>
    <vt:vector size="27" baseType="lpstr">
      <vt:lpstr>БД</vt:lpstr>
      <vt:lpstr>Довідник</vt:lpstr>
      <vt:lpstr>Завд№5</vt:lpstr>
      <vt:lpstr>Завд№6</vt:lpstr>
      <vt:lpstr>Завд№7</vt:lpstr>
      <vt:lpstr>Завд№8.1</vt:lpstr>
      <vt:lpstr>Завд№8.2</vt:lpstr>
      <vt:lpstr>Завд№8.2(2)</vt:lpstr>
      <vt:lpstr>Завд№8.3</vt:lpstr>
      <vt:lpstr>Завд№8.4</vt:lpstr>
      <vt:lpstr>Завд№8.5</vt:lpstr>
      <vt:lpstr>Завд№9.1</vt:lpstr>
      <vt:lpstr>Завд№9.2</vt:lpstr>
      <vt:lpstr>Завд№9.3</vt:lpstr>
      <vt:lpstr>Завд№9.4</vt:lpstr>
      <vt:lpstr>Завд№10</vt:lpstr>
      <vt:lpstr>Завд№11</vt:lpstr>
      <vt:lpstr>Завд№8.5!Извлечь</vt:lpstr>
      <vt:lpstr>Завд№9.1!Извлечь</vt:lpstr>
      <vt:lpstr>Завд№9.2!Извлечь</vt:lpstr>
      <vt:lpstr>Завд№9.3!Извлечь</vt:lpstr>
      <vt:lpstr>Завд№9.4!Извлечь</vt:lpstr>
      <vt:lpstr>Завд№8.5!Критерии</vt:lpstr>
      <vt:lpstr>Завд№9.1!Критерии</vt:lpstr>
      <vt:lpstr>Завд№9.2!Критерии</vt:lpstr>
      <vt:lpstr>Завд№9.3!Критерии</vt:lpstr>
      <vt:lpstr>Завд№9.4!Критерии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Artisoul</cp:lastModifiedBy>
  <cp:lastPrinted>2024-12-24T20:23:55Z</cp:lastPrinted>
  <dcterms:created xsi:type="dcterms:W3CDTF">2018-08-22T05:29:34Z</dcterms:created>
  <dcterms:modified xsi:type="dcterms:W3CDTF">2024-12-24T20:26:02Z</dcterms:modified>
</cp:coreProperties>
</file>