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shiny.cucumber\projects\ukrainedb\assets\"/>
    </mc:Choice>
  </mc:AlternateContent>
  <xr:revisionPtr revIDLastSave="0" documentId="13_ncr:1_{61A398CA-CCDB-491A-8CC1-E740A7267185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reg_damage" sheetId="1" r:id="rId1"/>
    <sheet name="sect_damage" sheetId="4" r:id="rId2"/>
    <sheet name="approximation" sheetId="6" r:id="rId3"/>
  </sheets>
  <definedNames>
    <definedName name="ExternalData_1" localSheetId="2" hidden="1">approximation!$B$1:$C$30</definedName>
    <definedName name="ExternalData_1" localSheetId="1" hidden="1">sect_damage!$A$1:$H$20</definedName>
    <definedName name="ExternalData_2" localSheetId="2" hidden="1">approximation!$A$1:$A$30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H2" i="4"/>
  <c r="F2" i="4"/>
  <c r="D2" i="4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7" i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O19" i="1" s="1"/>
  <c r="E18" i="1"/>
  <c r="F18" i="1" s="1"/>
  <c r="E17" i="1"/>
  <c r="F17" i="1" s="1"/>
  <c r="O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O7" i="1" s="1"/>
  <c r="E6" i="1"/>
  <c r="F6" i="1" s="1"/>
  <c r="E5" i="1"/>
  <c r="F5" i="1" s="1"/>
  <c r="O5" i="1" s="1"/>
  <c r="E4" i="1"/>
  <c r="F4" i="1" s="1"/>
  <c r="E3" i="1"/>
  <c r="F3" i="1" s="1"/>
  <c r="E2" i="1"/>
  <c r="F2" i="1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U20" i="1" l="1"/>
  <c r="X20" i="1"/>
  <c r="V20" i="1"/>
  <c r="L20" i="1"/>
  <c r="J20" i="1"/>
  <c r="U14" i="1"/>
  <c r="Y14" i="1"/>
  <c r="X14" i="1"/>
  <c r="V14" i="1"/>
  <c r="M14" i="1"/>
  <c r="L14" i="1"/>
  <c r="J14" i="1"/>
  <c r="U8" i="1"/>
  <c r="X8" i="1"/>
  <c r="V8" i="1"/>
  <c r="L8" i="1"/>
  <c r="J8" i="1"/>
  <c r="R2" i="1"/>
  <c r="V2" i="1"/>
  <c r="Q2" i="1"/>
  <c r="L2" i="1"/>
  <c r="K2" i="1"/>
  <c r="I2" i="1"/>
  <c r="Y2" i="1"/>
  <c r="X2" i="1"/>
  <c r="U26" i="1"/>
  <c r="Y26" i="1"/>
  <c r="X26" i="1"/>
  <c r="V26" i="1"/>
  <c r="M26" i="1"/>
  <c r="L26" i="1"/>
  <c r="J26" i="1"/>
  <c r="O27" i="1"/>
  <c r="R27" i="1"/>
  <c r="P27" i="1"/>
  <c r="P7" i="1"/>
  <c r="P19" i="1"/>
  <c r="U10" i="1"/>
  <c r="I10" i="1"/>
  <c r="J10" i="1"/>
  <c r="T10" i="1"/>
  <c r="Y10" i="1"/>
  <c r="V10" i="1"/>
  <c r="S10" i="1"/>
  <c r="M10" i="1"/>
  <c r="X10" i="1"/>
  <c r="R10" i="1"/>
  <c r="Q10" i="1"/>
  <c r="L10" i="1"/>
  <c r="P10" i="1"/>
  <c r="H10" i="1"/>
  <c r="O10" i="1"/>
  <c r="Z10" i="1"/>
  <c r="N10" i="1"/>
  <c r="W10" i="1"/>
  <c r="K10" i="1"/>
  <c r="O11" i="1"/>
  <c r="Z11" i="1"/>
  <c r="N11" i="1"/>
  <c r="Y11" i="1"/>
  <c r="M11" i="1"/>
  <c r="X11" i="1"/>
  <c r="L11" i="1"/>
  <c r="W11" i="1"/>
  <c r="K11" i="1"/>
  <c r="H11" i="1"/>
  <c r="P11" i="1"/>
  <c r="V11" i="1"/>
  <c r="J11" i="1"/>
  <c r="U11" i="1"/>
  <c r="I11" i="1"/>
  <c r="S11" i="1"/>
  <c r="R11" i="1"/>
  <c r="T11" i="1"/>
  <c r="Q11" i="1"/>
  <c r="U24" i="1"/>
  <c r="I24" i="1"/>
  <c r="T24" i="1"/>
  <c r="S24" i="1"/>
  <c r="H24" i="1"/>
  <c r="R24" i="1"/>
  <c r="Q24" i="1"/>
  <c r="M24" i="1"/>
  <c r="P24" i="1"/>
  <c r="O24" i="1"/>
  <c r="X24" i="1"/>
  <c r="Z24" i="1"/>
  <c r="N24" i="1"/>
  <c r="Y24" i="1"/>
  <c r="L24" i="1"/>
  <c r="W24" i="1"/>
  <c r="K24" i="1"/>
  <c r="V24" i="1"/>
  <c r="J24" i="1"/>
  <c r="U12" i="1"/>
  <c r="I12" i="1"/>
  <c r="M12" i="1"/>
  <c r="L12" i="1"/>
  <c r="T12" i="1"/>
  <c r="H12" i="1"/>
  <c r="X12" i="1"/>
  <c r="S12" i="1"/>
  <c r="R12" i="1"/>
  <c r="Q12" i="1"/>
  <c r="Y12" i="1"/>
  <c r="P12" i="1"/>
  <c r="O12" i="1"/>
  <c r="Z12" i="1"/>
  <c r="N12" i="1"/>
  <c r="J12" i="1"/>
  <c r="W12" i="1"/>
  <c r="K12" i="1"/>
  <c r="V12" i="1"/>
  <c r="O25" i="1"/>
  <c r="R25" i="1"/>
  <c r="Z25" i="1"/>
  <c r="N25" i="1"/>
  <c r="Y25" i="1"/>
  <c r="M25" i="1"/>
  <c r="H25" i="1"/>
  <c r="X25" i="1"/>
  <c r="L25" i="1"/>
  <c r="W25" i="1"/>
  <c r="K25" i="1"/>
  <c r="V25" i="1"/>
  <c r="J25" i="1"/>
  <c r="S25" i="1"/>
  <c r="U25" i="1"/>
  <c r="I25" i="1"/>
  <c r="T25" i="1"/>
  <c r="Q25" i="1"/>
  <c r="P25" i="1"/>
  <c r="U4" i="1"/>
  <c r="I4" i="1"/>
  <c r="T4" i="1"/>
  <c r="V4" i="1"/>
  <c r="S4" i="1"/>
  <c r="Y4" i="1"/>
  <c r="L4" i="1"/>
  <c r="R4" i="1"/>
  <c r="M4" i="1"/>
  <c r="Q4" i="1"/>
  <c r="X4" i="1"/>
  <c r="P4" i="1"/>
  <c r="O4" i="1"/>
  <c r="Z4" i="1"/>
  <c r="N4" i="1"/>
  <c r="J4" i="1"/>
  <c r="W4" i="1"/>
  <c r="K4" i="1"/>
  <c r="H4" i="1"/>
  <c r="U16" i="1"/>
  <c r="I16" i="1"/>
  <c r="J16" i="1"/>
  <c r="T16" i="1"/>
  <c r="X16" i="1"/>
  <c r="V16" i="1"/>
  <c r="S16" i="1"/>
  <c r="R16" i="1"/>
  <c r="Q16" i="1"/>
  <c r="M16" i="1"/>
  <c r="H16" i="1"/>
  <c r="P16" i="1"/>
  <c r="O16" i="1"/>
  <c r="Z16" i="1"/>
  <c r="N16" i="1"/>
  <c r="Y16" i="1"/>
  <c r="L16" i="1"/>
  <c r="W16" i="1"/>
  <c r="K16" i="1"/>
  <c r="O9" i="1"/>
  <c r="Z9" i="1"/>
  <c r="N9" i="1"/>
  <c r="Y9" i="1"/>
  <c r="M9" i="1"/>
  <c r="X9" i="1"/>
  <c r="L9" i="1"/>
  <c r="W9" i="1"/>
  <c r="K9" i="1"/>
  <c r="V9" i="1"/>
  <c r="J9" i="1"/>
  <c r="U9" i="1"/>
  <c r="I9" i="1"/>
  <c r="H9" i="1"/>
  <c r="P9" i="1"/>
  <c r="T9" i="1"/>
  <c r="S9" i="1"/>
  <c r="R9" i="1"/>
  <c r="Q9" i="1"/>
  <c r="U22" i="1"/>
  <c r="I22" i="1"/>
  <c r="T22" i="1"/>
  <c r="S22" i="1"/>
  <c r="X22" i="1"/>
  <c r="R22" i="1"/>
  <c r="Q22" i="1"/>
  <c r="L22" i="1"/>
  <c r="P22" i="1"/>
  <c r="H22" i="1"/>
  <c r="M22" i="1"/>
  <c r="O22" i="1"/>
  <c r="Y22" i="1"/>
  <c r="Z22" i="1"/>
  <c r="N22" i="1"/>
  <c r="W22" i="1"/>
  <c r="K22" i="1"/>
  <c r="V22" i="1"/>
  <c r="J22" i="1"/>
  <c r="O23" i="1"/>
  <c r="Z23" i="1"/>
  <c r="N23" i="1"/>
  <c r="Y23" i="1"/>
  <c r="M23" i="1"/>
  <c r="X23" i="1"/>
  <c r="L23" i="1"/>
  <c r="R23" i="1"/>
  <c r="W23" i="1"/>
  <c r="K23" i="1"/>
  <c r="H23" i="1"/>
  <c r="V23" i="1"/>
  <c r="J23" i="1"/>
  <c r="U23" i="1"/>
  <c r="I23" i="1"/>
  <c r="T23" i="1"/>
  <c r="S23" i="1"/>
  <c r="Q23" i="1"/>
  <c r="P23" i="1"/>
  <c r="O3" i="1"/>
  <c r="H3" i="1"/>
  <c r="P3" i="1"/>
  <c r="Z3" i="1"/>
  <c r="N3" i="1"/>
  <c r="X3" i="1"/>
  <c r="R3" i="1"/>
  <c r="Y3" i="1"/>
  <c r="M3" i="1"/>
  <c r="L3" i="1"/>
  <c r="W3" i="1"/>
  <c r="K3" i="1"/>
  <c r="S3" i="1"/>
  <c r="V3" i="1"/>
  <c r="J3" i="1"/>
  <c r="U3" i="1"/>
  <c r="I3" i="1"/>
  <c r="T3" i="1"/>
  <c r="Q3" i="1"/>
  <c r="U6" i="1"/>
  <c r="I6" i="1"/>
  <c r="Y6" i="1"/>
  <c r="X6" i="1"/>
  <c r="T6" i="1"/>
  <c r="S6" i="1"/>
  <c r="R6" i="1"/>
  <c r="V6" i="1"/>
  <c r="Q6" i="1"/>
  <c r="H6" i="1"/>
  <c r="P6" i="1"/>
  <c r="O6" i="1"/>
  <c r="M6" i="1"/>
  <c r="L6" i="1"/>
  <c r="Z6" i="1"/>
  <c r="N6" i="1"/>
  <c r="W6" i="1"/>
  <c r="K6" i="1"/>
  <c r="J6" i="1"/>
  <c r="U18" i="1"/>
  <c r="I18" i="1"/>
  <c r="T18" i="1"/>
  <c r="S18" i="1"/>
  <c r="Y18" i="1"/>
  <c r="R18" i="1"/>
  <c r="Q18" i="1"/>
  <c r="L18" i="1"/>
  <c r="P18" i="1"/>
  <c r="M18" i="1"/>
  <c r="O18" i="1"/>
  <c r="X18" i="1"/>
  <c r="Z18" i="1"/>
  <c r="N18" i="1"/>
  <c r="H18" i="1"/>
  <c r="J18" i="1"/>
  <c r="W18" i="1"/>
  <c r="K18" i="1"/>
  <c r="V18" i="1"/>
  <c r="O21" i="1"/>
  <c r="Z21" i="1"/>
  <c r="N21" i="1"/>
  <c r="S21" i="1"/>
  <c r="R21" i="1"/>
  <c r="Y21" i="1"/>
  <c r="M21" i="1"/>
  <c r="X21" i="1"/>
  <c r="L21" i="1"/>
  <c r="W21" i="1"/>
  <c r="K21" i="1"/>
  <c r="V21" i="1"/>
  <c r="J21" i="1"/>
  <c r="U21" i="1"/>
  <c r="I21" i="1"/>
  <c r="H21" i="1"/>
  <c r="T21" i="1"/>
  <c r="Q21" i="1"/>
  <c r="P21" i="1"/>
  <c r="O13" i="1"/>
  <c r="Z13" i="1"/>
  <c r="N13" i="1"/>
  <c r="Y13" i="1"/>
  <c r="M13" i="1"/>
  <c r="H13" i="1"/>
  <c r="X13" i="1"/>
  <c r="L13" i="1"/>
  <c r="P13" i="1"/>
  <c r="W13" i="1"/>
  <c r="K13" i="1"/>
  <c r="V13" i="1"/>
  <c r="J13" i="1"/>
  <c r="U13" i="1"/>
  <c r="I13" i="1"/>
  <c r="T13" i="1"/>
  <c r="S13" i="1"/>
  <c r="R13" i="1"/>
  <c r="Q13" i="1"/>
  <c r="O15" i="1"/>
  <c r="H15" i="1"/>
  <c r="Z15" i="1"/>
  <c r="N15" i="1"/>
  <c r="S15" i="1"/>
  <c r="Y15" i="1"/>
  <c r="M15" i="1"/>
  <c r="X15" i="1"/>
  <c r="L15" i="1"/>
  <c r="R15" i="1"/>
  <c r="W15" i="1"/>
  <c r="K15" i="1"/>
  <c r="V15" i="1"/>
  <c r="J15" i="1"/>
  <c r="U15" i="1"/>
  <c r="I15" i="1"/>
  <c r="P15" i="1"/>
  <c r="T15" i="1"/>
  <c r="Q15" i="1"/>
  <c r="H5" i="1"/>
  <c r="H17" i="1"/>
  <c r="J2" i="1"/>
  <c r="W2" i="1"/>
  <c r="Q5" i="1"/>
  <c r="Q7" i="1"/>
  <c r="K8" i="1"/>
  <c r="W8" i="1"/>
  <c r="K14" i="1"/>
  <c r="W14" i="1"/>
  <c r="Q17" i="1"/>
  <c r="Q19" i="1"/>
  <c r="K20" i="1"/>
  <c r="W20" i="1"/>
  <c r="K26" i="1"/>
  <c r="W26" i="1"/>
  <c r="Q27" i="1"/>
  <c r="R5" i="1"/>
  <c r="H7" i="1"/>
  <c r="S5" i="1"/>
  <c r="M20" i="1"/>
  <c r="S27" i="1"/>
  <c r="H8" i="1"/>
  <c r="H20" i="1"/>
  <c r="M2" i="1"/>
  <c r="Z2" i="1"/>
  <c r="T5" i="1"/>
  <c r="T7" i="1"/>
  <c r="N8" i="1"/>
  <c r="Z8" i="1"/>
  <c r="N14" i="1"/>
  <c r="Z14" i="1"/>
  <c r="T17" i="1"/>
  <c r="T19" i="1"/>
  <c r="N20" i="1"/>
  <c r="Z20" i="1"/>
  <c r="N26" i="1"/>
  <c r="Z26" i="1"/>
  <c r="T27" i="1"/>
  <c r="H19" i="1"/>
  <c r="S17" i="1"/>
  <c r="N2" i="1"/>
  <c r="I5" i="1"/>
  <c r="U5" i="1"/>
  <c r="I7" i="1"/>
  <c r="U7" i="1"/>
  <c r="O8" i="1"/>
  <c r="O14" i="1"/>
  <c r="I17" i="1"/>
  <c r="U17" i="1"/>
  <c r="I19" i="1"/>
  <c r="U19" i="1"/>
  <c r="O20" i="1"/>
  <c r="O26" i="1"/>
  <c r="I27" i="1"/>
  <c r="U27" i="1"/>
  <c r="R7" i="1"/>
  <c r="M8" i="1"/>
  <c r="O2" i="1"/>
  <c r="J5" i="1"/>
  <c r="V5" i="1"/>
  <c r="J7" i="1"/>
  <c r="V7" i="1"/>
  <c r="P8" i="1"/>
  <c r="P14" i="1"/>
  <c r="J17" i="1"/>
  <c r="V17" i="1"/>
  <c r="J19" i="1"/>
  <c r="V19" i="1"/>
  <c r="P20" i="1"/>
  <c r="P26" i="1"/>
  <c r="J27" i="1"/>
  <c r="V27" i="1"/>
  <c r="P5" i="1"/>
  <c r="P17" i="1"/>
  <c r="Y8" i="1"/>
  <c r="S19" i="1"/>
  <c r="P2" i="1"/>
  <c r="K5" i="1"/>
  <c r="W5" i="1"/>
  <c r="K7" i="1"/>
  <c r="W7" i="1"/>
  <c r="Q8" i="1"/>
  <c r="Q14" i="1"/>
  <c r="K17" i="1"/>
  <c r="W17" i="1"/>
  <c r="K19" i="1"/>
  <c r="W19" i="1"/>
  <c r="Q20" i="1"/>
  <c r="Q26" i="1"/>
  <c r="K27" i="1"/>
  <c r="W27" i="1"/>
  <c r="L5" i="1"/>
  <c r="X5" i="1"/>
  <c r="L7" i="1"/>
  <c r="X7" i="1"/>
  <c r="R8" i="1"/>
  <c r="R14" i="1"/>
  <c r="L17" i="1"/>
  <c r="X17" i="1"/>
  <c r="L19" i="1"/>
  <c r="X19" i="1"/>
  <c r="R20" i="1"/>
  <c r="R26" i="1"/>
  <c r="L27" i="1"/>
  <c r="X27" i="1"/>
  <c r="R17" i="1"/>
  <c r="S2" i="1"/>
  <c r="M5" i="1"/>
  <c r="Y5" i="1"/>
  <c r="M7" i="1"/>
  <c r="Y7" i="1"/>
  <c r="S8" i="1"/>
  <c r="S14" i="1"/>
  <c r="M17" i="1"/>
  <c r="Y17" i="1"/>
  <c r="M19" i="1"/>
  <c r="Y19" i="1"/>
  <c r="S20" i="1"/>
  <c r="S26" i="1"/>
  <c r="M27" i="1"/>
  <c r="Y27" i="1"/>
  <c r="S7" i="1"/>
  <c r="H2" i="1"/>
  <c r="H14" i="1"/>
  <c r="H26" i="1"/>
  <c r="T2" i="1"/>
  <c r="N5" i="1"/>
  <c r="Z5" i="1"/>
  <c r="N7" i="1"/>
  <c r="Z7" i="1"/>
  <c r="T8" i="1"/>
  <c r="T14" i="1"/>
  <c r="N17" i="1"/>
  <c r="Z17" i="1"/>
  <c r="N19" i="1"/>
  <c r="Z19" i="1"/>
  <c r="T20" i="1"/>
  <c r="T26" i="1"/>
  <c r="N27" i="1"/>
  <c r="Z27" i="1"/>
  <c r="R19" i="1"/>
  <c r="Y20" i="1"/>
  <c r="H27" i="1"/>
  <c r="U2" i="1"/>
  <c r="I8" i="1"/>
  <c r="I14" i="1"/>
  <c r="I20" i="1"/>
  <c r="I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A059B1-C926-4B56-830D-1EB161E90FFD}" keepAlive="1" name="Query - Table037 (Page 17)" description="Connection to the 'Table037 (Page 17)' query in the workbook." type="5" refreshedVersion="8" background="1" saveData="1">
    <dbPr connection="Provider=Microsoft.Mashup.OleDb.1;Data Source=$Workbook$;Location=&quot;Table037 (Page 17)&quot;;Extended Properties=&quot;&quot;" command="SELECT * FROM [Table037 (Page 17)]"/>
  </connection>
  <connection id="2" xr16:uid="{89EAB92B-BF99-4BBA-9664-F9CCA7D4DD50}" keepAlive="1" name="Query - Table038 (Page 18)" description="Connection to the 'Table038 (Page 18)' query in the workbook." type="5" refreshedVersion="8" background="1" saveData="1">
    <dbPr connection="Provider=Microsoft.Mashup.OleDb.1;Data Source=$Workbook$;Location=&quot;Table038 (Page 18)&quot;;Extended Properties=&quot;&quot;" command="SELECT * FROM [Table038 (Page 18)]"/>
  </connection>
  <connection id="3" xr16:uid="{5F674DCB-A8E0-40EC-A9AD-ACBB61D1D658}" keepAlive="1" name="Query - Table038 (Page 18) (2)" description="Connection to the 'Table038 (Page 18) (2)' query in the workbook." type="5" refreshedVersion="8" background="1" saveData="1">
    <dbPr connection="Provider=Microsoft.Mashup.OleDb.1;Data Source=$Workbook$;Location=&quot;Table038 (Page 18) (2)&quot;;Extended Properties=&quot;&quot;" command="SELECT * FROM [Table038 (Page 18) (2)]"/>
  </connection>
  <connection id="4" xr16:uid="{C0100707-580B-42E4-B230-E26C8D4494DC}" keepAlive="1" name="Query - Table038 (Page 18) (3)" description="Connection to the 'Table038 (Page 18) (3)' query in the workbook." type="5" refreshedVersion="8" background="1" saveData="1">
    <dbPr connection="Provider=Microsoft.Mashup.OleDb.1;Data Source=$Workbook$;Location=&quot;Table038 (Page 18) (3)&quot;;Extended Properties=&quot;&quot;" command="SELECT * FROM [Table038 (Page 18) (3)]"/>
  </connection>
  <connection id="5" xr16:uid="{8388A89B-C3E1-4F3B-99EB-4559560CAA09}" keepAlive="1" name="Query - Table038 (Page 18) (4)" description="Connection to the 'Table038 (Page 18) (4)' query in the workbook." type="5" refreshedVersion="8" background="1" saveData="1">
    <dbPr connection="Provider=Microsoft.Mashup.OleDb.1;Data Source=$Workbook$;Location=&quot;Table038 (Page 18) (4)&quot;;Extended Properties=&quot;&quot;" command="SELECT * FROM [Table038 (Page 18) (4)]"/>
  </connection>
  <connection id="6" xr16:uid="{B8AAAE05-936C-4BCA-AA17-B8544D6084BE}" keepAlive="1" name="Query - Table039 (Page 19)" description="Connection to the 'Table039 (Page 19)' query in the workbook." type="5" refreshedVersion="8" background="1" saveData="1">
    <dbPr connection="Provider=Microsoft.Mashup.OleDb.1;Data Source=$Workbook$;Location=&quot;Table039 (Page 19)&quot;;Extended Properties=&quot;&quot;" command="SELECT * FROM [Table039 (Page 19)]"/>
  </connection>
</connections>
</file>

<file path=xl/sharedStrings.xml><?xml version="1.0" encoding="utf-8"?>
<sst xmlns="http://schemas.openxmlformats.org/spreadsheetml/2006/main" count="213" uniqueCount="78">
  <si>
    <t>Sector</t>
  </si>
  <si>
    <t>Damage</t>
  </si>
  <si>
    <t>Needs</t>
  </si>
  <si>
    <t>Housing</t>
  </si>
  <si>
    <t>Education</t>
  </si>
  <si>
    <t>Health</t>
  </si>
  <si>
    <t>Social protection and livelihoods</t>
  </si>
  <si>
    <t>Culture and tourism</t>
  </si>
  <si>
    <t>Agriculture</t>
  </si>
  <si>
    <t>Irrigation and water resources</t>
  </si>
  <si>
    <t>Commerce and industry</t>
  </si>
  <si>
    <t>Finance and banking</t>
  </si>
  <si>
    <t>Energy</t>
  </si>
  <si>
    <t>Extractives</t>
  </si>
  <si>
    <t>Transport</t>
  </si>
  <si>
    <t>Telecom and digital</t>
  </si>
  <si>
    <t>Water supply and sanitation</t>
  </si>
  <si>
    <t>Environment, natural resource management,
and forestry</t>
  </si>
  <si>
    <t>Emergency response and civil protection</t>
  </si>
  <si>
    <t>Justice and public administration</t>
  </si>
  <si>
    <t>Land decontamination</t>
  </si>
  <si>
    <t>73.2</t>
  </si>
  <si>
    <t>Oblast</t>
  </si>
  <si>
    <t>Donetska</t>
  </si>
  <si>
    <t>Zaporizka</t>
  </si>
  <si>
    <t>Luhanska</t>
  </si>
  <si>
    <t>Mykolaivska</t>
  </si>
  <si>
    <t>Odeska</t>
  </si>
  <si>
    <t>Kharkivska</t>
  </si>
  <si>
    <t>Khersonska</t>
  </si>
  <si>
    <t>Support regions, subtotal</t>
  </si>
  <si>
    <t>Vinnytska</t>
  </si>
  <si>
    <t>Dnipropetrovska</t>
  </si>
  <si>
    <t>Kirovohradska</t>
  </si>
  <si>
    <t>Poltavska</t>
  </si>
  <si>
    <t>Cherkaska</t>
  </si>
  <si>
    <t>Backline regions, subtotal</t>
  </si>
  <si>
    <t>Volynska</t>
  </si>
  <si>
    <t>Zakarpatska</t>
  </si>
  <si>
    <t>Ivano-Frankivska</t>
  </si>
  <si>
    <t>Lvivska</t>
  </si>
  <si>
    <t>Rivnenska</t>
  </si>
  <si>
    <t>Ternopilska</t>
  </si>
  <si>
    <t>Khmelnytska</t>
  </si>
  <si>
    <t>Chernivetska</t>
  </si>
  <si>
    <t>Regions where government has regained control, subtotal</t>
  </si>
  <si>
    <t>Kyiv (city)</t>
  </si>
  <si>
    <t>Zhytomyrska</t>
  </si>
  <si>
    <t>Kyivska</t>
  </si>
  <si>
    <t>Sumska</t>
  </si>
  <si>
    <t>Chernihivska</t>
  </si>
  <si>
    <t>Not specified, subtotal</t>
  </si>
  <si>
    <t>Municipal services</t>
  </si>
  <si>
    <t>Frontline</t>
  </si>
  <si>
    <t>Oblast type</t>
  </si>
  <si>
    <t>Support</t>
  </si>
  <si>
    <t>Regained</t>
  </si>
  <si>
    <t>Unspecified</t>
  </si>
  <si>
    <t>Social</t>
  </si>
  <si>
    <t>Productive</t>
  </si>
  <si>
    <t>Infrastructure</t>
  </si>
  <si>
    <t>Cross-cutting</t>
  </si>
  <si>
    <t>Losses</t>
  </si>
  <si>
    <t>Damage Share</t>
  </si>
  <si>
    <t>Share Losses</t>
  </si>
  <si>
    <t>Share Needs</t>
  </si>
  <si>
    <t>Sector Type</t>
  </si>
  <si>
    <t>Share</t>
  </si>
  <si>
    <t>Total Damage</t>
  </si>
  <si>
    <t>Total Needs</t>
  </si>
  <si>
    <t>Kyiv</t>
  </si>
  <si>
    <t>Mregion</t>
  </si>
  <si>
    <t>East</t>
  </si>
  <si>
    <t>South</t>
  </si>
  <si>
    <t>West</t>
  </si>
  <si>
    <t>Center</t>
  </si>
  <si>
    <t>North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</si>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</sst>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164" fontId="0" fillId="0" borderId="0" xfId="0" applyNumberFormat="1"/>
    <xf numFmtId="2" fontId="1" fillId="0" borderId="0" xfId="1" applyNumberFormat="1" applyFont="1"/>
    <xf numFmtId="9" fontId="0" fillId="0" borderId="0" xfId="2" applyFont="1"/>
  </cellXfs>
  <cellStyles count="3">
    <cellStyle name="Normal" xfId="0" builtinId="0"/>
    <cellStyle name="Percent" xfId="2" builtinId="5"/>
    <cellStyle name="wiiw" xfId="1" xr:uid="{00000000-0005-0000-0000-000001000000}"/>
  </cellStyles>
  <dxfs count="5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2DDDC0-E522-4063-A690-8D89158BD777}" autoFormatId="16" applyNumberFormats="0" applyBorderFormats="0" applyFontFormats="0" applyPatternFormats="0" applyAlignmentFormats="0" applyWidthHeightFormats="0">
  <queryTableRefresh nextId="10">
    <queryTableFields count="8">
      <queryTableField id="1" name="Sector" tableColumnId="1"/>
      <queryTableField id="8" dataBound="0" tableColumnId="8"/>
      <queryTableField id="2" name="Damage" tableColumnId="2"/>
      <queryTableField id="3" name="Share (%)" tableColumnId="3"/>
      <queryTableField id="4" name="losses" tableColumnId="4"/>
      <queryTableField id="5" name="Share (%)_1" tableColumnId="5"/>
      <queryTableField id="6" name="Needs" tableColumnId="6"/>
      <queryTableField id="7" name="Share (%)_2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F7A1A4-24CD-48CD-B1C8-764C172FCCA1}" autoFormatId="16" applyNumberFormats="0" applyBorderFormats="0" applyFontFormats="0" applyPatternFormats="0" applyAlignmentFormats="0" applyWidthHeightFormats="0">
  <queryTableRefresh nextId="26" unboundColumnsRight="1">
    <queryTableFields count="3">
      <queryTableField id="1" name="Oblast" tableColumnId="1"/>
      <queryTableField id="2" name="Damage" tableColumnId="2"/>
      <queryTableField id="23" dataBound="0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CF935E7-DC8C-45B5-A003-794A1CAEA74F}" autoFormatId="16" applyNumberFormats="0" applyBorderFormats="0" applyFontFormats="0" applyPatternFormats="0" applyAlignmentFormats="0" applyWidthHeightFormats="0">
  <queryTableRefresh nextId="3">
    <queryTableFields count="1">
      <queryTableField id="2" name="Damage" tableColumnId="2"/>
    </queryTableFields>
    <queryTableDeletedFields count="1">
      <deletedField name="Obla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ADF1B2-12EB-4BE7-B367-894A3247F0F5}" name="Table037__Page_17" displayName="Table037__Page_17" ref="A1:H20" tableType="queryTable" totalsRowShown="0">
  <autoFilter ref="A1:H20" xr:uid="{29ADF1B2-12EB-4BE7-B367-894A3247F0F5}"/>
  <tableColumns count="8">
    <tableColumn id="1" xr3:uid="{7D6E00DD-AEA1-40A2-9A05-F6C182B4731B}" uniqueName="1" name="Sector" queryTableFieldId="1" dataDxfId="4"/>
    <tableColumn id="8" xr3:uid="{18D48016-86E6-4D2B-B0ED-48A60CCFAA80}" uniqueName="8" name="Sector Type" queryTableFieldId="8" dataDxfId="3"/>
    <tableColumn id="2" xr3:uid="{14B531CE-2BFD-4CE5-89F2-1BC730BCDBCF}" uniqueName="2" name="Damage" queryTableFieldId="2" dataDxfId="2"/>
    <tableColumn id="3" xr3:uid="{2340C484-5CB3-41A2-BA2D-63E48919C7B0}" uniqueName="3" name="Damage Share" queryTableFieldId="3" dataCellStyle="Percent"/>
    <tableColumn id="4" xr3:uid="{8248E376-F6A7-4349-A898-CBE43A03CFB4}" uniqueName="4" name="Losses" queryTableFieldId="4" dataDxfId="1"/>
    <tableColumn id="5" xr3:uid="{B045BB85-5CA3-43E0-90CC-7237AED2BA6B}" uniqueName="5" name="Share Losses" queryTableFieldId="5" dataCellStyle="Percent"/>
    <tableColumn id="6" xr3:uid="{164E07EC-40D5-4427-8A41-D7AB32E28564}" uniqueName="6" name="Needs" queryTableFieldId="6" dataDxfId="0"/>
    <tableColumn id="7" xr3:uid="{143FCFA3-0D9E-46E2-B775-6BE68A7EBCD1}" uniqueName="7" name="Share Needs" queryTableFieldId="7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33000F-E7A5-42E8-B557-38C7CDFD7CC3}" name="Table038__Page_18" displayName="Table038__Page_18" ref="B1:D30" tableType="queryTable" totalsRowShown="0">
  <autoFilter ref="B1:D30" xr:uid="{1333000F-E7A5-42E8-B557-38C7CDFD7CC3}"/>
  <tableColumns count="3">
    <tableColumn id="1" xr3:uid="{4414F8BB-7E74-4F2B-9F48-E3E3B49415F6}" uniqueName="1" name="Oblast" queryTableFieldId="1"/>
    <tableColumn id="2" xr3:uid="{580DC70E-4B0C-4949-B981-052AEE46883A}" uniqueName="2" name="Damage" queryTableFieldId="2"/>
    <tableColumn id="23" xr3:uid="{FFEE7B80-644C-44B7-87B4-D71F358BA312}" uniqueName="23" name="Total Damage" queryTableFieldId="23">
      <calculatedColumnFormula>+SUM(Table038__Page_18[Damage])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132BE1-9A61-496C-AFC9-881CF659C42C}" name="Table038__Page_185" displayName="Table038__Page_185" ref="A1:A30" tableType="queryTable" totalsRowShown="0">
  <autoFilter ref="A1:A30" xr:uid="{CA132BE1-9A61-496C-AFC9-881CF659C42C}"/>
  <tableColumns count="1">
    <tableColumn id="2" xr3:uid="{9CCB1CD2-3815-48CC-860B-284A8E311219}" uniqueName="2" name="Oblast type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iiw">
  <a:themeElements>
    <a:clrScheme name="wiiw farbdesign_neu ordnung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86868A"/>
      </a:accent1>
      <a:accent2>
        <a:srgbClr val="D48600"/>
      </a:accent2>
      <a:accent3>
        <a:srgbClr val="004872"/>
      </a:accent3>
      <a:accent4>
        <a:srgbClr val="E9EAEB"/>
      </a:accent4>
      <a:accent5>
        <a:srgbClr val="B7B9BC"/>
      </a:accent5>
      <a:accent6>
        <a:srgbClr val="D48600"/>
      </a:accent6>
      <a:hlink>
        <a:srgbClr val="004872"/>
      </a:hlink>
      <a:folHlink>
        <a:srgbClr val="00000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workbookViewId="0">
      <selection activeCell="D2" sqref="D2:D27"/>
    </sheetView>
  </sheetViews>
  <sheetFormatPr defaultColWidth="11" defaultRowHeight="13.2" x14ac:dyDescent="0.25"/>
  <cols>
    <col min="1" max="16384" width="11" style="1"/>
  </cols>
  <sheetData>
    <row r="1" spans="1:26" x14ac:dyDescent="0.25">
      <c r="A1" s="1" t="s">
        <v>54</v>
      </c>
      <c r="B1" s="1" t="s">
        <v>71</v>
      </c>
      <c r="C1" s="1" t="s">
        <v>22</v>
      </c>
      <c r="D1" s="1" t="s">
        <v>1</v>
      </c>
      <c r="E1" s="1" t="s">
        <v>68</v>
      </c>
      <c r="F1" s="1" t="s">
        <v>67</v>
      </c>
      <c r="G1" s="1" t="s">
        <v>69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52</v>
      </c>
      <c r="W1" s="2" t="s">
        <v>17</v>
      </c>
      <c r="X1" s="2" t="s">
        <v>18</v>
      </c>
      <c r="Y1" s="2" t="s">
        <v>19</v>
      </c>
      <c r="Z1" s="2" t="s">
        <v>20</v>
      </c>
    </row>
    <row r="2" spans="1:26" ht="13.8" x14ac:dyDescent="0.25">
      <c r="A2" s="4" t="s">
        <v>53</v>
      </c>
      <c r="B2" s="4" t="s">
        <v>72</v>
      </c>
      <c r="C2" s="4" t="s">
        <v>23</v>
      </c>
      <c r="D2">
        <v>38.700000000000003</v>
      </c>
      <c r="E2" s="4">
        <f t="shared" ref="E2:E27" si="0">+SUM(D:D)</f>
        <v>152.79999999999995</v>
      </c>
      <c r="F2" s="4">
        <f t="shared" ref="F2:F26" si="1">+D2/E2</f>
        <v>0.25327225130890063</v>
      </c>
      <c r="G2" s="4">
        <f>+SUM(Table037__Page_17[Needs])</f>
        <v>559.50000000000011</v>
      </c>
      <c r="H2" s="4">
        <f>+(VLOOKUP(H$1,sect_damage!$A:$H,8,0)/100)*$F2*$G2</f>
        <v>0.20337761780104721</v>
      </c>
      <c r="I2" s="4">
        <f>+(VLOOKUP(I$1,sect_damage!$A:$H,8,0)/100)*$F2*$G2</f>
        <v>3.5204842931937187E-2</v>
      </c>
      <c r="J2" s="4">
        <f>+(VLOOKUP(J$1,sect_damage!$A:$H,8,0)/100)*$F2*$G2</f>
        <v>3.596465968586389E-2</v>
      </c>
      <c r="K2" s="4">
        <f>+(VLOOKUP(K$1,sect_damage!$A:$H,8,0)/100)*$F2*$G2</f>
        <v>0.11270615183246079</v>
      </c>
      <c r="L2" s="4">
        <f>+(VLOOKUP(L$1,sect_damage!$A:$H,8,0)/100)*$F2*$G2</f>
        <v>2.2541230366492158E-2</v>
      </c>
      <c r="M2" s="4">
        <f>+(VLOOKUP(M$1,sect_damage!$A:$H,8,0)/100)*$F2*$G2</f>
        <v>0.1192912303664922</v>
      </c>
      <c r="N2" s="4">
        <f>+(VLOOKUP(N$1,sect_damage!$A:$H,8,0)/100)*$F2*$G2</f>
        <v>0.18666164921465975</v>
      </c>
      <c r="O2" s="4">
        <f>+(VLOOKUP(O$1,sect_damage!$A:$H,8,0)/100)*$F2*$G2</f>
        <v>1.190379581151833E-2</v>
      </c>
      <c r="P2" s="4">
        <f>+(VLOOKUP(P$1,sect_damage!$A:$H,8,0)/100)*$F2*$G2</f>
        <v>2.8113219895287971E-2</v>
      </c>
      <c r="Q2" s="4">
        <f>+(VLOOKUP(Q$1,sect_damage!$A:$H,8,0)/100)*$F2*$G2</f>
        <v>2.8873036649214673E-2</v>
      </c>
      <c r="R2" s="4">
        <f>+(VLOOKUP(R$1,sect_damage!$A:$H,8,0)/100)*$F2*$G2</f>
        <v>0.14208573298429325</v>
      </c>
      <c r="S2" s="4">
        <f>+(VLOOKUP(S$1,sect_damage!$A:$H,8,0)/100)*$F2*$G2</f>
        <v>0.1709587696335079</v>
      </c>
      <c r="T2" s="4">
        <f>+(VLOOKUP(T$1,sect_damage!$A:$H,8,0)/100)*$F2*$G2</f>
        <v>2.7100130890052365E-2</v>
      </c>
      <c r="U2" s="4">
        <f>+(VLOOKUP(U$1,sect_damage!$A:$H,8,0)/100)*$F2*$G2</f>
        <v>5.8252617801047126E-3</v>
      </c>
      <c r="V2" s="4">
        <f>+(VLOOKUP(V$1,sect_damage!$A:$H,8,0)/100)*$F2*$G2</f>
        <v>5.8252617801047126E-3</v>
      </c>
      <c r="W2" s="4">
        <f>+(VLOOKUP(W$1,sect_damage!$A:$H,8,0)/100)*$F2*$G2</f>
        <v>5.8252617801047126E-3</v>
      </c>
      <c r="X2" s="4">
        <f>+(VLOOKUP(X$1,sect_damage!$A:$H,8,0)/100)*$F2*$G2</f>
        <v>1.7729057591623044E-3</v>
      </c>
      <c r="Y2" s="4">
        <f>+(VLOOKUP(Y$1,sect_damage!$A:$H,8,0)/100)*$F2*$G2</f>
        <v>8.7632198952879617E-2</v>
      </c>
      <c r="Z2" s="4">
        <f>+(VLOOKUP(Z$1,sect_damage!$A:$H,8,0)/100)*$F2*$G2</f>
        <v>0.18539528795811525</v>
      </c>
    </row>
    <row r="3" spans="1:26" ht="13.8" x14ac:dyDescent="0.25">
      <c r="A3" s="4" t="s">
        <v>53</v>
      </c>
      <c r="B3" s="4" t="s">
        <v>72</v>
      </c>
      <c r="C3" s="4" t="s">
        <v>24</v>
      </c>
      <c r="D3">
        <v>13.5</v>
      </c>
      <c r="E3" s="4">
        <f t="shared" si="0"/>
        <v>152.79999999999995</v>
      </c>
      <c r="F3" s="4">
        <f t="shared" si="1"/>
        <v>8.8350785340314167E-2</v>
      </c>
      <c r="G3" s="4">
        <f>+SUM(Table037__Page_17[Needs])</f>
        <v>559.50000000000011</v>
      </c>
      <c r="H3" s="4">
        <f>+(VLOOKUP(H$1,sect_damage!$A:$H,8,0)/100)*$F3*$G3</f>
        <v>7.0945680628272279E-2</v>
      </c>
      <c r="I3" s="4">
        <f>+(VLOOKUP(I$1,sect_damage!$A:$H,8,0)/100)*$F3*$G3</f>
        <v>1.2280759162303669E-2</v>
      </c>
      <c r="J3" s="4">
        <f>+(VLOOKUP(J$1,sect_damage!$A:$H,8,0)/100)*$F3*$G3</f>
        <v>1.2545811518324611E-2</v>
      </c>
      <c r="K3" s="4">
        <f>+(VLOOKUP(K$1,sect_damage!$A:$H,8,0)/100)*$F3*$G3</f>
        <v>3.9316099476439804E-2</v>
      </c>
      <c r="L3" s="4">
        <f>+(VLOOKUP(L$1,sect_damage!$A:$H,8,0)/100)*$F3*$G3</f>
        <v>7.863219895287963E-3</v>
      </c>
      <c r="M3" s="4">
        <f>+(VLOOKUP(M$1,sect_damage!$A:$H,8,0)/100)*$F3*$G3</f>
        <v>4.1613219895287976E-2</v>
      </c>
      <c r="N3" s="4">
        <f>+(VLOOKUP(N$1,sect_damage!$A:$H,8,0)/100)*$F3*$G3</f>
        <v>6.5114528795811547E-2</v>
      </c>
      <c r="O3" s="4">
        <f>+(VLOOKUP(O$1,sect_damage!$A:$H,8,0)/100)*$F3*$G3</f>
        <v>4.1524869109947661E-3</v>
      </c>
      <c r="P3" s="4">
        <f>+(VLOOKUP(P$1,sect_damage!$A:$H,8,0)/100)*$F3*$G3</f>
        <v>9.8069371727748742E-3</v>
      </c>
      <c r="Q3" s="4">
        <f>+(VLOOKUP(Q$1,sect_damage!$A:$H,8,0)/100)*$F3*$G3</f>
        <v>1.0071989528795814E-2</v>
      </c>
      <c r="R3" s="4">
        <f>+(VLOOKUP(R$1,sect_damage!$A:$H,8,0)/100)*$F3*$G3</f>
        <v>4.956479057591625E-2</v>
      </c>
      <c r="S3" s="4">
        <f>+(VLOOKUP(S$1,sect_damage!$A:$H,8,0)/100)*$F3*$G3</f>
        <v>5.9636780104712059E-2</v>
      </c>
      <c r="T3" s="4">
        <f>+(VLOOKUP(T$1,sect_damage!$A:$H,8,0)/100)*$F3*$G3</f>
        <v>9.453534031413616E-3</v>
      </c>
      <c r="U3" s="4">
        <f>+(VLOOKUP(U$1,sect_damage!$A:$H,8,0)/100)*$F3*$G3</f>
        <v>2.0320680628272253E-3</v>
      </c>
      <c r="V3" s="4">
        <f>+(VLOOKUP(V$1,sect_damage!$A:$H,8,0)/100)*$F3*$G3</f>
        <v>2.0320680628272253E-3</v>
      </c>
      <c r="W3" s="4">
        <f>+(VLOOKUP(W$1,sect_damage!$A:$H,8,0)/100)*$F3*$G3</f>
        <v>2.0320680628272253E-3</v>
      </c>
      <c r="X3" s="4">
        <f>+(VLOOKUP(X$1,sect_damage!$A:$H,8,0)/100)*$F3*$G3</f>
        <v>6.1845549738219908E-4</v>
      </c>
      <c r="Y3" s="4">
        <f>+(VLOOKUP(Y$1,sect_damage!$A:$H,8,0)/100)*$F3*$G3</f>
        <v>3.0569371727748703E-2</v>
      </c>
      <c r="Z3" s="4">
        <f>+(VLOOKUP(Z$1,sect_damage!$A:$H,8,0)/100)*$F3*$G3</f>
        <v>6.4672774869109967E-2</v>
      </c>
    </row>
    <row r="4" spans="1:26" ht="13.8" x14ac:dyDescent="0.25">
      <c r="A4" s="4" t="s">
        <v>53</v>
      </c>
      <c r="B4" s="4" t="s">
        <v>72</v>
      </c>
      <c r="C4" s="4" t="s">
        <v>25</v>
      </c>
      <c r="D4">
        <v>17.8</v>
      </c>
      <c r="E4" s="4">
        <f t="shared" si="0"/>
        <v>152.79999999999995</v>
      </c>
      <c r="F4" s="4">
        <f t="shared" si="1"/>
        <v>0.11649214659685868</v>
      </c>
      <c r="G4" s="4">
        <f>+SUM(Table037__Page_17[Needs])</f>
        <v>559.50000000000011</v>
      </c>
      <c r="H4" s="4">
        <f>+(VLOOKUP(H$1,sect_damage!$A:$H,8,0)/100)*$F4*$G4</f>
        <v>9.3543193717277526E-2</v>
      </c>
      <c r="I4" s="4">
        <f>+(VLOOKUP(I$1,sect_damage!$A:$H,8,0)/100)*$F4*$G4</f>
        <v>1.6192408376963358E-2</v>
      </c>
      <c r="J4" s="4">
        <f>+(VLOOKUP(J$1,sect_damage!$A:$H,8,0)/100)*$F4*$G4</f>
        <v>1.6541884816753932E-2</v>
      </c>
      <c r="K4" s="4">
        <f>+(VLOOKUP(K$1,sect_damage!$A:$H,8,0)/100)*$F4*$G4</f>
        <v>5.1839005235602115E-2</v>
      </c>
      <c r="L4" s="4">
        <f>+(VLOOKUP(L$1,sect_damage!$A:$H,8,0)/100)*$F4*$G4</f>
        <v>1.0367801047120423E-2</v>
      </c>
      <c r="M4" s="4">
        <f>+(VLOOKUP(M$1,sect_damage!$A:$H,8,0)/100)*$F4*$G4</f>
        <v>5.486780104712044E-2</v>
      </c>
      <c r="N4" s="4">
        <f>+(VLOOKUP(N$1,sect_damage!$A:$H,8,0)/100)*$F4*$G4</f>
        <v>8.5854712041884843E-2</v>
      </c>
      <c r="O4" s="4">
        <f>+(VLOOKUP(O$1,sect_damage!$A:$H,8,0)/100)*$F4*$G4</f>
        <v>5.4751308900523581E-3</v>
      </c>
      <c r="P4" s="4">
        <f>+(VLOOKUP(P$1,sect_damage!$A:$H,8,0)/100)*$F4*$G4</f>
        <v>1.2930628272251315E-2</v>
      </c>
      <c r="Q4" s="4">
        <f>+(VLOOKUP(Q$1,sect_damage!$A:$H,8,0)/100)*$F4*$G4</f>
        <v>1.328010471204189E-2</v>
      </c>
      <c r="R4" s="4">
        <f>+(VLOOKUP(R$1,sect_damage!$A:$H,8,0)/100)*$F4*$G4</f>
        <v>6.5352094240837724E-2</v>
      </c>
      <c r="S4" s="4">
        <f>+(VLOOKUP(S$1,sect_damage!$A:$H,8,0)/100)*$F4*$G4</f>
        <v>7.8632198952879609E-2</v>
      </c>
      <c r="T4" s="4">
        <f>+(VLOOKUP(T$1,sect_damage!$A:$H,8,0)/100)*$F4*$G4</f>
        <v>1.2464659685863879E-2</v>
      </c>
      <c r="U4" s="4">
        <f>+(VLOOKUP(U$1,sect_damage!$A:$H,8,0)/100)*$F4*$G4</f>
        <v>2.6793193717277492E-3</v>
      </c>
      <c r="V4" s="4">
        <f>+(VLOOKUP(V$1,sect_damage!$A:$H,8,0)/100)*$F4*$G4</f>
        <v>2.6793193717277492E-3</v>
      </c>
      <c r="W4" s="4">
        <f>+(VLOOKUP(W$1,sect_damage!$A:$H,8,0)/100)*$F4*$G4</f>
        <v>2.6793193717277492E-3</v>
      </c>
      <c r="X4" s="4">
        <f>+(VLOOKUP(X$1,sect_damage!$A:$H,8,0)/100)*$F4*$G4</f>
        <v>8.1544502617801075E-4</v>
      </c>
      <c r="Y4" s="4">
        <f>+(VLOOKUP(Y$1,sect_damage!$A:$H,8,0)/100)*$F4*$G4</f>
        <v>4.0306282722513104E-2</v>
      </c>
      <c r="Z4" s="4">
        <f>+(VLOOKUP(Z$1,sect_damage!$A:$H,8,0)/100)*$F4*$G4</f>
        <v>8.5272251308900537E-2</v>
      </c>
    </row>
    <row r="5" spans="1:26" ht="13.8" x14ac:dyDescent="0.25">
      <c r="A5" s="4" t="s">
        <v>53</v>
      </c>
      <c r="B5" s="4" t="s">
        <v>73</v>
      </c>
      <c r="C5" s="4" t="s">
        <v>26</v>
      </c>
      <c r="D5">
        <v>5.6</v>
      </c>
      <c r="E5" s="4">
        <f t="shared" si="0"/>
        <v>152.79999999999995</v>
      </c>
      <c r="F5" s="4">
        <f t="shared" si="1"/>
        <v>3.6649214659685875E-2</v>
      </c>
      <c r="G5" s="4">
        <f>+SUM(Table037__Page_17[Needs])</f>
        <v>559.50000000000011</v>
      </c>
      <c r="H5" s="4">
        <f>+(VLOOKUP(H$1,sect_damage!$A:$H,8,0)/100)*$F5*$G5</f>
        <v>2.9429319371727759E-2</v>
      </c>
      <c r="I5" s="4">
        <f>+(VLOOKUP(I$1,sect_damage!$A:$H,8,0)/100)*$F5*$G5</f>
        <v>5.0942408376963358E-3</v>
      </c>
      <c r="J5" s="4">
        <f>+(VLOOKUP(J$1,sect_damage!$A:$H,8,0)/100)*$F5*$G5</f>
        <v>5.2041884816753942E-3</v>
      </c>
      <c r="K5" s="4">
        <f>+(VLOOKUP(K$1,sect_damage!$A:$H,8,0)/100)*$F5*$G5</f>
        <v>1.6308900523560214E-2</v>
      </c>
      <c r="L5" s="4">
        <f>+(VLOOKUP(L$1,sect_damage!$A:$H,8,0)/100)*$F5*$G5</f>
        <v>3.2617801047120434E-3</v>
      </c>
      <c r="M5" s="4">
        <f>+(VLOOKUP(M$1,sect_damage!$A:$H,8,0)/100)*$F5*$G5</f>
        <v>1.7261780104712049E-2</v>
      </c>
      <c r="N5" s="4">
        <f>+(VLOOKUP(N$1,sect_damage!$A:$H,8,0)/100)*$F5*$G5</f>
        <v>2.701047120418849E-2</v>
      </c>
      <c r="O5" s="4">
        <f>+(VLOOKUP(O$1,sect_damage!$A:$H,8,0)/100)*$F5*$G5</f>
        <v>1.7225130890052361E-3</v>
      </c>
      <c r="P5" s="4">
        <f>+(VLOOKUP(P$1,sect_damage!$A:$H,8,0)/100)*$F5*$G5</f>
        <v>4.068062827225132E-3</v>
      </c>
      <c r="Q5" s="4">
        <f>+(VLOOKUP(Q$1,sect_damage!$A:$H,8,0)/100)*$F5*$G5</f>
        <v>4.1780104712041896E-3</v>
      </c>
      <c r="R5" s="4">
        <f>+(VLOOKUP(R$1,sect_damage!$A:$H,8,0)/100)*$F5*$G5</f>
        <v>2.0560209424083778E-2</v>
      </c>
      <c r="S5" s="4">
        <f>+(VLOOKUP(S$1,sect_damage!$A:$H,8,0)/100)*$F5*$G5</f>
        <v>2.4738219895287964E-2</v>
      </c>
      <c r="T5" s="4">
        <f>+(VLOOKUP(T$1,sect_damage!$A:$H,8,0)/100)*$F5*$G5</f>
        <v>3.921465968586388E-3</v>
      </c>
      <c r="U5" s="4">
        <f>+(VLOOKUP(U$1,sect_damage!$A:$H,8,0)/100)*$F5*$G5</f>
        <v>8.4293193717277493E-4</v>
      </c>
      <c r="V5" s="4">
        <f>+(VLOOKUP(V$1,sect_damage!$A:$H,8,0)/100)*$F5*$G5</f>
        <v>8.4293193717277493E-4</v>
      </c>
      <c r="W5" s="4">
        <f>+(VLOOKUP(W$1,sect_damage!$A:$H,8,0)/100)*$F5*$G5</f>
        <v>8.4293193717277493E-4</v>
      </c>
      <c r="X5" s="4">
        <f>+(VLOOKUP(X$1,sect_damage!$A:$H,8,0)/100)*$F5*$G5</f>
        <v>2.565445026178011E-4</v>
      </c>
      <c r="Y5" s="4">
        <f>+(VLOOKUP(Y$1,sect_damage!$A:$H,8,0)/100)*$F5*$G5</f>
        <v>1.2680628272251313E-2</v>
      </c>
      <c r="Z5" s="4">
        <f>+(VLOOKUP(Z$1,sect_damage!$A:$H,8,0)/100)*$F5*$G5</f>
        <v>2.6827225130890059E-2</v>
      </c>
    </row>
    <row r="6" spans="1:26" ht="13.8" x14ac:dyDescent="0.25">
      <c r="A6" s="4" t="s">
        <v>53</v>
      </c>
      <c r="B6" s="4" t="s">
        <v>73</v>
      </c>
      <c r="C6" s="4" t="s">
        <v>27</v>
      </c>
      <c r="D6">
        <v>27.8</v>
      </c>
      <c r="E6" s="4">
        <f t="shared" si="0"/>
        <v>152.79999999999995</v>
      </c>
      <c r="F6" s="4">
        <f t="shared" si="1"/>
        <v>0.18193717277486918</v>
      </c>
      <c r="G6" s="4">
        <f>+SUM(Table037__Page_17[Needs])</f>
        <v>559.50000000000011</v>
      </c>
      <c r="H6" s="4">
        <f>+(VLOOKUP(H$1,sect_damage!$A:$H,8,0)/100)*$F6*$G6</f>
        <v>0.14609554973821995</v>
      </c>
      <c r="I6" s="4">
        <f>+(VLOOKUP(I$1,sect_damage!$A:$H,8,0)/100)*$F6*$G6</f>
        <v>2.5289267015706815E-2</v>
      </c>
      <c r="J6" s="4">
        <f>+(VLOOKUP(J$1,sect_damage!$A:$H,8,0)/100)*$F6*$G6</f>
        <v>2.5835078534031424E-2</v>
      </c>
      <c r="K6" s="4">
        <f>+(VLOOKUP(K$1,sect_damage!$A:$H,8,0)/100)*$F6*$G6</f>
        <v>8.0962041884816774E-2</v>
      </c>
      <c r="L6" s="4">
        <f>+(VLOOKUP(L$1,sect_damage!$A:$H,8,0)/100)*$F6*$G6</f>
        <v>1.6192408376963358E-2</v>
      </c>
      <c r="M6" s="4">
        <f>+(VLOOKUP(M$1,sect_damage!$A:$H,8,0)/100)*$F6*$G6</f>
        <v>8.5692408376963389E-2</v>
      </c>
      <c r="N6" s="4">
        <f>+(VLOOKUP(N$1,sect_damage!$A:$H,8,0)/100)*$F6*$G6</f>
        <v>0.13408769633507858</v>
      </c>
      <c r="O6" s="4">
        <f>+(VLOOKUP(O$1,sect_damage!$A:$H,8,0)/100)*$F6*$G6</f>
        <v>8.5510471204188511E-3</v>
      </c>
      <c r="P6" s="4">
        <f>+(VLOOKUP(P$1,sect_damage!$A:$H,8,0)/100)*$F6*$G6</f>
        <v>2.0195026178010479E-2</v>
      </c>
      <c r="Q6" s="4">
        <f>+(VLOOKUP(Q$1,sect_damage!$A:$H,8,0)/100)*$F6*$G6</f>
        <v>2.0740837696335088E-2</v>
      </c>
      <c r="R6" s="4">
        <f>+(VLOOKUP(R$1,sect_damage!$A:$H,8,0)/100)*$F6*$G6</f>
        <v>0.10206675392670161</v>
      </c>
      <c r="S6" s="4">
        <f>+(VLOOKUP(S$1,sect_damage!$A:$H,8,0)/100)*$F6*$G6</f>
        <v>0.12280759162303669</v>
      </c>
      <c r="T6" s="4">
        <f>+(VLOOKUP(T$1,sect_damage!$A:$H,8,0)/100)*$F6*$G6</f>
        <v>1.9467277486910999E-2</v>
      </c>
      <c r="U6" s="4">
        <f>+(VLOOKUP(U$1,sect_damage!$A:$H,8,0)/100)*$F6*$G6</f>
        <v>4.1845549738219901E-3</v>
      </c>
      <c r="V6" s="4">
        <f>+(VLOOKUP(V$1,sect_damage!$A:$H,8,0)/100)*$F6*$G6</f>
        <v>4.1845549738219901E-3</v>
      </c>
      <c r="W6" s="4">
        <f>+(VLOOKUP(W$1,sect_damage!$A:$H,8,0)/100)*$F6*$G6</f>
        <v>4.1845549738219901E-3</v>
      </c>
      <c r="X6" s="4">
        <f>+(VLOOKUP(X$1,sect_damage!$A:$H,8,0)/100)*$F6*$G6</f>
        <v>1.2735602094240842E-3</v>
      </c>
      <c r="Y6" s="4">
        <f>+(VLOOKUP(Y$1,sect_damage!$A:$H,8,0)/100)*$F6*$G6</f>
        <v>6.2950261780104738E-2</v>
      </c>
      <c r="Z6" s="4">
        <f>+(VLOOKUP(Z$1,sect_damage!$A:$H,8,0)/100)*$F6*$G6</f>
        <v>0.13317801047120423</v>
      </c>
    </row>
    <row r="7" spans="1:26" ht="13.8" x14ac:dyDescent="0.25">
      <c r="A7" s="4" t="s">
        <v>53</v>
      </c>
      <c r="B7" s="4" t="s">
        <v>72</v>
      </c>
      <c r="C7" s="4" t="s">
        <v>28</v>
      </c>
      <c r="D7">
        <v>12.6</v>
      </c>
      <c r="E7" s="4">
        <f t="shared" si="0"/>
        <v>152.79999999999995</v>
      </c>
      <c r="F7" s="4">
        <f t="shared" si="1"/>
        <v>8.2460732984293211E-2</v>
      </c>
      <c r="G7" s="4">
        <f>+SUM(Table037__Page_17[Needs])</f>
        <v>559.50000000000011</v>
      </c>
      <c r="H7" s="4">
        <f>+(VLOOKUP(H$1,sect_damage!$A:$H,8,0)/100)*$F7*$G7</f>
        <v>6.6215968586387453E-2</v>
      </c>
      <c r="I7" s="4">
        <f>+(VLOOKUP(I$1,sect_damage!$A:$H,8,0)/100)*$F7*$G7</f>
        <v>1.1462041884816757E-2</v>
      </c>
      <c r="J7" s="4">
        <f>+(VLOOKUP(J$1,sect_damage!$A:$H,8,0)/100)*$F7*$G7</f>
        <v>1.1709424083769637E-2</v>
      </c>
      <c r="K7" s="4">
        <f>+(VLOOKUP(K$1,sect_damage!$A:$H,8,0)/100)*$F7*$G7</f>
        <v>3.669502617801048E-2</v>
      </c>
      <c r="L7" s="4">
        <f>+(VLOOKUP(L$1,sect_damage!$A:$H,8,0)/100)*$F7*$G7</f>
        <v>7.3390052356020969E-3</v>
      </c>
      <c r="M7" s="4">
        <f>+(VLOOKUP(M$1,sect_damage!$A:$H,8,0)/100)*$F7*$G7</f>
        <v>3.8839005235602103E-2</v>
      </c>
      <c r="N7" s="4">
        <f>+(VLOOKUP(N$1,sect_damage!$A:$H,8,0)/100)*$F7*$G7</f>
        <v>6.07735602094241E-2</v>
      </c>
      <c r="O7" s="4">
        <f>+(VLOOKUP(O$1,sect_damage!$A:$H,8,0)/100)*$F7*$G7</f>
        <v>3.8756544502617806E-3</v>
      </c>
      <c r="P7" s="4">
        <f>+(VLOOKUP(P$1,sect_damage!$A:$H,8,0)/100)*$F7*$G7</f>
        <v>9.1531413612565473E-3</v>
      </c>
      <c r="Q7" s="4">
        <f>+(VLOOKUP(Q$1,sect_damage!$A:$H,8,0)/100)*$F7*$G7</f>
        <v>9.4005235602094266E-3</v>
      </c>
      <c r="R7" s="4">
        <f>+(VLOOKUP(R$1,sect_damage!$A:$H,8,0)/100)*$F7*$G7</f>
        <v>4.6260471204188497E-2</v>
      </c>
      <c r="S7" s="4">
        <f>+(VLOOKUP(S$1,sect_damage!$A:$H,8,0)/100)*$F7*$G7</f>
        <v>5.5660994764397911E-2</v>
      </c>
      <c r="T7" s="4">
        <f>+(VLOOKUP(T$1,sect_damage!$A:$H,8,0)/100)*$F7*$G7</f>
        <v>8.8232984293193737E-3</v>
      </c>
      <c r="U7" s="4">
        <f>+(VLOOKUP(U$1,sect_damage!$A:$H,8,0)/100)*$F7*$G7</f>
        <v>1.8965968586387436E-3</v>
      </c>
      <c r="V7" s="4">
        <f>+(VLOOKUP(V$1,sect_damage!$A:$H,8,0)/100)*$F7*$G7</f>
        <v>1.8965968586387436E-3</v>
      </c>
      <c r="W7" s="4">
        <f>+(VLOOKUP(W$1,sect_damage!$A:$H,8,0)/100)*$F7*$G7</f>
        <v>1.8965968586387436E-3</v>
      </c>
      <c r="X7" s="4">
        <f>+(VLOOKUP(X$1,sect_damage!$A:$H,8,0)/100)*$F7*$G7</f>
        <v>5.7722513089005249E-4</v>
      </c>
      <c r="Y7" s="4">
        <f>+(VLOOKUP(Y$1,sect_damage!$A:$H,8,0)/100)*$F7*$G7</f>
        <v>2.8531413612565452E-2</v>
      </c>
      <c r="Z7" s="4">
        <f>+(VLOOKUP(Z$1,sect_damage!$A:$H,8,0)/100)*$F7*$G7</f>
        <v>6.0361256544502626E-2</v>
      </c>
    </row>
    <row r="8" spans="1:26" ht="13.8" x14ac:dyDescent="0.25">
      <c r="A8" s="4" t="s">
        <v>53</v>
      </c>
      <c r="B8" s="4" t="s">
        <v>73</v>
      </c>
      <c r="C8" s="4" t="s">
        <v>29</v>
      </c>
      <c r="D8">
        <v>0.2</v>
      </c>
      <c r="E8" s="4">
        <f t="shared" si="0"/>
        <v>152.79999999999995</v>
      </c>
      <c r="F8" s="4">
        <f t="shared" si="1"/>
        <v>1.3089005235602099E-3</v>
      </c>
      <c r="G8" s="4">
        <f>+SUM(Table037__Page_17[Needs])</f>
        <v>559.50000000000011</v>
      </c>
      <c r="H8" s="4">
        <f>+(VLOOKUP(H$1,sect_damage!$A:$H,8,0)/100)*$F8*$G8</f>
        <v>1.0510471204188486E-3</v>
      </c>
      <c r="I8" s="4">
        <f>+(VLOOKUP(I$1,sect_damage!$A:$H,8,0)/100)*$F8*$G8</f>
        <v>1.8193717277486916E-4</v>
      </c>
      <c r="J8" s="4">
        <f>+(VLOOKUP(J$1,sect_damage!$A:$H,8,0)/100)*$F8*$G8</f>
        <v>1.858638743455498E-4</v>
      </c>
      <c r="K8" s="4">
        <f>+(VLOOKUP(K$1,sect_damage!$A:$H,8,0)/100)*$F8*$G8</f>
        <v>5.8246073298429341E-4</v>
      </c>
      <c r="L8" s="4">
        <f>+(VLOOKUP(L$1,sect_damage!$A:$H,8,0)/100)*$F8*$G8</f>
        <v>1.164921465968587E-4</v>
      </c>
      <c r="M8" s="4">
        <f>+(VLOOKUP(M$1,sect_damage!$A:$H,8,0)/100)*$F8*$G8</f>
        <v>6.1649214659685884E-4</v>
      </c>
      <c r="N8" s="4">
        <f>+(VLOOKUP(N$1,sect_damage!$A:$H,8,0)/100)*$F8*$G8</f>
        <v>9.6465968586387479E-4</v>
      </c>
      <c r="O8" s="4">
        <f>+(VLOOKUP(O$1,sect_damage!$A:$H,8,0)/100)*$F8*$G8</f>
        <v>6.151832460732987E-5</v>
      </c>
      <c r="P8" s="4">
        <f>+(VLOOKUP(P$1,sect_damage!$A:$H,8,0)/100)*$F8*$G8</f>
        <v>1.4528795811518332E-4</v>
      </c>
      <c r="Q8" s="4">
        <f>+(VLOOKUP(Q$1,sect_damage!$A:$H,8,0)/100)*$F8*$G8</f>
        <v>1.4921465968586393E-4</v>
      </c>
      <c r="R8" s="4">
        <f>+(VLOOKUP(R$1,sect_damage!$A:$H,8,0)/100)*$F8*$G8</f>
        <v>7.3429319371727791E-4</v>
      </c>
      <c r="S8" s="4">
        <f>+(VLOOKUP(S$1,sect_damage!$A:$H,8,0)/100)*$F8*$G8</f>
        <v>8.8350785340314162E-4</v>
      </c>
      <c r="T8" s="4">
        <f>+(VLOOKUP(T$1,sect_damage!$A:$H,8,0)/100)*$F8*$G8</f>
        <v>1.4005235602094246E-4</v>
      </c>
      <c r="U8" s="4">
        <f>+(VLOOKUP(U$1,sect_damage!$A:$H,8,0)/100)*$F8*$G8</f>
        <v>3.010471204188482E-5</v>
      </c>
      <c r="V8" s="4">
        <f>+(VLOOKUP(V$1,sect_damage!$A:$H,8,0)/100)*$F8*$G8</f>
        <v>3.010471204188482E-5</v>
      </c>
      <c r="W8" s="4">
        <f>+(VLOOKUP(W$1,sect_damage!$A:$H,8,0)/100)*$F8*$G8</f>
        <v>3.010471204188482E-5</v>
      </c>
      <c r="X8" s="4">
        <f>+(VLOOKUP(X$1,sect_damage!$A:$H,8,0)/100)*$F8*$G8</f>
        <v>9.1623036649214703E-6</v>
      </c>
      <c r="Y8" s="4">
        <f>+(VLOOKUP(Y$1,sect_damage!$A:$H,8,0)/100)*$F8*$G8</f>
        <v>4.5287958115183266E-4</v>
      </c>
      <c r="Z8" s="4">
        <f>+(VLOOKUP(Z$1,sect_damage!$A:$H,8,0)/100)*$F8*$G8</f>
        <v>9.5811518324607353E-4</v>
      </c>
    </row>
    <row r="9" spans="1:26" ht="13.8" x14ac:dyDescent="0.25">
      <c r="A9" s="4" t="s">
        <v>55</v>
      </c>
      <c r="B9" s="4" t="s">
        <v>74</v>
      </c>
      <c r="C9" s="4" t="s">
        <v>31</v>
      </c>
      <c r="D9">
        <v>2.9</v>
      </c>
      <c r="E9" s="4">
        <f t="shared" si="0"/>
        <v>152.79999999999995</v>
      </c>
      <c r="F9" s="4">
        <f t="shared" si="1"/>
        <v>1.8979057591623043E-2</v>
      </c>
      <c r="G9" s="4">
        <f>+SUM(Table037__Page_17[Needs])</f>
        <v>559.50000000000011</v>
      </c>
      <c r="H9" s="4">
        <f>+(VLOOKUP(H$1,sect_damage!$A:$H,8,0)/100)*$F9*$G9</f>
        <v>1.5240183246073303E-2</v>
      </c>
      <c r="I9" s="4">
        <f>+(VLOOKUP(I$1,sect_damage!$A:$H,8,0)/100)*$F9*$G9</f>
        <v>2.6380890052356029E-3</v>
      </c>
      <c r="J9" s="4">
        <f>+(VLOOKUP(J$1,sect_damage!$A:$H,8,0)/100)*$F9*$G9</f>
        <v>2.6950261780104719E-3</v>
      </c>
      <c r="K9" s="4">
        <f>+(VLOOKUP(K$1,sect_damage!$A:$H,8,0)/100)*$F9*$G9</f>
        <v>8.4456806282722542E-3</v>
      </c>
      <c r="L9" s="4">
        <f>+(VLOOKUP(L$1,sect_damage!$A:$H,8,0)/100)*$F9*$G9</f>
        <v>1.689136125654451E-3</v>
      </c>
      <c r="M9" s="4">
        <f>+(VLOOKUP(M$1,sect_damage!$A:$H,8,0)/100)*$F9*$G9</f>
        <v>8.9391361256544524E-3</v>
      </c>
      <c r="N9" s="4">
        <f>+(VLOOKUP(N$1,sect_damage!$A:$H,8,0)/100)*$F9*$G9</f>
        <v>1.3987565445026181E-2</v>
      </c>
      <c r="O9" s="4">
        <f>+(VLOOKUP(O$1,sect_damage!$A:$H,8,0)/100)*$F9*$G9</f>
        <v>8.9201570680628301E-4</v>
      </c>
      <c r="P9" s="4">
        <f>+(VLOOKUP(P$1,sect_damage!$A:$H,8,0)/100)*$F9*$G9</f>
        <v>2.1066753926701578E-3</v>
      </c>
      <c r="Q9" s="4">
        <f>+(VLOOKUP(Q$1,sect_damage!$A:$H,8,0)/100)*$F9*$G9</f>
        <v>2.1636125654450268E-3</v>
      </c>
      <c r="R9" s="4">
        <f>+(VLOOKUP(R$1,sect_damage!$A:$H,8,0)/100)*$F9*$G9</f>
        <v>1.0647251308900528E-2</v>
      </c>
      <c r="S9" s="4">
        <f>+(VLOOKUP(S$1,sect_damage!$A:$H,8,0)/100)*$F9*$G9</f>
        <v>1.2810863874345553E-2</v>
      </c>
      <c r="T9" s="4">
        <f>+(VLOOKUP(T$1,sect_damage!$A:$H,8,0)/100)*$F9*$G9</f>
        <v>2.0307591623036653E-3</v>
      </c>
      <c r="U9" s="4">
        <f>+(VLOOKUP(U$1,sect_damage!$A:$H,8,0)/100)*$F9*$G9</f>
        <v>4.3651832460732989E-4</v>
      </c>
      <c r="V9" s="4">
        <f>+(VLOOKUP(V$1,sect_damage!$A:$H,8,0)/100)*$F9*$G9</f>
        <v>4.3651832460732989E-4</v>
      </c>
      <c r="W9" s="4">
        <f>+(VLOOKUP(W$1,sect_damage!$A:$H,8,0)/100)*$F9*$G9</f>
        <v>4.3651832460732989E-4</v>
      </c>
      <c r="X9" s="4">
        <f>+(VLOOKUP(X$1,sect_damage!$A:$H,8,0)/100)*$F9*$G9</f>
        <v>1.328534031413613E-4</v>
      </c>
      <c r="Y9" s="4">
        <f>+(VLOOKUP(Y$1,sect_damage!$A:$H,8,0)/100)*$F9*$G9</f>
        <v>6.5667539267015729E-3</v>
      </c>
      <c r="Z9" s="4">
        <f>+(VLOOKUP(Z$1,sect_damage!$A:$H,8,0)/100)*$F9*$G9</f>
        <v>1.3892670157068066E-2</v>
      </c>
    </row>
    <row r="10" spans="1:26" ht="13.8" x14ac:dyDescent="0.25">
      <c r="A10" s="4" t="s">
        <v>55</v>
      </c>
      <c r="B10" s="4" t="s">
        <v>72</v>
      </c>
      <c r="C10" s="4" t="s">
        <v>32</v>
      </c>
      <c r="D10">
        <v>0.2</v>
      </c>
      <c r="E10" s="4">
        <f t="shared" si="0"/>
        <v>152.79999999999995</v>
      </c>
      <c r="F10" s="4">
        <f t="shared" si="1"/>
        <v>1.3089005235602099E-3</v>
      </c>
      <c r="G10" s="4">
        <f>+SUM(Table037__Page_17[Needs])</f>
        <v>559.50000000000011</v>
      </c>
      <c r="H10" s="4">
        <f>+(VLOOKUP(H$1,sect_damage!$A:$H,8,0)/100)*$F10*$G10</f>
        <v>1.0510471204188486E-3</v>
      </c>
      <c r="I10" s="4">
        <f>+(VLOOKUP(I$1,sect_damage!$A:$H,8,0)/100)*$F10*$G10</f>
        <v>1.8193717277486916E-4</v>
      </c>
      <c r="J10" s="4">
        <f>+(VLOOKUP(J$1,sect_damage!$A:$H,8,0)/100)*$F10*$G10</f>
        <v>1.858638743455498E-4</v>
      </c>
      <c r="K10" s="4">
        <f>+(VLOOKUP(K$1,sect_damage!$A:$H,8,0)/100)*$F10*$G10</f>
        <v>5.8246073298429341E-4</v>
      </c>
      <c r="L10" s="4">
        <f>+(VLOOKUP(L$1,sect_damage!$A:$H,8,0)/100)*$F10*$G10</f>
        <v>1.164921465968587E-4</v>
      </c>
      <c r="M10" s="4">
        <f>+(VLOOKUP(M$1,sect_damage!$A:$H,8,0)/100)*$F10*$G10</f>
        <v>6.1649214659685884E-4</v>
      </c>
      <c r="N10" s="4">
        <f>+(VLOOKUP(N$1,sect_damage!$A:$H,8,0)/100)*$F10*$G10</f>
        <v>9.6465968586387479E-4</v>
      </c>
      <c r="O10" s="4">
        <f>+(VLOOKUP(O$1,sect_damage!$A:$H,8,0)/100)*$F10*$G10</f>
        <v>6.151832460732987E-5</v>
      </c>
      <c r="P10" s="4">
        <f>+(VLOOKUP(P$1,sect_damage!$A:$H,8,0)/100)*$F10*$G10</f>
        <v>1.4528795811518332E-4</v>
      </c>
      <c r="Q10" s="4">
        <f>+(VLOOKUP(Q$1,sect_damage!$A:$H,8,0)/100)*$F10*$G10</f>
        <v>1.4921465968586393E-4</v>
      </c>
      <c r="R10" s="4">
        <f>+(VLOOKUP(R$1,sect_damage!$A:$H,8,0)/100)*$F10*$G10</f>
        <v>7.3429319371727791E-4</v>
      </c>
      <c r="S10" s="4">
        <f>+(VLOOKUP(S$1,sect_damage!$A:$H,8,0)/100)*$F10*$G10</f>
        <v>8.8350785340314162E-4</v>
      </c>
      <c r="T10" s="4">
        <f>+(VLOOKUP(T$1,sect_damage!$A:$H,8,0)/100)*$F10*$G10</f>
        <v>1.4005235602094246E-4</v>
      </c>
      <c r="U10" s="4">
        <f>+(VLOOKUP(U$1,sect_damage!$A:$H,8,0)/100)*$F10*$G10</f>
        <v>3.010471204188482E-5</v>
      </c>
      <c r="V10" s="4">
        <f>+(VLOOKUP(V$1,sect_damage!$A:$H,8,0)/100)*$F10*$G10</f>
        <v>3.010471204188482E-5</v>
      </c>
      <c r="W10" s="4">
        <f>+(VLOOKUP(W$1,sect_damage!$A:$H,8,0)/100)*$F10*$G10</f>
        <v>3.010471204188482E-5</v>
      </c>
      <c r="X10" s="4">
        <f>+(VLOOKUP(X$1,sect_damage!$A:$H,8,0)/100)*$F10*$G10</f>
        <v>9.1623036649214703E-6</v>
      </c>
      <c r="Y10" s="4">
        <f>+(VLOOKUP(Y$1,sect_damage!$A:$H,8,0)/100)*$F10*$G10</f>
        <v>4.5287958115183266E-4</v>
      </c>
      <c r="Z10" s="4">
        <f>+(VLOOKUP(Z$1,sect_damage!$A:$H,8,0)/100)*$F10*$G10</f>
        <v>9.5811518324607353E-4</v>
      </c>
    </row>
    <row r="11" spans="1:26" ht="13.8" x14ac:dyDescent="0.25">
      <c r="A11" s="4" t="s">
        <v>55</v>
      </c>
      <c r="B11" s="4" t="s">
        <v>75</v>
      </c>
      <c r="C11" s="4" t="s">
        <v>33</v>
      </c>
      <c r="D11">
        <v>1.3</v>
      </c>
      <c r="E11" s="4">
        <f t="shared" si="0"/>
        <v>152.79999999999995</v>
      </c>
      <c r="F11" s="4">
        <f t="shared" si="1"/>
        <v>8.5078534031413633E-3</v>
      </c>
      <c r="G11" s="4">
        <f>+SUM(Table037__Page_17[Needs])</f>
        <v>559.50000000000011</v>
      </c>
      <c r="H11" s="4">
        <f>+(VLOOKUP(H$1,sect_damage!$A:$H,8,0)/100)*$F11*$G11</f>
        <v>6.8318062827225148E-3</v>
      </c>
      <c r="I11" s="4">
        <f>+(VLOOKUP(I$1,sect_damage!$A:$H,8,0)/100)*$F11*$G11</f>
        <v>1.1825916230366496E-3</v>
      </c>
      <c r="J11" s="4">
        <f>+(VLOOKUP(J$1,sect_damage!$A:$H,8,0)/100)*$F11*$G11</f>
        <v>1.2081151832460735E-3</v>
      </c>
      <c r="K11" s="4">
        <f>+(VLOOKUP(K$1,sect_damage!$A:$H,8,0)/100)*$F11*$G11</f>
        <v>3.7859947643979065E-3</v>
      </c>
      <c r="L11" s="4">
        <f>+(VLOOKUP(L$1,sect_damage!$A:$H,8,0)/100)*$F11*$G11</f>
        <v>7.571989528795815E-4</v>
      </c>
      <c r="M11" s="4">
        <f>+(VLOOKUP(M$1,sect_damage!$A:$H,8,0)/100)*$F11*$G11</f>
        <v>4.0071989528795825E-3</v>
      </c>
      <c r="N11" s="4">
        <f>+(VLOOKUP(N$1,sect_damage!$A:$H,8,0)/100)*$F11*$G11</f>
        <v>6.2702879581151847E-3</v>
      </c>
      <c r="O11" s="4">
        <f>+(VLOOKUP(O$1,sect_damage!$A:$H,8,0)/100)*$F11*$G11</f>
        <v>3.998691099476441E-4</v>
      </c>
      <c r="P11" s="4">
        <f>+(VLOOKUP(P$1,sect_damage!$A:$H,8,0)/100)*$F11*$G11</f>
        <v>9.4437172774869144E-4</v>
      </c>
      <c r="Q11" s="4">
        <f>+(VLOOKUP(Q$1,sect_damage!$A:$H,8,0)/100)*$F11*$G11</f>
        <v>9.6989528795811549E-4</v>
      </c>
      <c r="R11" s="4">
        <f>+(VLOOKUP(R$1,sect_damage!$A:$H,8,0)/100)*$F11*$G11</f>
        <v>4.772905759162306E-3</v>
      </c>
      <c r="S11" s="4">
        <f>+(VLOOKUP(S$1,sect_damage!$A:$H,8,0)/100)*$F11*$G11</f>
        <v>5.74280104712042E-3</v>
      </c>
      <c r="T11" s="4">
        <f>+(VLOOKUP(T$1,sect_damage!$A:$H,8,0)/100)*$F11*$G11</f>
        <v>9.103403141361259E-4</v>
      </c>
      <c r="U11" s="4">
        <f>+(VLOOKUP(U$1,sect_damage!$A:$H,8,0)/100)*$F11*$G11</f>
        <v>1.9568062827225131E-4</v>
      </c>
      <c r="V11" s="4">
        <f>+(VLOOKUP(V$1,sect_damage!$A:$H,8,0)/100)*$F11*$G11</f>
        <v>1.9568062827225131E-4</v>
      </c>
      <c r="W11" s="4">
        <f>+(VLOOKUP(W$1,sect_damage!$A:$H,8,0)/100)*$F11*$G11</f>
        <v>1.9568062827225131E-4</v>
      </c>
      <c r="X11" s="4">
        <f>+(VLOOKUP(X$1,sect_damage!$A:$H,8,0)/100)*$F11*$G11</f>
        <v>5.9554973821989545E-5</v>
      </c>
      <c r="Y11" s="4">
        <f>+(VLOOKUP(Y$1,sect_damage!$A:$H,8,0)/100)*$F11*$G11</f>
        <v>2.9437172774869117E-3</v>
      </c>
      <c r="Z11" s="4">
        <f>+(VLOOKUP(Z$1,sect_damage!$A:$H,8,0)/100)*$F11*$G11</f>
        <v>6.2277486910994771E-3</v>
      </c>
    </row>
    <row r="12" spans="1:26" ht="13.8" x14ac:dyDescent="0.25">
      <c r="A12" s="4" t="s">
        <v>55</v>
      </c>
      <c r="B12" s="4" t="s">
        <v>75</v>
      </c>
      <c r="C12" s="4" t="s">
        <v>34</v>
      </c>
      <c r="D12">
        <v>0.8</v>
      </c>
      <c r="E12" s="4">
        <f t="shared" si="0"/>
        <v>152.79999999999995</v>
      </c>
      <c r="F12" s="4">
        <f t="shared" si="1"/>
        <v>5.2356020942408397E-3</v>
      </c>
      <c r="G12" s="4">
        <f>+SUM(Table037__Page_17[Needs])</f>
        <v>559.50000000000011</v>
      </c>
      <c r="H12" s="4">
        <f>+(VLOOKUP(H$1,sect_damage!$A:$H,8,0)/100)*$F12*$G12</f>
        <v>4.2041884816753942E-3</v>
      </c>
      <c r="I12" s="4">
        <f>+(VLOOKUP(I$1,sect_damage!$A:$H,8,0)/100)*$F12*$G12</f>
        <v>7.2774869109947665E-4</v>
      </c>
      <c r="J12" s="4">
        <f>+(VLOOKUP(J$1,sect_damage!$A:$H,8,0)/100)*$F12*$G12</f>
        <v>7.4345549738219919E-4</v>
      </c>
      <c r="K12" s="4">
        <f>+(VLOOKUP(K$1,sect_damage!$A:$H,8,0)/100)*$F12*$G12</f>
        <v>2.3298429319371736E-3</v>
      </c>
      <c r="L12" s="4">
        <f>+(VLOOKUP(L$1,sect_damage!$A:$H,8,0)/100)*$F12*$G12</f>
        <v>4.6596858638743479E-4</v>
      </c>
      <c r="M12" s="4">
        <f>+(VLOOKUP(M$1,sect_damage!$A:$H,8,0)/100)*$F12*$G12</f>
        <v>2.4659685863874354E-3</v>
      </c>
      <c r="N12" s="4">
        <f>+(VLOOKUP(N$1,sect_damage!$A:$H,8,0)/100)*$F12*$G12</f>
        <v>3.8586387434554992E-3</v>
      </c>
      <c r="O12" s="4">
        <f>+(VLOOKUP(O$1,sect_damage!$A:$H,8,0)/100)*$F12*$G12</f>
        <v>2.4607329842931948E-4</v>
      </c>
      <c r="P12" s="4">
        <f>+(VLOOKUP(P$1,sect_damage!$A:$H,8,0)/100)*$F12*$G12</f>
        <v>5.8115183246073329E-4</v>
      </c>
      <c r="Q12" s="4">
        <f>+(VLOOKUP(Q$1,sect_damage!$A:$H,8,0)/100)*$F12*$G12</f>
        <v>5.9685863874345572E-4</v>
      </c>
      <c r="R12" s="4">
        <f>+(VLOOKUP(R$1,sect_damage!$A:$H,8,0)/100)*$F12*$G12</f>
        <v>2.9371727748691116E-3</v>
      </c>
      <c r="S12" s="4">
        <f>+(VLOOKUP(S$1,sect_damage!$A:$H,8,0)/100)*$F12*$G12</f>
        <v>3.5340314136125665E-3</v>
      </c>
      <c r="T12" s="4">
        <f>+(VLOOKUP(T$1,sect_damage!$A:$H,8,0)/100)*$F12*$G12</f>
        <v>5.6020942408376983E-4</v>
      </c>
      <c r="U12" s="4">
        <f>+(VLOOKUP(U$1,sect_damage!$A:$H,8,0)/100)*$F12*$G12</f>
        <v>1.2041884816753928E-4</v>
      </c>
      <c r="V12" s="4">
        <f>+(VLOOKUP(V$1,sect_damage!$A:$H,8,0)/100)*$F12*$G12</f>
        <v>1.2041884816753928E-4</v>
      </c>
      <c r="W12" s="4">
        <f>+(VLOOKUP(W$1,sect_damage!$A:$H,8,0)/100)*$F12*$G12</f>
        <v>1.2041884816753928E-4</v>
      </c>
      <c r="X12" s="4">
        <f>+(VLOOKUP(X$1,sect_damage!$A:$H,8,0)/100)*$F12*$G12</f>
        <v>3.6649214659685881E-5</v>
      </c>
      <c r="Y12" s="4">
        <f>+(VLOOKUP(Y$1,sect_damage!$A:$H,8,0)/100)*$F12*$G12</f>
        <v>1.8115183246073306E-3</v>
      </c>
      <c r="Z12" s="4">
        <f>+(VLOOKUP(Z$1,sect_damage!$A:$H,8,0)/100)*$F12*$G12</f>
        <v>3.8324607329842941E-3</v>
      </c>
    </row>
    <row r="13" spans="1:26" ht="13.8" x14ac:dyDescent="0.25">
      <c r="A13" s="4" t="s">
        <v>55</v>
      </c>
      <c r="B13" s="4" t="s">
        <v>75</v>
      </c>
      <c r="C13" s="4" t="s">
        <v>35</v>
      </c>
      <c r="D13">
        <v>0.1</v>
      </c>
      <c r="E13" s="4">
        <f t="shared" si="0"/>
        <v>152.79999999999995</v>
      </c>
      <c r="F13" s="4">
        <f t="shared" si="1"/>
        <v>6.5445026178010497E-4</v>
      </c>
      <c r="G13" s="4">
        <f>+SUM(Table037__Page_17[Needs])</f>
        <v>559.50000000000011</v>
      </c>
      <c r="H13" s="4">
        <f>+(VLOOKUP(H$1,sect_damage!$A:$H,8,0)/100)*$F13*$G13</f>
        <v>5.2552356020942428E-4</v>
      </c>
      <c r="I13" s="4">
        <f>+(VLOOKUP(I$1,sect_damage!$A:$H,8,0)/100)*$F13*$G13</f>
        <v>9.0968586387434581E-5</v>
      </c>
      <c r="J13" s="4">
        <f>+(VLOOKUP(J$1,sect_damage!$A:$H,8,0)/100)*$F13*$G13</f>
        <v>9.2931937172774899E-5</v>
      </c>
      <c r="K13" s="4">
        <f>+(VLOOKUP(K$1,sect_damage!$A:$H,8,0)/100)*$F13*$G13</f>
        <v>2.912303664921467E-4</v>
      </c>
      <c r="L13" s="4">
        <f>+(VLOOKUP(L$1,sect_damage!$A:$H,8,0)/100)*$F13*$G13</f>
        <v>5.8246073298429349E-5</v>
      </c>
      <c r="M13" s="4">
        <f>+(VLOOKUP(M$1,sect_damage!$A:$H,8,0)/100)*$F13*$G13</f>
        <v>3.0824607329842942E-4</v>
      </c>
      <c r="N13" s="4">
        <f>+(VLOOKUP(N$1,sect_damage!$A:$H,8,0)/100)*$F13*$G13</f>
        <v>4.8232984293193739E-4</v>
      </c>
      <c r="O13" s="4">
        <f>+(VLOOKUP(O$1,sect_damage!$A:$H,8,0)/100)*$F13*$G13</f>
        <v>3.0759162303664935E-5</v>
      </c>
      <c r="P13" s="4">
        <f>+(VLOOKUP(P$1,sect_damage!$A:$H,8,0)/100)*$F13*$G13</f>
        <v>7.2643979057591661E-5</v>
      </c>
      <c r="Q13" s="4">
        <f>+(VLOOKUP(Q$1,sect_damage!$A:$H,8,0)/100)*$F13*$G13</f>
        <v>7.4607329842931965E-5</v>
      </c>
      <c r="R13" s="4">
        <f>+(VLOOKUP(R$1,sect_damage!$A:$H,8,0)/100)*$F13*$G13</f>
        <v>3.6714659685863895E-4</v>
      </c>
      <c r="S13" s="4">
        <f>+(VLOOKUP(S$1,sect_damage!$A:$H,8,0)/100)*$F13*$G13</f>
        <v>4.4175392670157081E-4</v>
      </c>
      <c r="T13" s="4">
        <f>+(VLOOKUP(T$1,sect_damage!$A:$H,8,0)/100)*$F13*$G13</f>
        <v>7.0026178010471228E-5</v>
      </c>
      <c r="U13" s="4">
        <f>+(VLOOKUP(U$1,sect_damage!$A:$H,8,0)/100)*$F13*$G13</f>
        <v>1.505235602094241E-5</v>
      </c>
      <c r="V13" s="4">
        <f>+(VLOOKUP(V$1,sect_damage!$A:$H,8,0)/100)*$F13*$G13</f>
        <v>1.505235602094241E-5</v>
      </c>
      <c r="W13" s="4">
        <f>+(VLOOKUP(W$1,sect_damage!$A:$H,8,0)/100)*$F13*$G13</f>
        <v>1.505235602094241E-5</v>
      </c>
      <c r="X13" s="4">
        <f>+(VLOOKUP(X$1,sect_damage!$A:$H,8,0)/100)*$F13*$G13</f>
        <v>4.5811518324607351E-6</v>
      </c>
      <c r="Y13" s="4">
        <f>+(VLOOKUP(Y$1,sect_damage!$A:$H,8,0)/100)*$F13*$G13</f>
        <v>2.2643979057591633E-4</v>
      </c>
      <c r="Z13" s="4">
        <f>+(VLOOKUP(Z$1,sect_damage!$A:$H,8,0)/100)*$F13*$G13</f>
        <v>4.7905759162303677E-4</v>
      </c>
    </row>
    <row r="14" spans="1:26" ht="13.8" x14ac:dyDescent="0.25">
      <c r="A14" s="4" t="s">
        <v>55</v>
      </c>
      <c r="B14" s="4" t="s">
        <v>74</v>
      </c>
      <c r="C14" s="4" t="s">
        <v>37</v>
      </c>
      <c r="D14">
        <v>0.3</v>
      </c>
      <c r="E14" s="4">
        <f t="shared" si="0"/>
        <v>152.79999999999995</v>
      </c>
      <c r="F14" s="4">
        <f t="shared" si="1"/>
        <v>1.9633507853403145E-3</v>
      </c>
      <c r="G14" s="4">
        <f>+SUM(Table037__Page_17[Needs])</f>
        <v>559.50000000000011</v>
      </c>
      <c r="H14" s="4">
        <f>+(VLOOKUP(H$1,sect_damage!$A:$H,8,0)/100)*$F14*$G14</f>
        <v>1.5765706806282725E-3</v>
      </c>
      <c r="I14" s="4">
        <f>+(VLOOKUP(I$1,sect_damage!$A:$H,8,0)/100)*$F14*$G14</f>
        <v>2.729057591623037E-4</v>
      </c>
      <c r="J14" s="4">
        <f>+(VLOOKUP(J$1,sect_damage!$A:$H,8,0)/100)*$F14*$G14</f>
        <v>2.7879581151832463E-4</v>
      </c>
      <c r="K14" s="4">
        <f>+(VLOOKUP(K$1,sect_damage!$A:$H,8,0)/100)*$F14*$G14</f>
        <v>8.7369109947644001E-4</v>
      </c>
      <c r="L14" s="4">
        <f>+(VLOOKUP(L$1,sect_damage!$A:$H,8,0)/100)*$F14*$G14</f>
        <v>1.7473821989528801E-4</v>
      </c>
      <c r="M14" s="4">
        <f>+(VLOOKUP(M$1,sect_damage!$A:$H,8,0)/100)*$F14*$G14</f>
        <v>9.2473821989528821E-4</v>
      </c>
      <c r="N14" s="4">
        <f>+(VLOOKUP(N$1,sect_damage!$A:$H,8,0)/100)*$F14*$G14</f>
        <v>1.4469895287958117E-3</v>
      </c>
      <c r="O14" s="4">
        <f>+(VLOOKUP(O$1,sect_damage!$A:$H,8,0)/100)*$F14*$G14</f>
        <v>9.2277486910994784E-5</v>
      </c>
      <c r="P14" s="4">
        <f>+(VLOOKUP(P$1,sect_damage!$A:$H,8,0)/100)*$F14*$G14</f>
        <v>2.1793193717277492E-4</v>
      </c>
      <c r="Q14" s="4">
        <f>+(VLOOKUP(Q$1,sect_damage!$A:$H,8,0)/100)*$F14*$G14</f>
        <v>2.2382198952879587E-4</v>
      </c>
      <c r="R14" s="4">
        <f>+(VLOOKUP(R$1,sect_damage!$A:$H,8,0)/100)*$F14*$G14</f>
        <v>1.1014397905759164E-3</v>
      </c>
      <c r="S14" s="4">
        <f>+(VLOOKUP(S$1,sect_damage!$A:$H,8,0)/100)*$F14*$G14</f>
        <v>1.3252617801047121E-3</v>
      </c>
      <c r="T14" s="4">
        <f>+(VLOOKUP(T$1,sect_damage!$A:$H,8,0)/100)*$F14*$G14</f>
        <v>2.1007853403141364E-4</v>
      </c>
      <c r="U14" s="4">
        <f>+(VLOOKUP(U$1,sect_damage!$A:$H,8,0)/100)*$F14*$G14</f>
        <v>4.5157068062827226E-5</v>
      </c>
      <c r="V14" s="4">
        <f>+(VLOOKUP(V$1,sect_damage!$A:$H,8,0)/100)*$F14*$G14</f>
        <v>4.5157068062827226E-5</v>
      </c>
      <c r="W14" s="4">
        <f>+(VLOOKUP(W$1,sect_damage!$A:$H,8,0)/100)*$F14*$G14</f>
        <v>4.5157068062827226E-5</v>
      </c>
      <c r="X14" s="4">
        <f>+(VLOOKUP(X$1,sect_damage!$A:$H,8,0)/100)*$F14*$G14</f>
        <v>1.37434554973822E-5</v>
      </c>
      <c r="Y14" s="4">
        <f>+(VLOOKUP(Y$1,sect_damage!$A:$H,8,0)/100)*$F14*$G14</f>
        <v>6.793193717277489E-4</v>
      </c>
      <c r="Z14" s="4">
        <f>+(VLOOKUP(Z$1,sect_damage!$A:$H,8,0)/100)*$F14*$G14</f>
        <v>1.4371727748691101E-3</v>
      </c>
    </row>
    <row r="15" spans="1:26" ht="13.8" x14ac:dyDescent="0.25">
      <c r="A15" s="4" t="s">
        <v>55</v>
      </c>
      <c r="B15" s="4" t="s">
        <v>74</v>
      </c>
      <c r="C15" s="4" t="s">
        <v>38</v>
      </c>
      <c r="D15">
        <v>0.1</v>
      </c>
      <c r="E15" s="4">
        <f t="shared" si="0"/>
        <v>152.79999999999995</v>
      </c>
      <c r="F15" s="4">
        <f t="shared" si="1"/>
        <v>6.5445026178010497E-4</v>
      </c>
      <c r="G15" s="4">
        <f>+SUM(Table037__Page_17[Needs])</f>
        <v>559.50000000000011</v>
      </c>
      <c r="H15" s="4">
        <f>+(VLOOKUP(H$1,sect_damage!$A:$H,8,0)/100)*$F15*$G15</f>
        <v>5.2552356020942428E-4</v>
      </c>
      <c r="I15" s="4">
        <f>+(VLOOKUP(I$1,sect_damage!$A:$H,8,0)/100)*$F15*$G15</f>
        <v>9.0968586387434581E-5</v>
      </c>
      <c r="J15" s="4">
        <f>+(VLOOKUP(J$1,sect_damage!$A:$H,8,0)/100)*$F15*$G15</f>
        <v>9.2931937172774899E-5</v>
      </c>
      <c r="K15" s="4">
        <f>+(VLOOKUP(K$1,sect_damage!$A:$H,8,0)/100)*$F15*$G15</f>
        <v>2.912303664921467E-4</v>
      </c>
      <c r="L15" s="4">
        <f>+(VLOOKUP(L$1,sect_damage!$A:$H,8,0)/100)*$F15*$G15</f>
        <v>5.8246073298429349E-5</v>
      </c>
      <c r="M15" s="4">
        <f>+(VLOOKUP(M$1,sect_damage!$A:$H,8,0)/100)*$F15*$G15</f>
        <v>3.0824607329842942E-4</v>
      </c>
      <c r="N15" s="4">
        <f>+(VLOOKUP(N$1,sect_damage!$A:$H,8,0)/100)*$F15*$G15</f>
        <v>4.8232984293193739E-4</v>
      </c>
      <c r="O15" s="4">
        <f>+(VLOOKUP(O$1,sect_damage!$A:$H,8,0)/100)*$F15*$G15</f>
        <v>3.0759162303664935E-5</v>
      </c>
      <c r="P15" s="4">
        <f>+(VLOOKUP(P$1,sect_damage!$A:$H,8,0)/100)*$F15*$G15</f>
        <v>7.2643979057591661E-5</v>
      </c>
      <c r="Q15" s="4">
        <f>+(VLOOKUP(Q$1,sect_damage!$A:$H,8,0)/100)*$F15*$G15</f>
        <v>7.4607329842931965E-5</v>
      </c>
      <c r="R15" s="4">
        <f>+(VLOOKUP(R$1,sect_damage!$A:$H,8,0)/100)*$F15*$G15</f>
        <v>3.6714659685863895E-4</v>
      </c>
      <c r="S15" s="4">
        <f>+(VLOOKUP(S$1,sect_damage!$A:$H,8,0)/100)*$F15*$G15</f>
        <v>4.4175392670157081E-4</v>
      </c>
      <c r="T15" s="4">
        <f>+(VLOOKUP(T$1,sect_damage!$A:$H,8,0)/100)*$F15*$G15</f>
        <v>7.0026178010471228E-5</v>
      </c>
      <c r="U15" s="4">
        <f>+(VLOOKUP(U$1,sect_damage!$A:$H,8,0)/100)*$F15*$G15</f>
        <v>1.505235602094241E-5</v>
      </c>
      <c r="V15" s="4">
        <f>+(VLOOKUP(V$1,sect_damage!$A:$H,8,0)/100)*$F15*$G15</f>
        <v>1.505235602094241E-5</v>
      </c>
      <c r="W15" s="4">
        <f>+(VLOOKUP(W$1,sect_damage!$A:$H,8,0)/100)*$F15*$G15</f>
        <v>1.505235602094241E-5</v>
      </c>
      <c r="X15" s="4">
        <f>+(VLOOKUP(X$1,sect_damage!$A:$H,8,0)/100)*$F15*$G15</f>
        <v>4.5811518324607351E-6</v>
      </c>
      <c r="Y15" s="4">
        <f>+(VLOOKUP(Y$1,sect_damage!$A:$H,8,0)/100)*$F15*$G15</f>
        <v>2.2643979057591633E-4</v>
      </c>
      <c r="Z15" s="4">
        <f>+(VLOOKUP(Z$1,sect_damage!$A:$H,8,0)/100)*$F15*$G15</f>
        <v>4.7905759162303677E-4</v>
      </c>
    </row>
    <row r="16" spans="1:26" ht="13.8" x14ac:dyDescent="0.25">
      <c r="A16" s="4" t="s">
        <v>55</v>
      </c>
      <c r="B16" s="4" t="s">
        <v>74</v>
      </c>
      <c r="C16" s="4" t="s">
        <v>39</v>
      </c>
      <c r="D16">
        <v>0.3</v>
      </c>
      <c r="E16" s="4">
        <f t="shared" si="0"/>
        <v>152.79999999999995</v>
      </c>
      <c r="F16" s="4">
        <f t="shared" si="1"/>
        <v>1.9633507853403145E-3</v>
      </c>
      <c r="G16" s="4">
        <f>+SUM(Table037__Page_17[Needs])</f>
        <v>559.50000000000011</v>
      </c>
      <c r="H16" s="4">
        <f>+(VLOOKUP(H$1,sect_damage!$A:$H,8,0)/100)*$F16*$G16</f>
        <v>1.5765706806282725E-3</v>
      </c>
      <c r="I16" s="4">
        <f>+(VLOOKUP(I$1,sect_damage!$A:$H,8,0)/100)*$F16*$G16</f>
        <v>2.729057591623037E-4</v>
      </c>
      <c r="J16" s="4">
        <f>+(VLOOKUP(J$1,sect_damage!$A:$H,8,0)/100)*$F16*$G16</f>
        <v>2.7879581151832463E-4</v>
      </c>
      <c r="K16" s="4">
        <f>+(VLOOKUP(K$1,sect_damage!$A:$H,8,0)/100)*$F16*$G16</f>
        <v>8.7369109947644001E-4</v>
      </c>
      <c r="L16" s="4">
        <f>+(VLOOKUP(L$1,sect_damage!$A:$H,8,0)/100)*$F16*$G16</f>
        <v>1.7473821989528801E-4</v>
      </c>
      <c r="M16" s="4">
        <f>+(VLOOKUP(M$1,sect_damage!$A:$H,8,0)/100)*$F16*$G16</f>
        <v>9.2473821989528821E-4</v>
      </c>
      <c r="N16" s="4">
        <f>+(VLOOKUP(N$1,sect_damage!$A:$H,8,0)/100)*$F16*$G16</f>
        <v>1.4469895287958117E-3</v>
      </c>
      <c r="O16" s="4">
        <f>+(VLOOKUP(O$1,sect_damage!$A:$H,8,0)/100)*$F16*$G16</f>
        <v>9.2277486910994784E-5</v>
      </c>
      <c r="P16" s="4">
        <f>+(VLOOKUP(P$1,sect_damage!$A:$H,8,0)/100)*$F16*$G16</f>
        <v>2.1793193717277492E-4</v>
      </c>
      <c r="Q16" s="4">
        <f>+(VLOOKUP(Q$1,sect_damage!$A:$H,8,0)/100)*$F16*$G16</f>
        <v>2.2382198952879587E-4</v>
      </c>
      <c r="R16" s="4">
        <f>+(VLOOKUP(R$1,sect_damage!$A:$H,8,0)/100)*$F16*$G16</f>
        <v>1.1014397905759164E-3</v>
      </c>
      <c r="S16" s="4">
        <f>+(VLOOKUP(S$1,sect_damage!$A:$H,8,0)/100)*$F16*$G16</f>
        <v>1.3252617801047121E-3</v>
      </c>
      <c r="T16" s="4">
        <f>+(VLOOKUP(T$1,sect_damage!$A:$H,8,0)/100)*$F16*$G16</f>
        <v>2.1007853403141364E-4</v>
      </c>
      <c r="U16" s="4">
        <f>+(VLOOKUP(U$1,sect_damage!$A:$H,8,0)/100)*$F16*$G16</f>
        <v>4.5157068062827226E-5</v>
      </c>
      <c r="V16" s="4">
        <f>+(VLOOKUP(V$1,sect_damage!$A:$H,8,0)/100)*$F16*$G16</f>
        <v>4.5157068062827226E-5</v>
      </c>
      <c r="W16" s="4">
        <f>+(VLOOKUP(W$1,sect_damage!$A:$H,8,0)/100)*$F16*$G16</f>
        <v>4.5157068062827226E-5</v>
      </c>
      <c r="X16" s="4">
        <f>+(VLOOKUP(X$1,sect_damage!$A:$H,8,0)/100)*$F16*$G16</f>
        <v>1.37434554973822E-5</v>
      </c>
      <c r="Y16" s="4">
        <f>+(VLOOKUP(Y$1,sect_damage!$A:$H,8,0)/100)*$F16*$G16</f>
        <v>6.793193717277489E-4</v>
      </c>
      <c r="Z16" s="4">
        <f>+(VLOOKUP(Z$1,sect_damage!$A:$H,8,0)/100)*$F16*$G16</f>
        <v>1.4371727748691101E-3</v>
      </c>
    </row>
    <row r="17" spans="1:26" ht="13.8" x14ac:dyDescent="0.25">
      <c r="A17" s="4" t="s">
        <v>55</v>
      </c>
      <c r="B17" s="4" t="s">
        <v>74</v>
      </c>
      <c r="C17" s="4" t="s">
        <v>40</v>
      </c>
      <c r="D17">
        <v>0.1</v>
      </c>
      <c r="E17" s="4">
        <f t="shared" si="0"/>
        <v>152.79999999999995</v>
      </c>
      <c r="F17" s="4">
        <f t="shared" si="1"/>
        <v>6.5445026178010497E-4</v>
      </c>
      <c r="G17" s="4">
        <f>+SUM(Table037__Page_17[Needs])</f>
        <v>559.50000000000011</v>
      </c>
      <c r="H17" s="4">
        <f>+(VLOOKUP(H$1,sect_damage!$A:$H,8,0)/100)*$F17*$G17</f>
        <v>5.2552356020942428E-4</v>
      </c>
      <c r="I17" s="4">
        <f>+(VLOOKUP(I$1,sect_damage!$A:$H,8,0)/100)*$F17*$G17</f>
        <v>9.0968586387434581E-5</v>
      </c>
      <c r="J17" s="4">
        <f>+(VLOOKUP(J$1,sect_damage!$A:$H,8,0)/100)*$F17*$G17</f>
        <v>9.2931937172774899E-5</v>
      </c>
      <c r="K17" s="4">
        <f>+(VLOOKUP(K$1,sect_damage!$A:$H,8,0)/100)*$F17*$G17</f>
        <v>2.912303664921467E-4</v>
      </c>
      <c r="L17" s="4">
        <f>+(VLOOKUP(L$1,sect_damage!$A:$H,8,0)/100)*$F17*$G17</f>
        <v>5.8246073298429349E-5</v>
      </c>
      <c r="M17" s="4">
        <f>+(VLOOKUP(M$1,sect_damage!$A:$H,8,0)/100)*$F17*$G17</f>
        <v>3.0824607329842942E-4</v>
      </c>
      <c r="N17" s="4">
        <f>+(VLOOKUP(N$1,sect_damage!$A:$H,8,0)/100)*$F17*$G17</f>
        <v>4.8232984293193739E-4</v>
      </c>
      <c r="O17" s="4">
        <f>+(VLOOKUP(O$1,sect_damage!$A:$H,8,0)/100)*$F17*$G17</f>
        <v>3.0759162303664935E-5</v>
      </c>
      <c r="P17" s="4">
        <f>+(VLOOKUP(P$1,sect_damage!$A:$H,8,0)/100)*$F17*$G17</f>
        <v>7.2643979057591661E-5</v>
      </c>
      <c r="Q17" s="4">
        <f>+(VLOOKUP(Q$1,sect_damage!$A:$H,8,0)/100)*$F17*$G17</f>
        <v>7.4607329842931965E-5</v>
      </c>
      <c r="R17" s="4">
        <f>+(VLOOKUP(R$1,sect_damage!$A:$H,8,0)/100)*$F17*$G17</f>
        <v>3.6714659685863895E-4</v>
      </c>
      <c r="S17" s="4">
        <f>+(VLOOKUP(S$1,sect_damage!$A:$H,8,0)/100)*$F17*$G17</f>
        <v>4.4175392670157081E-4</v>
      </c>
      <c r="T17" s="4">
        <f>+(VLOOKUP(T$1,sect_damage!$A:$H,8,0)/100)*$F17*$G17</f>
        <v>7.0026178010471228E-5</v>
      </c>
      <c r="U17" s="4">
        <f>+(VLOOKUP(U$1,sect_damage!$A:$H,8,0)/100)*$F17*$G17</f>
        <v>1.505235602094241E-5</v>
      </c>
      <c r="V17" s="4">
        <f>+(VLOOKUP(V$1,sect_damage!$A:$H,8,0)/100)*$F17*$G17</f>
        <v>1.505235602094241E-5</v>
      </c>
      <c r="W17" s="4">
        <f>+(VLOOKUP(W$1,sect_damage!$A:$H,8,0)/100)*$F17*$G17</f>
        <v>1.505235602094241E-5</v>
      </c>
      <c r="X17" s="4">
        <f>+(VLOOKUP(X$1,sect_damage!$A:$H,8,0)/100)*$F17*$G17</f>
        <v>4.5811518324607351E-6</v>
      </c>
      <c r="Y17" s="4">
        <f>+(VLOOKUP(Y$1,sect_damage!$A:$H,8,0)/100)*$F17*$G17</f>
        <v>2.2643979057591633E-4</v>
      </c>
      <c r="Z17" s="4">
        <f>+(VLOOKUP(Z$1,sect_damage!$A:$H,8,0)/100)*$F17*$G17</f>
        <v>4.7905759162303677E-4</v>
      </c>
    </row>
    <row r="18" spans="1:26" ht="13.8" x14ac:dyDescent="0.25">
      <c r="A18" s="4" t="s">
        <v>55</v>
      </c>
      <c r="B18" s="4" t="s">
        <v>74</v>
      </c>
      <c r="C18" s="4" t="s">
        <v>41</v>
      </c>
      <c r="D18">
        <v>0</v>
      </c>
      <c r="E18" s="4">
        <f t="shared" si="0"/>
        <v>152.79999999999995</v>
      </c>
      <c r="F18" s="4">
        <f t="shared" si="1"/>
        <v>0</v>
      </c>
      <c r="G18" s="4">
        <f>+SUM(Table037__Page_17[Needs])</f>
        <v>559.50000000000011</v>
      </c>
      <c r="H18" s="4">
        <f>+(VLOOKUP(H$1,sect_damage!$A:$H,8,0)/100)*$F18*$G18</f>
        <v>0</v>
      </c>
      <c r="I18" s="4">
        <f>+(VLOOKUP(I$1,sect_damage!$A:$H,8,0)/100)*$F18*$G18</f>
        <v>0</v>
      </c>
      <c r="J18" s="4">
        <f>+(VLOOKUP(J$1,sect_damage!$A:$H,8,0)/100)*$F18*$G18</f>
        <v>0</v>
      </c>
      <c r="K18" s="4">
        <f>+(VLOOKUP(K$1,sect_damage!$A:$H,8,0)/100)*$F18*$G18</f>
        <v>0</v>
      </c>
      <c r="L18" s="4">
        <f>+(VLOOKUP(L$1,sect_damage!$A:$H,8,0)/100)*$F18*$G18</f>
        <v>0</v>
      </c>
      <c r="M18" s="4">
        <f>+(VLOOKUP(M$1,sect_damage!$A:$H,8,0)/100)*$F18*$G18</f>
        <v>0</v>
      </c>
      <c r="N18" s="4">
        <f>+(VLOOKUP(N$1,sect_damage!$A:$H,8,0)/100)*$F18*$G18</f>
        <v>0</v>
      </c>
      <c r="O18" s="4">
        <f>+(VLOOKUP(O$1,sect_damage!$A:$H,8,0)/100)*$F18*$G18</f>
        <v>0</v>
      </c>
      <c r="P18" s="4">
        <f>+(VLOOKUP(P$1,sect_damage!$A:$H,8,0)/100)*$F18*$G18</f>
        <v>0</v>
      </c>
      <c r="Q18" s="4">
        <f>+(VLOOKUP(Q$1,sect_damage!$A:$H,8,0)/100)*$F18*$G18</f>
        <v>0</v>
      </c>
      <c r="R18" s="4">
        <f>+(VLOOKUP(R$1,sect_damage!$A:$H,8,0)/100)*$F18*$G18</f>
        <v>0</v>
      </c>
      <c r="S18" s="4">
        <f>+(VLOOKUP(S$1,sect_damage!$A:$H,8,0)/100)*$F18*$G18</f>
        <v>0</v>
      </c>
      <c r="T18" s="4">
        <f>+(VLOOKUP(T$1,sect_damage!$A:$H,8,0)/100)*$F18*$G18</f>
        <v>0</v>
      </c>
      <c r="U18" s="4">
        <f>+(VLOOKUP(U$1,sect_damage!$A:$H,8,0)/100)*$F18*$G18</f>
        <v>0</v>
      </c>
      <c r="V18" s="4">
        <f>+(VLOOKUP(V$1,sect_damage!$A:$H,8,0)/100)*$F18*$G18</f>
        <v>0</v>
      </c>
      <c r="W18" s="4">
        <f>+(VLOOKUP(W$1,sect_damage!$A:$H,8,0)/100)*$F18*$G18</f>
        <v>0</v>
      </c>
      <c r="X18" s="4">
        <f>+(VLOOKUP(X$1,sect_damage!$A:$H,8,0)/100)*$F18*$G18</f>
        <v>0</v>
      </c>
      <c r="Y18" s="4">
        <f>+(VLOOKUP(Y$1,sect_damage!$A:$H,8,0)/100)*$F18*$G18</f>
        <v>0</v>
      </c>
      <c r="Z18" s="4">
        <f>+(VLOOKUP(Z$1,sect_damage!$A:$H,8,0)/100)*$F18*$G18</f>
        <v>0</v>
      </c>
    </row>
    <row r="19" spans="1:26" ht="13.8" x14ac:dyDescent="0.25">
      <c r="A19" s="4" t="s">
        <v>55</v>
      </c>
      <c r="B19" s="4" t="s">
        <v>74</v>
      </c>
      <c r="C19" s="4" t="s">
        <v>42</v>
      </c>
      <c r="D19">
        <v>0.2</v>
      </c>
      <c r="E19" s="4">
        <f t="shared" si="0"/>
        <v>152.79999999999995</v>
      </c>
      <c r="F19" s="4">
        <f t="shared" si="1"/>
        <v>1.3089005235602099E-3</v>
      </c>
      <c r="G19" s="4">
        <f>+SUM(Table037__Page_17[Needs])</f>
        <v>559.50000000000011</v>
      </c>
      <c r="H19" s="4">
        <f>+(VLOOKUP(H$1,sect_damage!$A:$H,8,0)/100)*$F19*$G19</f>
        <v>1.0510471204188486E-3</v>
      </c>
      <c r="I19" s="4">
        <f>+(VLOOKUP(I$1,sect_damage!$A:$H,8,0)/100)*$F19*$G19</f>
        <v>1.8193717277486916E-4</v>
      </c>
      <c r="J19" s="4">
        <f>+(VLOOKUP(J$1,sect_damage!$A:$H,8,0)/100)*$F19*$G19</f>
        <v>1.858638743455498E-4</v>
      </c>
      <c r="K19" s="4">
        <f>+(VLOOKUP(K$1,sect_damage!$A:$H,8,0)/100)*$F19*$G19</f>
        <v>5.8246073298429341E-4</v>
      </c>
      <c r="L19" s="4">
        <f>+(VLOOKUP(L$1,sect_damage!$A:$H,8,0)/100)*$F19*$G19</f>
        <v>1.164921465968587E-4</v>
      </c>
      <c r="M19" s="4">
        <f>+(VLOOKUP(M$1,sect_damage!$A:$H,8,0)/100)*$F19*$G19</f>
        <v>6.1649214659685884E-4</v>
      </c>
      <c r="N19" s="4">
        <f>+(VLOOKUP(N$1,sect_damage!$A:$H,8,0)/100)*$F19*$G19</f>
        <v>9.6465968586387479E-4</v>
      </c>
      <c r="O19" s="4">
        <f>+(VLOOKUP(O$1,sect_damage!$A:$H,8,0)/100)*$F19*$G19</f>
        <v>6.151832460732987E-5</v>
      </c>
      <c r="P19" s="4">
        <f>+(VLOOKUP(P$1,sect_damage!$A:$H,8,0)/100)*$F19*$G19</f>
        <v>1.4528795811518332E-4</v>
      </c>
      <c r="Q19" s="4">
        <f>+(VLOOKUP(Q$1,sect_damage!$A:$H,8,0)/100)*$F19*$G19</f>
        <v>1.4921465968586393E-4</v>
      </c>
      <c r="R19" s="4">
        <f>+(VLOOKUP(R$1,sect_damage!$A:$H,8,0)/100)*$F19*$G19</f>
        <v>7.3429319371727791E-4</v>
      </c>
      <c r="S19" s="4">
        <f>+(VLOOKUP(S$1,sect_damage!$A:$H,8,0)/100)*$F19*$G19</f>
        <v>8.8350785340314162E-4</v>
      </c>
      <c r="T19" s="4">
        <f>+(VLOOKUP(T$1,sect_damage!$A:$H,8,0)/100)*$F19*$G19</f>
        <v>1.4005235602094246E-4</v>
      </c>
      <c r="U19" s="4">
        <f>+(VLOOKUP(U$1,sect_damage!$A:$H,8,0)/100)*$F19*$G19</f>
        <v>3.010471204188482E-5</v>
      </c>
      <c r="V19" s="4">
        <f>+(VLOOKUP(V$1,sect_damage!$A:$H,8,0)/100)*$F19*$G19</f>
        <v>3.010471204188482E-5</v>
      </c>
      <c r="W19" s="4">
        <f>+(VLOOKUP(W$1,sect_damage!$A:$H,8,0)/100)*$F19*$G19</f>
        <v>3.010471204188482E-5</v>
      </c>
      <c r="X19" s="4">
        <f>+(VLOOKUP(X$1,sect_damage!$A:$H,8,0)/100)*$F19*$G19</f>
        <v>9.1623036649214703E-6</v>
      </c>
      <c r="Y19" s="4">
        <f>+(VLOOKUP(Y$1,sect_damage!$A:$H,8,0)/100)*$F19*$G19</f>
        <v>4.5287958115183266E-4</v>
      </c>
      <c r="Z19" s="4">
        <f>+(VLOOKUP(Z$1,sect_damage!$A:$H,8,0)/100)*$F19*$G19</f>
        <v>9.5811518324607353E-4</v>
      </c>
    </row>
    <row r="20" spans="1:26" ht="13.8" x14ac:dyDescent="0.25">
      <c r="A20" s="4" t="s">
        <v>55</v>
      </c>
      <c r="B20" s="4" t="s">
        <v>74</v>
      </c>
      <c r="C20" s="4" t="s">
        <v>43</v>
      </c>
      <c r="D20">
        <v>0</v>
      </c>
      <c r="E20" s="4">
        <f t="shared" si="0"/>
        <v>152.79999999999995</v>
      </c>
      <c r="F20" s="4">
        <f t="shared" si="1"/>
        <v>0</v>
      </c>
      <c r="G20" s="4">
        <f>+SUM(Table037__Page_17[Needs])</f>
        <v>559.50000000000011</v>
      </c>
      <c r="H20" s="4">
        <f>+(VLOOKUP(H$1,sect_damage!$A:$H,8,0)/100)*$F20*$G20</f>
        <v>0</v>
      </c>
      <c r="I20" s="4">
        <f>+(VLOOKUP(I$1,sect_damage!$A:$H,8,0)/100)*$F20*$G20</f>
        <v>0</v>
      </c>
      <c r="J20" s="4">
        <f>+(VLOOKUP(J$1,sect_damage!$A:$H,8,0)/100)*$F20*$G20</f>
        <v>0</v>
      </c>
      <c r="K20" s="4">
        <f>+(VLOOKUP(K$1,sect_damage!$A:$H,8,0)/100)*$F20*$G20</f>
        <v>0</v>
      </c>
      <c r="L20" s="4">
        <f>+(VLOOKUP(L$1,sect_damage!$A:$H,8,0)/100)*$F20*$G20</f>
        <v>0</v>
      </c>
      <c r="M20" s="4">
        <f>+(VLOOKUP(M$1,sect_damage!$A:$H,8,0)/100)*$F20*$G20</f>
        <v>0</v>
      </c>
      <c r="N20" s="4">
        <f>+(VLOOKUP(N$1,sect_damage!$A:$H,8,0)/100)*$F20*$G20</f>
        <v>0</v>
      </c>
      <c r="O20" s="4">
        <f>+(VLOOKUP(O$1,sect_damage!$A:$H,8,0)/100)*$F20*$G20</f>
        <v>0</v>
      </c>
      <c r="P20" s="4">
        <f>+(VLOOKUP(P$1,sect_damage!$A:$H,8,0)/100)*$F20*$G20</f>
        <v>0</v>
      </c>
      <c r="Q20" s="4">
        <f>+(VLOOKUP(Q$1,sect_damage!$A:$H,8,0)/100)*$F20*$G20</f>
        <v>0</v>
      </c>
      <c r="R20" s="4">
        <f>+(VLOOKUP(R$1,sect_damage!$A:$H,8,0)/100)*$F20*$G20</f>
        <v>0</v>
      </c>
      <c r="S20" s="4">
        <f>+(VLOOKUP(S$1,sect_damage!$A:$H,8,0)/100)*$F20*$G20</f>
        <v>0</v>
      </c>
      <c r="T20" s="4">
        <f>+(VLOOKUP(T$1,sect_damage!$A:$H,8,0)/100)*$F20*$G20</f>
        <v>0</v>
      </c>
      <c r="U20" s="4">
        <f>+(VLOOKUP(U$1,sect_damage!$A:$H,8,0)/100)*$F20*$G20</f>
        <v>0</v>
      </c>
      <c r="V20" s="4">
        <f>+(VLOOKUP(V$1,sect_damage!$A:$H,8,0)/100)*$F20*$G20</f>
        <v>0</v>
      </c>
      <c r="W20" s="4">
        <f>+(VLOOKUP(W$1,sect_damage!$A:$H,8,0)/100)*$F20*$G20</f>
        <v>0</v>
      </c>
      <c r="X20" s="4">
        <f>+(VLOOKUP(X$1,sect_damage!$A:$H,8,0)/100)*$F20*$G20</f>
        <v>0</v>
      </c>
      <c r="Y20" s="4">
        <f>+(VLOOKUP(Y$1,sect_damage!$A:$H,8,0)/100)*$F20*$G20</f>
        <v>0</v>
      </c>
      <c r="Z20" s="4">
        <f>+(VLOOKUP(Z$1,sect_damage!$A:$H,8,0)/100)*$F20*$G20</f>
        <v>0</v>
      </c>
    </row>
    <row r="21" spans="1:26" ht="13.8" x14ac:dyDescent="0.25">
      <c r="A21" s="4" t="s">
        <v>55</v>
      </c>
      <c r="B21" s="4" t="s">
        <v>74</v>
      </c>
      <c r="C21" s="4" t="s">
        <v>44</v>
      </c>
      <c r="D21">
        <v>0.2</v>
      </c>
      <c r="E21" s="4">
        <f t="shared" si="0"/>
        <v>152.79999999999995</v>
      </c>
      <c r="F21" s="4">
        <f t="shared" si="1"/>
        <v>1.3089005235602099E-3</v>
      </c>
      <c r="G21" s="4">
        <f>+SUM(Table037__Page_17[Needs])</f>
        <v>559.50000000000011</v>
      </c>
      <c r="H21" s="4">
        <f>+(VLOOKUP(H$1,sect_damage!$A:$H,8,0)/100)*$F21*$G21</f>
        <v>1.0510471204188486E-3</v>
      </c>
      <c r="I21" s="4">
        <f>+(VLOOKUP(I$1,sect_damage!$A:$H,8,0)/100)*$F21*$G21</f>
        <v>1.8193717277486916E-4</v>
      </c>
      <c r="J21" s="4">
        <f>+(VLOOKUP(J$1,sect_damage!$A:$H,8,0)/100)*$F21*$G21</f>
        <v>1.858638743455498E-4</v>
      </c>
      <c r="K21" s="4">
        <f>+(VLOOKUP(K$1,sect_damage!$A:$H,8,0)/100)*$F21*$G21</f>
        <v>5.8246073298429341E-4</v>
      </c>
      <c r="L21" s="4">
        <f>+(VLOOKUP(L$1,sect_damage!$A:$H,8,0)/100)*$F21*$G21</f>
        <v>1.164921465968587E-4</v>
      </c>
      <c r="M21" s="4">
        <f>+(VLOOKUP(M$1,sect_damage!$A:$H,8,0)/100)*$F21*$G21</f>
        <v>6.1649214659685884E-4</v>
      </c>
      <c r="N21" s="4">
        <f>+(VLOOKUP(N$1,sect_damage!$A:$H,8,0)/100)*$F21*$G21</f>
        <v>9.6465968586387479E-4</v>
      </c>
      <c r="O21" s="4">
        <f>+(VLOOKUP(O$1,sect_damage!$A:$H,8,0)/100)*$F21*$G21</f>
        <v>6.151832460732987E-5</v>
      </c>
      <c r="P21" s="4">
        <f>+(VLOOKUP(P$1,sect_damage!$A:$H,8,0)/100)*$F21*$G21</f>
        <v>1.4528795811518332E-4</v>
      </c>
      <c r="Q21" s="4">
        <f>+(VLOOKUP(Q$1,sect_damage!$A:$H,8,0)/100)*$F21*$G21</f>
        <v>1.4921465968586393E-4</v>
      </c>
      <c r="R21" s="4">
        <f>+(VLOOKUP(R$1,sect_damage!$A:$H,8,0)/100)*$F21*$G21</f>
        <v>7.3429319371727791E-4</v>
      </c>
      <c r="S21" s="4">
        <f>+(VLOOKUP(S$1,sect_damage!$A:$H,8,0)/100)*$F21*$G21</f>
        <v>8.8350785340314162E-4</v>
      </c>
      <c r="T21" s="4">
        <f>+(VLOOKUP(T$1,sect_damage!$A:$H,8,0)/100)*$F21*$G21</f>
        <v>1.4005235602094246E-4</v>
      </c>
      <c r="U21" s="4">
        <f>+(VLOOKUP(U$1,sect_damage!$A:$H,8,0)/100)*$F21*$G21</f>
        <v>3.010471204188482E-5</v>
      </c>
      <c r="V21" s="4">
        <f>+(VLOOKUP(V$1,sect_damage!$A:$H,8,0)/100)*$F21*$G21</f>
        <v>3.010471204188482E-5</v>
      </c>
      <c r="W21" s="4">
        <f>+(VLOOKUP(W$1,sect_damage!$A:$H,8,0)/100)*$F21*$G21</f>
        <v>3.010471204188482E-5</v>
      </c>
      <c r="X21" s="4">
        <f>+(VLOOKUP(X$1,sect_damage!$A:$H,8,0)/100)*$F21*$G21</f>
        <v>9.1623036649214703E-6</v>
      </c>
      <c r="Y21" s="4">
        <f>+(VLOOKUP(Y$1,sect_damage!$A:$H,8,0)/100)*$F21*$G21</f>
        <v>4.5287958115183266E-4</v>
      </c>
      <c r="Z21" s="4">
        <f>+(VLOOKUP(Z$1,sect_damage!$A:$H,8,0)/100)*$F21*$G21</f>
        <v>9.5811518324607353E-4</v>
      </c>
    </row>
    <row r="22" spans="1:26" ht="13.8" x14ac:dyDescent="0.25">
      <c r="A22" s="4" t="s">
        <v>56</v>
      </c>
      <c r="B22" s="4" t="s">
        <v>70</v>
      </c>
      <c r="C22" s="4" t="s">
        <v>70</v>
      </c>
      <c r="D22">
        <v>2.2000000000000002</v>
      </c>
      <c r="E22" s="4">
        <f t="shared" si="0"/>
        <v>152.79999999999995</v>
      </c>
      <c r="F22" s="4">
        <f t="shared" si="1"/>
        <v>1.4397905759162308E-2</v>
      </c>
      <c r="G22" s="4">
        <f>+SUM(Table037__Page_17[Needs])</f>
        <v>559.50000000000011</v>
      </c>
      <c r="H22" s="4">
        <f>+(VLOOKUP(H$1,sect_damage!$A:$H,8,0)/100)*$F22*$G22</f>
        <v>1.1561518324607334E-2</v>
      </c>
      <c r="I22" s="4">
        <f>+(VLOOKUP(I$1,sect_damage!$A:$H,8,0)/100)*$F22*$G22</f>
        <v>2.0013089005235609E-3</v>
      </c>
      <c r="J22" s="4">
        <f>+(VLOOKUP(J$1,sect_damage!$A:$H,8,0)/100)*$F22*$G22</f>
        <v>2.0445026178010479E-3</v>
      </c>
      <c r="K22" s="4">
        <f>+(VLOOKUP(K$1,sect_damage!$A:$H,8,0)/100)*$F22*$G22</f>
        <v>6.4070680628272271E-3</v>
      </c>
      <c r="L22" s="4">
        <f>+(VLOOKUP(L$1,sect_damage!$A:$H,8,0)/100)*$F22*$G22</f>
        <v>1.2814136125654458E-3</v>
      </c>
      <c r="M22" s="4">
        <f>+(VLOOKUP(M$1,sect_damage!$A:$H,8,0)/100)*$F22*$G22</f>
        <v>6.781413612565448E-3</v>
      </c>
      <c r="N22" s="4">
        <f>+(VLOOKUP(N$1,sect_damage!$A:$H,8,0)/100)*$F22*$G22</f>
        <v>1.0611256544502621E-2</v>
      </c>
      <c r="O22" s="4">
        <f>+(VLOOKUP(O$1,sect_damage!$A:$H,8,0)/100)*$F22*$G22</f>
        <v>6.7670157068062855E-4</v>
      </c>
      <c r="P22" s="4">
        <f>+(VLOOKUP(P$1,sect_damage!$A:$H,8,0)/100)*$F22*$G22</f>
        <v>1.5981675392670162E-3</v>
      </c>
      <c r="Q22" s="4">
        <f>+(VLOOKUP(Q$1,sect_damage!$A:$H,8,0)/100)*$F22*$G22</f>
        <v>1.6413612565445031E-3</v>
      </c>
      <c r="R22" s="4">
        <f>+(VLOOKUP(R$1,sect_damage!$A:$H,8,0)/100)*$F22*$G22</f>
        <v>8.0772251308900561E-3</v>
      </c>
      <c r="S22" s="4">
        <f>+(VLOOKUP(S$1,sect_damage!$A:$H,8,0)/100)*$F22*$G22</f>
        <v>9.7185863874345562E-3</v>
      </c>
      <c r="T22" s="4">
        <f>+(VLOOKUP(T$1,sect_damage!$A:$H,8,0)/100)*$F22*$G22</f>
        <v>1.5405759162303667E-3</v>
      </c>
      <c r="U22" s="4">
        <f>+(VLOOKUP(U$1,sect_damage!$A:$H,8,0)/100)*$F22*$G22</f>
        <v>3.3115183246073307E-4</v>
      </c>
      <c r="V22" s="4">
        <f>+(VLOOKUP(V$1,sect_damage!$A:$H,8,0)/100)*$F22*$G22</f>
        <v>3.3115183246073307E-4</v>
      </c>
      <c r="W22" s="4">
        <f>+(VLOOKUP(W$1,sect_damage!$A:$H,8,0)/100)*$F22*$G22</f>
        <v>3.3115183246073307E-4</v>
      </c>
      <c r="X22" s="4">
        <f>+(VLOOKUP(X$1,sect_damage!$A:$H,8,0)/100)*$F22*$G22</f>
        <v>1.0078534031413616E-4</v>
      </c>
      <c r="Y22" s="4">
        <f>+(VLOOKUP(Y$1,sect_damage!$A:$H,8,0)/100)*$F22*$G22</f>
        <v>4.9816753926701582E-3</v>
      </c>
      <c r="Z22" s="4">
        <f>+(VLOOKUP(Z$1,sect_damage!$A:$H,8,0)/100)*$F22*$G22</f>
        <v>1.0539267015706809E-2</v>
      </c>
    </row>
    <row r="23" spans="1:26" ht="13.8" x14ac:dyDescent="0.25">
      <c r="A23" s="4" t="s">
        <v>56</v>
      </c>
      <c r="B23" s="4" t="s">
        <v>76</v>
      </c>
      <c r="C23" s="4" t="s">
        <v>47</v>
      </c>
      <c r="D23">
        <v>1.1000000000000001</v>
      </c>
      <c r="E23" s="4">
        <f t="shared" si="0"/>
        <v>152.79999999999995</v>
      </c>
      <c r="F23" s="4">
        <f t="shared" si="1"/>
        <v>7.1989528795811542E-3</v>
      </c>
      <c r="G23" s="4">
        <f>+SUM(Table037__Page_17[Needs])</f>
        <v>559.50000000000011</v>
      </c>
      <c r="H23" s="4">
        <f>+(VLOOKUP(H$1,sect_damage!$A:$H,8,0)/100)*$F23*$G23</f>
        <v>5.7807591623036669E-3</v>
      </c>
      <c r="I23" s="4">
        <f>+(VLOOKUP(I$1,sect_damage!$A:$H,8,0)/100)*$F23*$G23</f>
        <v>1.0006544502617805E-3</v>
      </c>
      <c r="J23" s="4">
        <f>+(VLOOKUP(J$1,sect_damage!$A:$H,8,0)/100)*$F23*$G23</f>
        <v>1.0222513089005239E-3</v>
      </c>
      <c r="K23" s="4">
        <f>+(VLOOKUP(K$1,sect_damage!$A:$H,8,0)/100)*$F23*$G23</f>
        <v>3.2035340314136135E-3</v>
      </c>
      <c r="L23" s="4">
        <f>+(VLOOKUP(L$1,sect_damage!$A:$H,8,0)/100)*$F23*$G23</f>
        <v>6.4070680628272288E-4</v>
      </c>
      <c r="M23" s="4">
        <f>+(VLOOKUP(M$1,sect_damage!$A:$H,8,0)/100)*$F23*$G23</f>
        <v>3.390706806282724E-3</v>
      </c>
      <c r="N23" s="4">
        <f>+(VLOOKUP(N$1,sect_damage!$A:$H,8,0)/100)*$F23*$G23</f>
        <v>5.3056282722513106E-3</v>
      </c>
      <c r="O23" s="4">
        <f>+(VLOOKUP(O$1,sect_damage!$A:$H,8,0)/100)*$F23*$G23</f>
        <v>3.3835078534031428E-4</v>
      </c>
      <c r="P23" s="4">
        <f>+(VLOOKUP(P$1,sect_damage!$A:$H,8,0)/100)*$F23*$G23</f>
        <v>7.9908376963350809E-4</v>
      </c>
      <c r="Q23" s="4">
        <f>+(VLOOKUP(Q$1,sect_damage!$A:$H,8,0)/100)*$F23*$G23</f>
        <v>8.2068062827225156E-4</v>
      </c>
      <c r="R23" s="4">
        <f>+(VLOOKUP(R$1,sect_damage!$A:$H,8,0)/100)*$F23*$G23</f>
        <v>4.0386125654450281E-3</v>
      </c>
      <c r="S23" s="4">
        <f>+(VLOOKUP(S$1,sect_damage!$A:$H,8,0)/100)*$F23*$G23</f>
        <v>4.8592931937172781E-3</v>
      </c>
      <c r="T23" s="4">
        <f>+(VLOOKUP(T$1,sect_damage!$A:$H,8,0)/100)*$F23*$G23</f>
        <v>7.7028795811518336E-4</v>
      </c>
      <c r="U23" s="4">
        <f>+(VLOOKUP(U$1,sect_damage!$A:$H,8,0)/100)*$F23*$G23</f>
        <v>1.6557591623036653E-4</v>
      </c>
      <c r="V23" s="4">
        <f>+(VLOOKUP(V$1,sect_damage!$A:$H,8,0)/100)*$F23*$G23</f>
        <v>1.6557591623036653E-4</v>
      </c>
      <c r="W23" s="4">
        <f>+(VLOOKUP(W$1,sect_damage!$A:$H,8,0)/100)*$F23*$G23</f>
        <v>1.6557591623036653E-4</v>
      </c>
      <c r="X23" s="4">
        <f>+(VLOOKUP(X$1,sect_damage!$A:$H,8,0)/100)*$F23*$G23</f>
        <v>5.0392670157068078E-5</v>
      </c>
      <c r="Y23" s="4">
        <f>+(VLOOKUP(Y$1,sect_damage!$A:$H,8,0)/100)*$F23*$G23</f>
        <v>2.4908376963350791E-3</v>
      </c>
      <c r="Z23" s="4">
        <f>+(VLOOKUP(Z$1,sect_damage!$A:$H,8,0)/100)*$F23*$G23</f>
        <v>5.2696335078534044E-3</v>
      </c>
    </row>
    <row r="24" spans="1:26" ht="13.8" x14ac:dyDescent="0.25">
      <c r="A24" s="4" t="s">
        <v>56</v>
      </c>
      <c r="B24" s="4" t="s">
        <v>76</v>
      </c>
      <c r="C24" s="4" t="s">
        <v>48</v>
      </c>
      <c r="D24">
        <v>11.2</v>
      </c>
      <c r="E24" s="4">
        <f t="shared" si="0"/>
        <v>152.79999999999995</v>
      </c>
      <c r="F24" s="4">
        <f t="shared" si="1"/>
        <v>7.329842931937175E-2</v>
      </c>
      <c r="G24" s="4">
        <f>+SUM(Table037__Page_17[Needs])</f>
        <v>559.50000000000011</v>
      </c>
      <c r="H24" s="4">
        <f>+(VLOOKUP(H$1,sect_damage!$A:$H,8,0)/100)*$F24*$G24</f>
        <v>5.8858638743455517E-2</v>
      </c>
      <c r="I24" s="4">
        <f>+(VLOOKUP(I$1,sect_damage!$A:$H,8,0)/100)*$F24*$G24</f>
        <v>1.0188481675392672E-2</v>
      </c>
      <c r="J24" s="4">
        <f>+(VLOOKUP(J$1,sect_damage!$A:$H,8,0)/100)*$F24*$G24</f>
        <v>1.0408376963350788E-2</v>
      </c>
      <c r="K24" s="4">
        <f>+(VLOOKUP(K$1,sect_damage!$A:$H,8,0)/100)*$F24*$G24</f>
        <v>3.2617801047120427E-2</v>
      </c>
      <c r="L24" s="4">
        <f>+(VLOOKUP(L$1,sect_damage!$A:$H,8,0)/100)*$F24*$G24</f>
        <v>6.5235602094240869E-3</v>
      </c>
      <c r="M24" s="4">
        <f>+(VLOOKUP(M$1,sect_damage!$A:$H,8,0)/100)*$F24*$G24</f>
        <v>3.4523560209424098E-2</v>
      </c>
      <c r="N24" s="4">
        <f>+(VLOOKUP(N$1,sect_damage!$A:$H,8,0)/100)*$F24*$G24</f>
        <v>5.402094240837698E-2</v>
      </c>
      <c r="O24" s="4">
        <f>+(VLOOKUP(O$1,sect_damage!$A:$H,8,0)/100)*$F24*$G24</f>
        <v>3.4450261780104722E-3</v>
      </c>
      <c r="P24" s="4">
        <f>+(VLOOKUP(P$1,sect_damage!$A:$H,8,0)/100)*$F24*$G24</f>
        <v>8.1361256544502641E-3</v>
      </c>
      <c r="Q24" s="4">
        <f>+(VLOOKUP(Q$1,sect_damage!$A:$H,8,0)/100)*$F24*$G24</f>
        <v>8.3560209424083792E-3</v>
      </c>
      <c r="R24" s="4">
        <f>+(VLOOKUP(R$1,sect_damage!$A:$H,8,0)/100)*$F24*$G24</f>
        <v>4.1120418848167556E-2</v>
      </c>
      <c r="S24" s="4">
        <f>+(VLOOKUP(S$1,sect_damage!$A:$H,8,0)/100)*$F24*$G24</f>
        <v>4.9476439790575928E-2</v>
      </c>
      <c r="T24" s="4">
        <f>+(VLOOKUP(T$1,sect_damage!$A:$H,8,0)/100)*$F24*$G24</f>
        <v>7.842931937172776E-3</v>
      </c>
      <c r="U24" s="4">
        <f>+(VLOOKUP(U$1,sect_damage!$A:$H,8,0)/100)*$F24*$G24</f>
        <v>1.6858638743455499E-3</v>
      </c>
      <c r="V24" s="4">
        <f>+(VLOOKUP(V$1,sect_damage!$A:$H,8,0)/100)*$F24*$G24</f>
        <v>1.6858638743455499E-3</v>
      </c>
      <c r="W24" s="4">
        <f>+(VLOOKUP(W$1,sect_damage!$A:$H,8,0)/100)*$F24*$G24</f>
        <v>1.6858638743455499E-3</v>
      </c>
      <c r="X24" s="4">
        <f>+(VLOOKUP(X$1,sect_damage!$A:$H,8,0)/100)*$F24*$G24</f>
        <v>5.130890052356022E-4</v>
      </c>
      <c r="Y24" s="4">
        <f>+(VLOOKUP(Y$1,sect_damage!$A:$H,8,0)/100)*$F24*$G24</f>
        <v>2.5361256544502626E-2</v>
      </c>
      <c r="Z24" s="4">
        <f>+(VLOOKUP(Z$1,sect_damage!$A:$H,8,0)/100)*$F24*$G24</f>
        <v>5.3654450261780118E-2</v>
      </c>
    </row>
    <row r="25" spans="1:26" ht="13.8" x14ac:dyDescent="0.25">
      <c r="A25" s="4" t="s">
        <v>56</v>
      </c>
      <c r="B25" s="4" t="s">
        <v>76</v>
      </c>
      <c r="C25" s="4" t="s">
        <v>49</v>
      </c>
      <c r="D25">
        <v>3</v>
      </c>
      <c r="E25" s="4">
        <f t="shared" si="0"/>
        <v>152.79999999999995</v>
      </c>
      <c r="F25" s="4">
        <f t="shared" si="1"/>
        <v>1.9633507853403148E-2</v>
      </c>
      <c r="G25" s="4">
        <f>+SUM(Table037__Page_17[Needs])</f>
        <v>559.50000000000011</v>
      </c>
      <c r="H25" s="4">
        <f>+(VLOOKUP(H$1,sect_damage!$A:$H,8,0)/100)*$F25*$G25</f>
        <v>1.5765706806282729E-2</v>
      </c>
      <c r="I25" s="4">
        <f>+(VLOOKUP(I$1,sect_damage!$A:$H,8,0)/100)*$F25*$G25</f>
        <v>2.7290575916230375E-3</v>
      </c>
      <c r="J25" s="4">
        <f>+(VLOOKUP(J$1,sect_damage!$A:$H,8,0)/100)*$F25*$G25</f>
        <v>2.7879581151832472E-3</v>
      </c>
      <c r="K25" s="4">
        <f>+(VLOOKUP(K$1,sect_damage!$A:$H,8,0)/100)*$F25*$G25</f>
        <v>8.7369109947644016E-3</v>
      </c>
      <c r="L25" s="4">
        <f>+(VLOOKUP(L$1,sect_damage!$A:$H,8,0)/100)*$F25*$G25</f>
        <v>1.7473821989528804E-3</v>
      </c>
      <c r="M25" s="4">
        <f>+(VLOOKUP(M$1,sect_damage!$A:$H,8,0)/100)*$F25*$G25</f>
        <v>9.2473821989528839E-3</v>
      </c>
      <c r="N25" s="4">
        <f>+(VLOOKUP(N$1,sect_damage!$A:$H,8,0)/100)*$F25*$G25</f>
        <v>1.4469895287958121E-2</v>
      </c>
      <c r="O25" s="4">
        <f>+(VLOOKUP(O$1,sect_damage!$A:$H,8,0)/100)*$F25*$G25</f>
        <v>9.2277486910994787E-4</v>
      </c>
      <c r="P25" s="4">
        <f>+(VLOOKUP(P$1,sect_damage!$A:$H,8,0)/100)*$F25*$G25</f>
        <v>2.1793193717277496E-3</v>
      </c>
      <c r="Q25" s="4">
        <f>+(VLOOKUP(Q$1,sect_damage!$A:$H,8,0)/100)*$F25*$G25</f>
        <v>2.2382198952879588E-3</v>
      </c>
      <c r="R25" s="4">
        <f>+(VLOOKUP(R$1,sect_damage!$A:$H,8,0)/100)*$F25*$G25</f>
        <v>1.1014397905759168E-2</v>
      </c>
      <c r="S25" s="4">
        <f>+(VLOOKUP(S$1,sect_damage!$A:$H,8,0)/100)*$F25*$G25</f>
        <v>1.3252617801047124E-2</v>
      </c>
      <c r="T25" s="4">
        <f>+(VLOOKUP(T$1,sect_damage!$A:$H,8,0)/100)*$F25*$G25</f>
        <v>2.1007853403141367E-3</v>
      </c>
      <c r="U25" s="4">
        <f>+(VLOOKUP(U$1,sect_damage!$A:$H,8,0)/100)*$F25*$G25</f>
        <v>4.5157068062827232E-4</v>
      </c>
      <c r="V25" s="4">
        <f>+(VLOOKUP(V$1,sect_damage!$A:$H,8,0)/100)*$F25*$G25</f>
        <v>4.5157068062827232E-4</v>
      </c>
      <c r="W25" s="4">
        <f>+(VLOOKUP(W$1,sect_damage!$A:$H,8,0)/100)*$F25*$G25</f>
        <v>4.5157068062827232E-4</v>
      </c>
      <c r="X25" s="4">
        <f>+(VLOOKUP(X$1,sect_damage!$A:$H,8,0)/100)*$F25*$G25</f>
        <v>1.3743455497382205E-4</v>
      </c>
      <c r="Y25" s="4">
        <f>+(VLOOKUP(Y$1,sect_damage!$A:$H,8,0)/100)*$F25*$G25</f>
        <v>6.7931937172774895E-3</v>
      </c>
      <c r="Z25" s="4">
        <f>+(VLOOKUP(Z$1,sect_damage!$A:$H,8,0)/100)*$F25*$G25</f>
        <v>1.4371727748691103E-2</v>
      </c>
    </row>
    <row r="26" spans="1:26" ht="13.8" x14ac:dyDescent="0.25">
      <c r="A26" s="4" t="s">
        <v>56</v>
      </c>
      <c r="B26" s="4" t="s">
        <v>76</v>
      </c>
      <c r="C26" s="4" t="s">
        <v>50</v>
      </c>
      <c r="D26">
        <v>5.5</v>
      </c>
      <c r="E26" s="4">
        <f t="shared" si="0"/>
        <v>152.79999999999995</v>
      </c>
      <c r="F26" s="4">
        <f t="shared" si="1"/>
        <v>3.5994764397905769E-2</v>
      </c>
      <c r="G26" s="4">
        <f>+SUM(Table037__Page_17[Needs])</f>
        <v>559.50000000000011</v>
      </c>
      <c r="H26" s="4">
        <f>+(VLOOKUP(H$1,sect_damage!$A:$H,8,0)/100)*$F26*$G26</f>
        <v>2.8903795811518335E-2</v>
      </c>
      <c r="I26" s="4">
        <f>+(VLOOKUP(I$1,sect_damage!$A:$H,8,0)/100)*$F26*$G26</f>
        <v>5.0032722513089021E-3</v>
      </c>
      <c r="J26" s="4">
        <f>+(VLOOKUP(J$1,sect_damage!$A:$H,8,0)/100)*$F26*$G26</f>
        <v>5.111256544502619E-3</v>
      </c>
      <c r="K26" s="4">
        <f>+(VLOOKUP(K$1,sect_damage!$A:$H,8,0)/100)*$F26*$G26</f>
        <v>1.6017670157068068E-2</v>
      </c>
      <c r="L26" s="4">
        <f>+(VLOOKUP(L$1,sect_damage!$A:$H,8,0)/100)*$F26*$G26</f>
        <v>3.203534031413614E-3</v>
      </c>
      <c r="M26" s="4">
        <f>+(VLOOKUP(M$1,sect_damage!$A:$H,8,0)/100)*$F26*$G26</f>
        <v>1.6953534031413618E-2</v>
      </c>
      <c r="N26" s="4">
        <f>+(VLOOKUP(N$1,sect_damage!$A:$H,8,0)/100)*$F26*$G26</f>
        <v>2.6528141361256551E-2</v>
      </c>
      <c r="O26" s="4">
        <f>+(VLOOKUP(O$1,sect_damage!$A:$H,8,0)/100)*$F26*$G26</f>
        <v>1.6917539267015712E-3</v>
      </c>
      <c r="P26" s="4">
        <f>+(VLOOKUP(P$1,sect_damage!$A:$H,8,0)/100)*$F26*$G26</f>
        <v>3.9954188481675403E-3</v>
      </c>
      <c r="Q26" s="4">
        <f>+(VLOOKUP(Q$1,sect_damage!$A:$H,8,0)/100)*$F26*$G26</f>
        <v>4.103403141361258E-3</v>
      </c>
      <c r="R26" s="4">
        <f>+(VLOOKUP(R$1,sect_damage!$A:$H,8,0)/100)*$F26*$G26</f>
        <v>2.019306282722514E-2</v>
      </c>
      <c r="S26" s="4">
        <f>+(VLOOKUP(S$1,sect_damage!$A:$H,8,0)/100)*$F26*$G26</f>
        <v>2.4296465968586391E-2</v>
      </c>
      <c r="T26" s="4">
        <f>+(VLOOKUP(T$1,sect_damage!$A:$H,8,0)/100)*$F26*$G26</f>
        <v>3.8514397905759171E-3</v>
      </c>
      <c r="U26" s="4">
        <f>+(VLOOKUP(U$1,sect_damage!$A:$H,8,0)/100)*$F26*$G26</f>
        <v>8.278795811518325E-4</v>
      </c>
      <c r="V26" s="4">
        <f>+(VLOOKUP(V$1,sect_damage!$A:$H,8,0)/100)*$F26*$G26</f>
        <v>8.278795811518325E-4</v>
      </c>
      <c r="W26" s="4">
        <f>+(VLOOKUP(W$1,sect_damage!$A:$H,8,0)/100)*$F26*$G26</f>
        <v>8.278795811518325E-4</v>
      </c>
      <c r="X26" s="4">
        <f>+(VLOOKUP(X$1,sect_damage!$A:$H,8,0)/100)*$F26*$G26</f>
        <v>2.5196335078534035E-4</v>
      </c>
      <c r="Y26" s="4">
        <f>+(VLOOKUP(Y$1,sect_damage!$A:$H,8,0)/100)*$F26*$G26</f>
        <v>1.2454188481675397E-2</v>
      </c>
      <c r="Z26" s="4">
        <f>+(VLOOKUP(Z$1,sect_damage!$A:$H,8,0)/100)*$F26*$G26</f>
        <v>2.6348167539267022E-2</v>
      </c>
    </row>
    <row r="27" spans="1:26" ht="13.8" x14ac:dyDescent="0.25">
      <c r="A27" s="4" t="s">
        <v>57</v>
      </c>
      <c r="B27" s="4" t="s">
        <v>77</v>
      </c>
      <c r="C27" s="4" t="s">
        <v>51</v>
      </c>
      <c r="D27">
        <v>7.1</v>
      </c>
      <c r="E27" s="4">
        <f t="shared" si="0"/>
        <v>152.79999999999995</v>
      </c>
      <c r="F27" s="4">
        <f>+D27/E27</f>
        <v>4.6465968586387449E-2</v>
      </c>
      <c r="G27" s="4">
        <f>+SUM(Table037__Page_17[Needs])</f>
        <v>559.50000000000011</v>
      </c>
      <c r="H27" s="4">
        <f>+(VLOOKUP(H$1,sect_damage!$A:$H,8,0)/100)*$F27*$G27</f>
        <v>3.7312172774869125E-2</v>
      </c>
      <c r="I27" s="4">
        <f>+(VLOOKUP(I$1,sect_damage!$A:$H,8,0)/100)*$F27*$G27</f>
        <v>6.458769633507856E-3</v>
      </c>
      <c r="J27" s="4">
        <f>+(VLOOKUP(J$1,sect_damage!$A:$H,8,0)/100)*$F27*$G27</f>
        <v>6.5981675392670176E-3</v>
      </c>
      <c r="K27" s="4">
        <f>+(VLOOKUP(K$1,sect_damage!$A:$H,8,0)/100)*$F27*$G27</f>
        <v>2.0677356020942415E-2</v>
      </c>
      <c r="L27" s="4">
        <f>+(VLOOKUP(L$1,sect_damage!$A:$H,8,0)/100)*$F27*$G27</f>
        <v>4.1354712041884838E-3</v>
      </c>
      <c r="M27" s="4">
        <f>+(VLOOKUP(M$1,sect_damage!$A:$H,8,0)/100)*$F27*$G27</f>
        <v>2.1885471204188489E-2</v>
      </c>
      <c r="N27" s="4">
        <f>+(VLOOKUP(N$1,sect_damage!$A:$H,8,0)/100)*$F27*$G27</f>
        <v>3.424541884816755E-2</v>
      </c>
      <c r="O27" s="4">
        <f>+(VLOOKUP(O$1,sect_damage!$A:$H,8,0)/100)*$F27*$G27</f>
        <v>2.1839005235602103E-3</v>
      </c>
      <c r="P27" s="4">
        <f>+(VLOOKUP(P$1,sect_damage!$A:$H,8,0)/100)*$F27*$G27</f>
        <v>5.1577225130890062E-3</v>
      </c>
      <c r="Q27" s="4">
        <f>+(VLOOKUP(Q$1,sect_damage!$A:$H,8,0)/100)*$F27*$G27</f>
        <v>5.2971204188481695E-3</v>
      </c>
      <c r="R27" s="4">
        <f>+(VLOOKUP(R$1,sect_damage!$A:$H,8,0)/100)*$F27*$G27</f>
        <v>2.6067408376963364E-2</v>
      </c>
      <c r="S27" s="4">
        <f>+(VLOOKUP(S$1,sect_damage!$A:$H,8,0)/100)*$F27*$G27</f>
        <v>3.1364528795811523E-2</v>
      </c>
      <c r="T27" s="4">
        <f>+(VLOOKUP(T$1,sect_damage!$A:$H,8,0)/100)*$F27*$G27</f>
        <v>4.9718586387434566E-3</v>
      </c>
      <c r="U27" s="4">
        <f>+(VLOOKUP(U$1,sect_damage!$A:$H,8,0)/100)*$F27*$G27</f>
        <v>1.0687172774869109E-3</v>
      </c>
      <c r="V27" s="4">
        <f>+(VLOOKUP(V$1,sect_damage!$A:$H,8,0)/100)*$F27*$G27</f>
        <v>1.0687172774869109E-3</v>
      </c>
      <c r="W27" s="4">
        <f>+(VLOOKUP(W$1,sect_damage!$A:$H,8,0)/100)*$F27*$G27</f>
        <v>1.0687172774869109E-3</v>
      </c>
      <c r="X27" s="4">
        <f>+(VLOOKUP(X$1,sect_damage!$A:$H,8,0)/100)*$F27*$G27</f>
        <v>3.2526178010471214E-4</v>
      </c>
      <c r="Y27" s="4">
        <f>+(VLOOKUP(Y$1,sect_damage!$A:$H,8,0)/100)*$F27*$G27</f>
        <v>1.6077225130890056E-2</v>
      </c>
      <c r="Z27" s="4">
        <f>+(VLOOKUP(Z$1,sect_damage!$A:$H,8,0)/100)*$F27*$G27</f>
        <v>3.4013089005235607E-2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46AC-45F8-4A5F-BA92-ECE3B1266D73}">
  <dimension ref="A1:H20"/>
  <sheetViews>
    <sheetView tabSelected="1" workbookViewId="0">
      <selection activeCell="A2" sqref="A2"/>
    </sheetView>
  </sheetViews>
  <sheetFormatPr defaultRowHeight="13.8" x14ac:dyDescent="0.25"/>
  <cols>
    <col min="1" max="1" width="49.19921875" bestFit="1" customWidth="1"/>
    <col min="2" max="2" width="10" bestFit="1" customWidth="1"/>
    <col min="3" max="3" width="11.5" bestFit="1" customWidth="1"/>
    <col min="4" max="4" width="8.59765625" bestFit="1" customWidth="1"/>
    <col min="5" max="5" width="13.5" bestFit="1" customWidth="1"/>
    <col min="6" max="6" width="8.59765625" bestFit="1" customWidth="1"/>
    <col min="7" max="7" width="13.5" bestFit="1" customWidth="1"/>
  </cols>
  <sheetData>
    <row r="1" spans="1:8" x14ac:dyDescent="0.25">
      <c r="A1" t="s">
        <v>0</v>
      </c>
      <c r="B1" t="s">
        <v>66</v>
      </c>
      <c r="C1" t="s">
        <v>1</v>
      </c>
      <c r="D1" t="s">
        <v>63</v>
      </c>
      <c r="E1" t="s">
        <v>62</v>
      </c>
      <c r="F1" t="s">
        <v>64</v>
      </c>
      <c r="G1" t="s">
        <v>2</v>
      </c>
      <c r="H1" t="s">
        <v>65</v>
      </c>
    </row>
    <row r="2" spans="1:8" x14ac:dyDescent="0.25">
      <c r="A2" t="s">
        <v>3</v>
      </c>
      <c r="B2" t="s">
        <v>58</v>
      </c>
      <c r="C2">
        <v>55.9</v>
      </c>
      <c r="D2" s="5">
        <f>+Table037__Page_17[[#This Row],[Damage]]/SUM(C:C)</f>
        <v>0.36679790026246717</v>
      </c>
      <c r="E2">
        <v>17.399999999999999</v>
      </c>
      <c r="F2" s="5">
        <f>+Table037__Page_17[[#This Row],[Losses]]/SUM(E:E)</f>
        <v>3.631051752921536E-2</v>
      </c>
      <c r="G2">
        <v>80.3</v>
      </c>
      <c r="H2" s="5">
        <f>+Table037__Page_17[[#This Row],[Needs]]/SUM(G:G)</f>
        <v>0.14352100089365502</v>
      </c>
    </row>
    <row r="3" spans="1:8" x14ac:dyDescent="0.25">
      <c r="A3" t="s">
        <v>4</v>
      </c>
      <c r="B3" t="s">
        <v>58</v>
      </c>
      <c r="C3">
        <v>5.6</v>
      </c>
      <c r="D3" s="5">
        <f>+Table037__Page_17[[#This Row],[Damage]]/SUM(C:C)</f>
        <v>3.6745406824146981E-2</v>
      </c>
      <c r="E3">
        <v>6.9</v>
      </c>
      <c r="F3" s="5">
        <f>+Table037__Page_17[[#This Row],[Losses]]/SUM(E:E)</f>
        <v>1.439899833055092E-2</v>
      </c>
      <c r="G3">
        <v>13.9</v>
      </c>
      <c r="H3" s="5">
        <f>+Table037__Page_17[[#This Row],[Needs]]/SUM(G:G)</f>
        <v>2.4843610366398566E-2</v>
      </c>
    </row>
    <row r="4" spans="1:8" x14ac:dyDescent="0.25">
      <c r="A4" t="s">
        <v>5</v>
      </c>
      <c r="B4" t="s">
        <v>58</v>
      </c>
      <c r="C4">
        <v>1.4</v>
      </c>
      <c r="D4" s="5">
        <f>+Table037__Page_17[[#This Row],[Damage]]/SUM(C:C)</f>
        <v>9.1863517060367453E-3</v>
      </c>
      <c r="E4">
        <v>17.8</v>
      </c>
      <c r="F4" s="5">
        <f>+Table037__Page_17[[#This Row],[Losses]]/SUM(E:E)</f>
        <v>3.7145242070116866E-2</v>
      </c>
      <c r="G4">
        <v>14.2</v>
      </c>
      <c r="H4" s="5">
        <f>+Table037__Page_17[[#This Row],[Needs]]/SUM(G:G)</f>
        <v>2.5379803395889182E-2</v>
      </c>
    </row>
    <row r="5" spans="1:8" x14ac:dyDescent="0.25">
      <c r="A5" t="s">
        <v>6</v>
      </c>
      <c r="B5" t="s">
        <v>58</v>
      </c>
      <c r="C5">
        <v>0.2</v>
      </c>
      <c r="D5" s="5">
        <f>+Table037__Page_17[[#This Row],[Damage]]/SUM(C:C)</f>
        <v>1.3123359580052493E-3</v>
      </c>
      <c r="E5">
        <v>9.4</v>
      </c>
      <c r="F5" s="5">
        <f>+Table037__Page_17[[#This Row],[Losses]]/SUM(E:E)</f>
        <v>1.961602671118531E-2</v>
      </c>
      <c r="G5">
        <v>44.5</v>
      </c>
      <c r="H5" s="5">
        <f>+Table037__Page_17[[#This Row],[Needs]]/SUM(G:G)</f>
        <v>7.9535299374441454E-2</v>
      </c>
    </row>
    <row r="6" spans="1:8" x14ac:dyDescent="0.25">
      <c r="A6" t="s">
        <v>7</v>
      </c>
      <c r="B6" t="s">
        <v>58</v>
      </c>
      <c r="C6">
        <v>3.5</v>
      </c>
      <c r="D6" s="5">
        <f>+Table037__Page_17[[#This Row],[Damage]]/SUM(C:C)</f>
        <v>2.2965879265091863E-2</v>
      </c>
      <c r="E6">
        <v>19.600000000000001</v>
      </c>
      <c r="F6" s="5">
        <f>+Table037__Page_17[[#This Row],[Losses]]/SUM(E:E)</f>
        <v>4.0901502504173626E-2</v>
      </c>
      <c r="G6">
        <v>8.9</v>
      </c>
      <c r="H6" s="5">
        <f>+Table037__Page_17[[#This Row],[Needs]]/SUM(G:G)</f>
        <v>1.5907059874888291E-2</v>
      </c>
    </row>
    <row r="7" spans="1:8" x14ac:dyDescent="0.25">
      <c r="A7" t="s">
        <v>8</v>
      </c>
      <c r="B7" t="s">
        <v>59</v>
      </c>
      <c r="C7">
        <v>10.6</v>
      </c>
      <c r="D7" s="5">
        <f>+Table037__Page_17[[#This Row],[Damage]]/SUM(C:C)</f>
        <v>6.9553805774278207E-2</v>
      </c>
      <c r="E7">
        <v>54</v>
      </c>
      <c r="F7" s="5">
        <f>+Table037__Page_17[[#This Row],[Losses]]/SUM(E:E)</f>
        <v>0.11268781302170285</v>
      </c>
      <c r="G7">
        <v>47.1</v>
      </c>
      <c r="H7" s="5">
        <f>+Table037__Page_17[[#This Row],[Needs]]/SUM(G:G)</f>
        <v>8.4182305630026794E-2</v>
      </c>
    </row>
    <row r="8" spans="1:8" x14ac:dyDescent="0.25">
      <c r="A8" t="s">
        <v>9</v>
      </c>
      <c r="B8" t="s">
        <v>59</v>
      </c>
      <c r="C8">
        <v>33.6</v>
      </c>
      <c r="D8" s="5">
        <f>+Table037__Page_17[[#This Row],[Damage]]/SUM(C:C)</f>
        <v>0.22047244094488189</v>
      </c>
      <c r="E8">
        <v>40.700000000000003</v>
      </c>
      <c r="F8" s="5">
        <f>+Table037__Page_17[[#This Row],[Losses]]/SUM(E:E)</f>
        <v>8.4933222036727887E-2</v>
      </c>
      <c r="G8">
        <v>73.7</v>
      </c>
      <c r="H8" s="5">
        <f>+Table037__Page_17[[#This Row],[Needs]]/SUM(G:G)</f>
        <v>0.13172475424486146</v>
      </c>
    </row>
    <row r="9" spans="1:8" x14ac:dyDescent="0.25">
      <c r="A9" t="s">
        <v>10</v>
      </c>
      <c r="B9" t="s">
        <v>59</v>
      </c>
      <c r="C9">
        <v>2.1</v>
      </c>
      <c r="D9" s="5">
        <f>+Table037__Page_17[[#This Row],[Damage]]/SUM(C:C)</f>
        <v>1.3779527559055118E-2</v>
      </c>
      <c r="E9">
        <v>2.2999999999999998</v>
      </c>
      <c r="F9" s="5">
        <f>+Table037__Page_17[[#This Row],[Losses]]/SUM(E:E)</f>
        <v>4.7996661101836393E-3</v>
      </c>
      <c r="G9">
        <v>4.7</v>
      </c>
      <c r="H9" s="5">
        <f>+Table037__Page_17[[#This Row],[Needs]]/SUM(G:G)</f>
        <v>8.4003574620196593E-3</v>
      </c>
    </row>
    <row r="10" spans="1:8" x14ac:dyDescent="0.25">
      <c r="A10" t="s">
        <v>11</v>
      </c>
      <c r="B10" t="s">
        <v>59</v>
      </c>
      <c r="C10">
        <v>4</v>
      </c>
      <c r="D10" s="5">
        <f>+Table037__Page_17[[#This Row],[Damage]]/SUM(C:C)</f>
        <v>2.6246719160104987E-2</v>
      </c>
      <c r="E10">
        <v>11.6</v>
      </c>
      <c r="F10" s="5">
        <f>+Table037__Page_17[[#This Row],[Losses]]/SUM(E:E)</f>
        <v>2.4207011686143573E-2</v>
      </c>
      <c r="G10">
        <v>11.1</v>
      </c>
      <c r="H10" s="5">
        <f>+Table037__Page_17[[#This Row],[Needs]]/SUM(G:G)</f>
        <v>1.9839142091152812E-2</v>
      </c>
    </row>
    <row r="11" spans="1:8" x14ac:dyDescent="0.25">
      <c r="A11" t="s">
        <v>12</v>
      </c>
      <c r="B11" t="s">
        <v>60</v>
      </c>
      <c r="C11">
        <v>4.9000000000000004</v>
      </c>
      <c r="D11" s="5">
        <f>+Table037__Page_17[[#This Row],[Damage]]/SUM(C:C)</f>
        <v>3.2152230971128612E-2</v>
      </c>
      <c r="E11">
        <v>6.8</v>
      </c>
      <c r="F11" s="5">
        <f>+Table037__Page_17[[#This Row],[Losses]]/SUM(E:E)</f>
        <v>1.4190317195325543E-2</v>
      </c>
      <c r="G11">
        <v>11.4</v>
      </c>
      <c r="H11" s="5">
        <f>+Table037__Page_17[[#This Row],[Needs]]/SUM(G:G)</f>
        <v>2.0375335120643427E-2</v>
      </c>
    </row>
    <row r="12" spans="1:8" x14ac:dyDescent="0.25">
      <c r="A12" t="s">
        <v>13</v>
      </c>
      <c r="B12" t="s">
        <v>60</v>
      </c>
      <c r="C12">
        <v>10.3</v>
      </c>
      <c r="D12" s="5">
        <f>+Table037__Page_17[[#This Row],[Damage]]/SUM(C:C)</f>
        <v>6.7585301837270337E-2</v>
      </c>
      <c r="E12">
        <v>69.8</v>
      </c>
      <c r="F12" s="5">
        <f>+Table037__Page_17[[#This Row],[Losses]]/SUM(E:E)</f>
        <v>0.14565943238731219</v>
      </c>
      <c r="G12">
        <v>56.1</v>
      </c>
      <c r="H12" s="5">
        <f>+Table037__Page_17[[#This Row],[Needs]]/SUM(G:G)</f>
        <v>0.10026809651474529</v>
      </c>
    </row>
    <row r="13" spans="1:8" x14ac:dyDescent="0.25">
      <c r="A13" t="s">
        <v>14</v>
      </c>
      <c r="B13" t="s">
        <v>60</v>
      </c>
      <c r="C13">
        <v>15.6</v>
      </c>
      <c r="D13" s="5">
        <f>+Table037__Page_17[[#This Row],[Damage]]/SUM(C:C)</f>
        <v>0.10236220472440945</v>
      </c>
      <c r="E13">
        <v>173.2</v>
      </c>
      <c r="F13" s="5">
        <f>+Table037__Page_17[[#This Row],[Losses]]/SUM(E:E)</f>
        <v>0.36143572621035058</v>
      </c>
      <c r="G13">
        <v>67.5</v>
      </c>
      <c r="H13" s="5">
        <f>+Table037__Page_17[[#This Row],[Needs]]/SUM(G:G)</f>
        <v>0.12064343163538871</v>
      </c>
    </row>
    <row r="14" spans="1:8" x14ac:dyDescent="0.25">
      <c r="A14" t="s">
        <v>15</v>
      </c>
      <c r="B14" t="s">
        <v>60</v>
      </c>
      <c r="C14">
        <v>0.7</v>
      </c>
      <c r="D14" s="5">
        <f>+Table037__Page_17[[#This Row],[Damage]]/SUM(C:C)</f>
        <v>4.5931758530183726E-3</v>
      </c>
      <c r="E14">
        <v>0.7</v>
      </c>
      <c r="F14" s="5">
        <f>+Table037__Page_17[[#This Row],[Losses]]/SUM(E:E)</f>
        <v>1.4607679465776294E-3</v>
      </c>
      <c r="G14">
        <v>10.7</v>
      </c>
      <c r="H14" s="5">
        <f>+Table037__Page_17[[#This Row],[Needs]]/SUM(G:G)</f>
        <v>1.9124218051831988E-2</v>
      </c>
    </row>
    <row r="15" spans="1:8" x14ac:dyDescent="0.25">
      <c r="A15" t="s">
        <v>16</v>
      </c>
      <c r="B15" t="s">
        <v>60</v>
      </c>
      <c r="C15">
        <v>0</v>
      </c>
      <c r="D15" s="5">
        <f>+Table037__Page_17[[#This Row],[Damage]]/SUM(C:C)</f>
        <v>0</v>
      </c>
      <c r="E15">
        <v>5.7</v>
      </c>
      <c r="F15" s="5">
        <f>+Table037__Page_17[[#This Row],[Losses]]/SUM(E:E)</f>
        <v>1.1894824707846412E-2</v>
      </c>
      <c r="G15">
        <v>2.2999999999999998</v>
      </c>
      <c r="H15" s="5">
        <f>+Table037__Page_17[[#This Row],[Needs]]/SUM(G:G)</f>
        <v>4.1108132260947259E-3</v>
      </c>
    </row>
    <row r="16" spans="1:8" x14ac:dyDescent="0.25">
      <c r="A16" t="s">
        <v>52</v>
      </c>
      <c r="B16" t="s">
        <v>60</v>
      </c>
      <c r="C16">
        <v>3.3</v>
      </c>
      <c r="D16" s="5">
        <f>+Table037__Page_17[[#This Row],[Damage]]/SUM(C:C)</f>
        <v>2.1653543307086614E-2</v>
      </c>
      <c r="E16">
        <v>6.5</v>
      </c>
      <c r="F16" s="5">
        <f>+Table037__Page_17[[#This Row],[Losses]]/SUM(E:E)</f>
        <v>1.3564273789649415E-2</v>
      </c>
      <c r="G16">
        <v>2.2999999999999998</v>
      </c>
      <c r="H16" s="5">
        <f>+Table037__Page_17[[#This Row],[Needs]]/SUM(G:G)</f>
        <v>4.1108132260947259E-3</v>
      </c>
    </row>
    <row r="17" spans="1:8" x14ac:dyDescent="0.25">
      <c r="A17" t="s">
        <v>17</v>
      </c>
      <c r="B17" t="s">
        <v>61</v>
      </c>
      <c r="C17">
        <v>0.4</v>
      </c>
      <c r="D17" s="5">
        <f>+Table037__Page_17[[#This Row],[Damage]]/SUM(C:C)</f>
        <v>2.6246719160104987E-3</v>
      </c>
      <c r="E17">
        <v>0.5</v>
      </c>
      <c r="F17" s="5">
        <f>+Table037__Page_17[[#This Row],[Losses]]/SUM(E:E)</f>
        <v>1.0434056761268781E-3</v>
      </c>
      <c r="G17">
        <v>2.2999999999999998</v>
      </c>
      <c r="H17" s="5">
        <f>+Table037__Page_17[[#This Row],[Needs]]/SUM(G:G)</f>
        <v>4.1108132260947259E-3</v>
      </c>
    </row>
    <row r="18" spans="1:8" x14ac:dyDescent="0.25">
      <c r="A18" t="s">
        <v>18</v>
      </c>
      <c r="B18" t="s">
        <v>61</v>
      </c>
      <c r="C18">
        <v>0.3</v>
      </c>
      <c r="D18" s="5">
        <f>+Table037__Page_17[[#This Row],[Damage]]/SUM(C:C)</f>
        <v>1.968503937007874E-3</v>
      </c>
      <c r="E18">
        <v>1.7</v>
      </c>
      <c r="F18" s="5">
        <f>+Table037__Page_17[[#This Row],[Losses]]/SUM(E:E)</f>
        <v>3.5475792988313858E-3</v>
      </c>
      <c r="G18">
        <v>0.7</v>
      </c>
      <c r="H18" s="5">
        <f>+Table037__Page_17[[#This Row],[Needs]]/SUM(G:G)</f>
        <v>1.2511170688114385E-3</v>
      </c>
    </row>
    <row r="19" spans="1:8" x14ac:dyDescent="0.25">
      <c r="A19" t="s">
        <v>19</v>
      </c>
      <c r="B19" t="s">
        <v>61</v>
      </c>
      <c r="D19" s="5">
        <f>+Table037__Page_17[[#This Row],[Damage]]/SUM(C:C)</f>
        <v>0</v>
      </c>
      <c r="E19">
        <v>34.6</v>
      </c>
      <c r="F19" s="5">
        <f>+Table037__Page_17[[#This Row],[Losses]]/SUM(E:E)</f>
        <v>7.2203672787979969E-2</v>
      </c>
      <c r="G19">
        <v>34.6</v>
      </c>
      <c r="H19" s="5">
        <f>+Table037__Page_17[[#This Row],[Needs]]/SUM(G:G)</f>
        <v>6.1840929401251105E-2</v>
      </c>
    </row>
    <row r="20" spans="1:8" x14ac:dyDescent="0.25">
      <c r="A20" t="s">
        <v>20</v>
      </c>
      <c r="B20" t="s">
        <v>61</v>
      </c>
      <c r="D20" s="5">
        <f>+Table037__Page_17[[#This Row],[Damage]]/SUM(C:C)</f>
        <v>0</v>
      </c>
      <c r="E20" t="s">
        <v>21</v>
      </c>
      <c r="F20" s="5">
        <f>+Table037__Page_17[[#This Row],[Losses]]/SUM(E:E)</f>
        <v>0.15275459098497496</v>
      </c>
      <c r="G20" s="3">
        <v>73.2</v>
      </c>
      <c r="H20" s="5">
        <f>+Table037__Page_17[[#This Row],[Needs]]/SUM(G:G)</f>
        <v>0.13083109919571043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B24-DCA0-4D72-ABCE-BA592A3C36D7}">
  <dimension ref="A1:D30"/>
  <sheetViews>
    <sheetView topLeftCell="A13" workbookViewId="0">
      <selection sqref="A1:D30"/>
    </sheetView>
  </sheetViews>
  <sheetFormatPr defaultRowHeight="13.8" x14ac:dyDescent="0.25"/>
  <cols>
    <col min="1" max="1" width="12.8984375" bestFit="1" customWidth="1"/>
    <col min="2" max="2" width="48.69921875" bestFit="1" customWidth="1"/>
  </cols>
  <sheetData>
    <row r="1" spans="1:4" x14ac:dyDescent="0.25">
      <c r="A1" t="s">
        <v>54</v>
      </c>
      <c r="B1" t="s">
        <v>22</v>
      </c>
      <c r="C1" t="s">
        <v>1</v>
      </c>
      <c r="D1" t="s">
        <v>68</v>
      </c>
    </row>
    <row r="2" spans="1:4" x14ac:dyDescent="0.25">
      <c r="A2" t="s">
        <v>53</v>
      </c>
      <c r="B2" t="s">
        <v>23</v>
      </c>
      <c r="C2">
        <v>26.2</v>
      </c>
      <c r="D2">
        <f>+SUM(Table038__Page_18[Damage])</f>
        <v>120.89</v>
      </c>
    </row>
    <row r="3" spans="1:4" x14ac:dyDescent="0.25">
      <c r="A3" t="s">
        <v>53</v>
      </c>
      <c r="B3" t="s">
        <v>24</v>
      </c>
      <c r="C3">
        <v>6</v>
      </c>
      <c r="D3">
        <f>+SUM(Table038__Page_18[Damage])</f>
        <v>120.89</v>
      </c>
    </row>
    <row r="4" spans="1:4" x14ac:dyDescent="0.25">
      <c r="A4" t="s">
        <v>53</v>
      </c>
      <c r="B4" t="s">
        <v>25</v>
      </c>
      <c r="C4">
        <v>16.7</v>
      </c>
      <c r="D4">
        <f>+SUM(Table038__Page_18[Damage])</f>
        <v>120.89</v>
      </c>
    </row>
    <row r="5" spans="1:4" x14ac:dyDescent="0.25">
      <c r="A5" t="s">
        <v>53</v>
      </c>
      <c r="B5" t="s">
        <v>26</v>
      </c>
      <c r="C5">
        <v>3.7</v>
      </c>
      <c r="D5">
        <f>+SUM(Table038__Page_18[Damage])</f>
        <v>120.89</v>
      </c>
    </row>
    <row r="6" spans="1:4" x14ac:dyDescent="0.25">
      <c r="A6" t="s">
        <v>53</v>
      </c>
      <c r="B6" t="s">
        <v>27</v>
      </c>
      <c r="C6">
        <v>0.3</v>
      </c>
      <c r="D6">
        <f>+SUM(Table038__Page_18[Damage])</f>
        <v>120.89</v>
      </c>
    </row>
    <row r="7" spans="1:4" x14ac:dyDescent="0.25">
      <c r="A7" t="s">
        <v>53</v>
      </c>
      <c r="B7" t="s">
        <v>28</v>
      </c>
      <c r="C7">
        <v>14.4</v>
      </c>
      <c r="D7">
        <f>+SUM(Table038__Page_18[Damage])</f>
        <v>120.89</v>
      </c>
    </row>
    <row r="8" spans="1:4" x14ac:dyDescent="0.25">
      <c r="A8" t="s">
        <v>53</v>
      </c>
      <c r="B8" t="s">
        <v>29</v>
      </c>
      <c r="C8">
        <v>4.4000000000000004</v>
      </c>
      <c r="D8">
        <f>+SUM(Table038__Page_18[Damage])</f>
        <v>120.89</v>
      </c>
    </row>
    <row r="9" spans="1:4" x14ac:dyDescent="0.25">
      <c r="A9" t="s">
        <v>55</v>
      </c>
      <c r="B9" t="s">
        <v>30</v>
      </c>
      <c r="C9">
        <v>0.9</v>
      </c>
      <c r="D9">
        <f>+SUM(Table038__Page_18[Damage])</f>
        <v>120.89</v>
      </c>
    </row>
    <row r="10" spans="1:4" x14ac:dyDescent="0.25">
      <c r="A10" t="s">
        <v>55</v>
      </c>
      <c r="B10" t="s">
        <v>31</v>
      </c>
      <c r="C10">
        <v>0.1</v>
      </c>
      <c r="D10">
        <f>+SUM(Table038__Page_18[Damage])</f>
        <v>120.89</v>
      </c>
    </row>
    <row r="11" spans="1:4" x14ac:dyDescent="0.25">
      <c r="A11" t="s">
        <v>55</v>
      </c>
      <c r="B11" t="s">
        <v>32</v>
      </c>
      <c r="C11">
        <v>0.5</v>
      </c>
      <c r="D11">
        <f>+SUM(Table038__Page_18[Damage])</f>
        <v>120.89</v>
      </c>
    </row>
    <row r="12" spans="1:4" x14ac:dyDescent="0.25">
      <c r="A12" t="s">
        <v>55</v>
      </c>
      <c r="B12" t="s">
        <v>33</v>
      </c>
      <c r="C12">
        <v>0.1</v>
      </c>
      <c r="D12">
        <f>+SUM(Table038__Page_18[Damage])</f>
        <v>120.89</v>
      </c>
    </row>
    <row r="13" spans="1:4" x14ac:dyDescent="0.25">
      <c r="A13" t="s">
        <v>55</v>
      </c>
      <c r="B13" t="s">
        <v>34</v>
      </c>
      <c r="C13">
        <v>0.1</v>
      </c>
      <c r="D13">
        <f>+SUM(Table038__Page_18[Damage])</f>
        <v>120.89</v>
      </c>
    </row>
    <row r="14" spans="1:4" x14ac:dyDescent="0.25">
      <c r="A14" t="s">
        <v>55</v>
      </c>
      <c r="B14" t="s">
        <v>35</v>
      </c>
      <c r="C14">
        <v>0.1</v>
      </c>
      <c r="D14">
        <f>+SUM(Table038__Page_18[Damage])</f>
        <v>120.89</v>
      </c>
    </row>
    <row r="15" spans="1:4" x14ac:dyDescent="0.25">
      <c r="A15" t="s">
        <v>55</v>
      </c>
      <c r="B15" t="s">
        <v>36</v>
      </c>
      <c r="C15">
        <v>0.2</v>
      </c>
      <c r="D15">
        <f>+SUM(Table038__Page_18[Damage])</f>
        <v>120.89</v>
      </c>
    </row>
    <row r="16" spans="1:4" x14ac:dyDescent="0.25">
      <c r="A16" t="s">
        <v>55</v>
      </c>
      <c r="B16" t="s">
        <v>37</v>
      </c>
      <c r="C16">
        <v>0</v>
      </c>
      <c r="D16">
        <f>+SUM(Table038__Page_18[Damage])</f>
        <v>120.89</v>
      </c>
    </row>
    <row r="17" spans="1:4" x14ac:dyDescent="0.25">
      <c r="A17" t="s">
        <v>55</v>
      </c>
      <c r="B17" t="s">
        <v>38</v>
      </c>
      <c r="C17">
        <v>0.05</v>
      </c>
      <c r="D17">
        <f>+SUM(Table038__Page_18[Damage])</f>
        <v>120.89</v>
      </c>
    </row>
    <row r="18" spans="1:4" x14ac:dyDescent="0.25">
      <c r="A18" t="s">
        <v>55</v>
      </c>
      <c r="B18" t="s">
        <v>39</v>
      </c>
      <c r="C18">
        <v>0.02</v>
      </c>
      <c r="D18">
        <f>+SUM(Table038__Page_18[Damage])</f>
        <v>120.89</v>
      </c>
    </row>
    <row r="19" spans="1:4" x14ac:dyDescent="0.25">
      <c r="A19" t="s">
        <v>55</v>
      </c>
      <c r="B19" t="s">
        <v>40</v>
      </c>
      <c r="C19">
        <v>7.0000000000000007E-2</v>
      </c>
      <c r="D19">
        <f>+SUM(Table038__Page_18[Damage])</f>
        <v>120.89</v>
      </c>
    </row>
    <row r="20" spans="1:4" x14ac:dyDescent="0.25">
      <c r="A20" t="s">
        <v>55</v>
      </c>
      <c r="B20" t="s">
        <v>41</v>
      </c>
      <c r="C20">
        <v>0.02</v>
      </c>
      <c r="D20">
        <f>+SUM(Table038__Page_18[Damage])</f>
        <v>120.89</v>
      </c>
    </row>
    <row r="21" spans="1:4" x14ac:dyDescent="0.25">
      <c r="A21" t="s">
        <v>55</v>
      </c>
      <c r="B21" t="s">
        <v>42</v>
      </c>
      <c r="C21">
        <v>0.01</v>
      </c>
      <c r="D21">
        <f>+SUM(Table038__Page_18[Damage])</f>
        <v>120.89</v>
      </c>
    </row>
    <row r="22" spans="1:4" x14ac:dyDescent="0.25">
      <c r="A22" t="s">
        <v>55</v>
      </c>
      <c r="B22" t="s">
        <v>43</v>
      </c>
      <c r="C22">
        <v>0.02</v>
      </c>
      <c r="D22">
        <f>+SUM(Table038__Page_18[Damage])</f>
        <v>120.89</v>
      </c>
    </row>
    <row r="23" spans="1:4" x14ac:dyDescent="0.25">
      <c r="A23" t="s">
        <v>55</v>
      </c>
      <c r="B23" t="s">
        <v>44</v>
      </c>
      <c r="C23">
        <v>0</v>
      </c>
      <c r="D23">
        <f>+SUM(Table038__Page_18[Damage])</f>
        <v>120.89</v>
      </c>
    </row>
    <row r="24" spans="1:4" x14ac:dyDescent="0.25">
      <c r="A24" t="s">
        <v>56</v>
      </c>
      <c r="B24" t="s">
        <v>45</v>
      </c>
      <c r="C24">
        <v>22.4</v>
      </c>
      <c r="D24">
        <f>+SUM(Table038__Page_18[Damage])</f>
        <v>120.89</v>
      </c>
    </row>
    <row r="25" spans="1:4" x14ac:dyDescent="0.25">
      <c r="A25" t="s">
        <v>56</v>
      </c>
      <c r="B25" t="s">
        <v>46</v>
      </c>
      <c r="C25">
        <v>1.1000000000000001</v>
      </c>
      <c r="D25">
        <f>+SUM(Table038__Page_18[Damage])</f>
        <v>120.89</v>
      </c>
    </row>
    <row r="26" spans="1:4" x14ac:dyDescent="0.25">
      <c r="A26" t="s">
        <v>56</v>
      </c>
      <c r="B26" t="s">
        <v>47</v>
      </c>
      <c r="C26">
        <v>0.8</v>
      </c>
      <c r="D26">
        <f>+SUM(Table038__Page_18[Damage])</f>
        <v>120.89</v>
      </c>
    </row>
    <row r="27" spans="1:4" x14ac:dyDescent="0.25">
      <c r="A27" t="s">
        <v>56</v>
      </c>
      <c r="B27" t="s">
        <v>48</v>
      </c>
      <c r="C27">
        <v>11.2</v>
      </c>
      <c r="D27">
        <f>+SUM(Table038__Page_18[Damage])</f>
        <v>120.89</v>
      </c>
    </row>
    <row r="28" spans="1:4" x14ac:dyDescent="0.25">
      <c r="A28" t="s">
        <v>56</v>
      </c>
      <c r="B28" t="s">
        <v>49</v>
      </c>
      <c r="C28">
        <v>2.9</v>
      </c>
      <c r="D28">
        <f>+SUM(Table038__Page_18[Damage])</f>
        <v>120.89</v>
      </c>
    </row>
    <row r="29" spans="1:4" x14ac:dyDescent="0.25">
      <c r="A29" t="s">
        <v>56</v>
      </c>
      <c r="B29" t="s">
        <v>50</v>
      </c>
      <c r="C29">
        <v>6.4</v>
      </c>
      <c r="D29">
        <f>+SUM(Table038__Page_18[Damage])</f>
        <v>120.89</v>
      </c>
    </row>
    <row r="30" spans="1:4" x14ac:dyDescent="0.25">
      <c r="A30" t="s">
        <v>57</v>
      </c>
      <c r="B30" t="s">
        <v>51</v>
      </c>
      <c r="C30">
        <v>2.2000000000000002</v>
      </c>
      <c r="D30">
        <f>+SUM(Table038__Page_18[Damage])</f>
        <v>120.89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O 3 h G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D t 4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e E Z W D o H a l s w B A A C o C w A A E w A c A E Z v c m 1 1 b G F z L 1 N l Y 3 R p b 2 4 x L m 0 g o h g A K K A U A A A A A A A A A A A A A A A A A A A A A A A A A A A A 7 Z R d i 9 p A F I b v B f / D M F J I I J v W d e k m L V 6 0 L q W h X 4 K W X h i R k 8 x R w 8 6 H z E y 2 L e J / 7 8 S N t s X 0 C 6 H F Y m 4 C c 9 5 z e E + e d 2 I w t 4 W S Z H T / 7 j 5 t t 9 o t s w S N j H T o G D K O j 3 r X x B v C A k n 3 2 q e k T z j a d o u 4 Z 6 R K n a M 7 G b J 5 u N U a 7 0 X B M R w o a V F a 4 9 E P T 9 J X K l 9 K v E u H 7 5 + / T g Y p A 7 P M F G j G s h S M Q W v S j 0 p z N s t A 3 s 4 0 5 k o a q 8 u t n V l 5 q 6 G Q G K 7 Y n P o B m S R i x V G 4 0 V C V + 7 Q b 9 u j U D + 7 t 7 N 3 2 a 2 f r S c L 6 + y X o d D O 5 A Q v T W t 6 h Q 6 2 E s m 7 T l w g M t a m W 2 6 r D u l K f e 7 s R z k F d e c b 5 K A c O 2 v S d W d x 7 6 N D B E u T C z R x / X u H X g W M N 0 s y V F g P F S y G r o v E a H A T r N a 1 Y K E 0 D Y p 2 K W P x k N w F Z 0 x s Q D s L B 8 a i C R b w H v q s k 0 j 6 + C q v h 2 x J X 7 v u a H 3 f M u o c 9 b x H Z z 1 o u v 2 / Z + O 1 W I R t 3 b 4 x S t I t S d A p R i p q j F B 0 f p e j v R O l d x s H Y X 0 R J l i J D / c c o 4 x 3 K + B R Q x s 0 o 4 + N R x v / 0 r 5 A I g a w A i w / N U m n r C l o c i N 4 4 S S k u i F W E K 7 m 4 a B S N l Q V + Z C a + u d 7 E u z y F X J y v + O / i 7 J 1 x / k 8 4 r 8 4 4 T w j n F 1 B L A Q I t A B Q A A g A I A D t 4 R l Y + i u t 7 p Q A A A P Y A A A A S A A A A A A A A A A A A A A A A A A A A A A B D b 2 5 m a W c v U G F j a 2 F n Z S 5 4 b W x Q S w E C L Q A U A A I A C A A 7 e E Z W D 8 r p q 6 Q A A A D p A A A A E w A A A A A A A A A A A A A A A A D x A A A A W 0 N v b n R l b n R f V H l w Z X N d L n h t b F B L A Q I t A B Q A A g A I A D t 4 R l Y O g d q W z A E A A K g L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5 A A A A A A A A K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M 3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w M z d f X 1 B h Z 2 V f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Y 6 M j k 6 M D Y u M j I y M z E w N V o i I C 8 + P E V u d H J 5 I F R 5 c G U 9 I k Z p b G x D b 2 x 1 b W 5 U e X B l c y I g V m F s d W U 9 I n N C Z 1 l E Q m d N R 0 F 3 P T 0 i I C 8 + P E V u d H J 5 I F R 5 c G U 9 I k Z p b G x D b 2 x 1 b W 5 O Y W 1 l c y I g V m F s d W U 9 I n N b J n F 1 b 3 Q 7 U 2 V j d G 9 y J n F 1 b 3 Q 7 L C Z x d W 9 0 O 0 R h b W F n Z S Z x d W 9 0 O y w m c X V v d D t T a G F y Z S A o J S k m c X V v d D s s J n F 1 b 3 Q 7 b G 9 z c 2 V z J n F 1 b 3 Q 7 L C Z x d W 9 0 O 1 N o Y X J l I C g l K V 8 x J n F 1 b 3 Q 7 L C Z x d W 9 0 O 0 5 l Z W R z J n F 1 b 3 Q 7 L C Z x d W 9 0 O 1 N o Y X J l I C g l K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c g K F B h Z 2 U g M T c p L 0 F 1 d G 9 S Z W 1 v d m V k Q 2 9 s d W 1 u c z E u e 1 N l Y 3 R v c i w w f S Z x d W 9 0 O y w m c X V v d D t T Z W N 0 a W 9 u M S 9 U Y W J s Z T A z N y A o U G F n Z S A x N y k v Q X V 0 b 1 J l b W 9 2 Z W R D b 2 x 1 b W 5 z M S 5 7 R G F t Y W d l L D F 9 J n F 1 b 3 Q 7 L C Z x d W 9 0 O 1 N l Y 3 R p b 2 4 x L 1 R h Y m x l M D M 3 I C h Q Y W d l I D E 3 K S 9 B d X R v U m V t b 3 Z l Z E N v b H V t b n M x L n t T a G F y Z S A o J S k s M n 0 m c X V v d D s s J n F 1 b 3 Q 7 U 2 V j d G l v b j E v V G F i b G U w M z c g K F B h Z 2 U g M T c p L 0 F 1 d G 9 S Z W 1 v d m V k Q 2 9 s d W 1 u c z E u e 2 x v c 3 N l c y w z f S Z x d W 9 0 O y w m c X V v d D t T Z W N 0 a W 9 u M S 9 U Y W J s Z T A z N y A o U G F n Z S A x N y k v Q X V 0 b 1 J l b W 9 2 Z W R D b 2 x 1 b W 5 z M S 5 7 U 2 h h c m U g K C U p X z E s N H 0 m c X V v d D s s J n F 1 b 3 Q 7 U 2 V j d G l v b j E v V G F i b G U w M z c g K F B h Z 2 U g M T c p L 0 F 1 d G 9 S Z W 1 v d m V k Q 2 9 s d W 1 u c z E u e 0 5 l Z W R z L D V 9 J n F 1 b 3 Q 7 L C Z x d W 9 0 O 1 N l Y 3 R p b 2 4 x L 1 R h Y m x l M D M 3 I C h Q Y W d l I D E 3 K S 9 B d X R v U m V t b 3 Z l Z E N v b H V t b n M x L n t T a G F y Z S A o J S l f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z N y A o U G F n Z S A x N y k v Q X V 0 b 1 J l b W 9 2 Z W R D b 2 x 1 b W 5 z M S 5 7 U 2 V j d G 9 y L D B 9 J n F 1 b 3 Q 7 L C Z x d W 9 0 O 1 N l Y 3 R p b 2 4 x L 1 R h Y m x l M D M 3 I C h Q Y W d l I D E 3 K S 9 B d X R v U m V t b 3 Z l Z E N v b H V t b n M x L n t E Y W 1 h Z 2 U s M X 0 m c X V v d D s s J n F 1 b 3 Q 7 U 2 V j d G l v b j E v V G F i b G U w M z c g K F B h Z 2 U g M T c p L 0 F 1 d G 9 S Z W 1 v d m V k Q 2 9 s d W 1 u c z E u e 1 N o Y X J l I C g l K S w y f S Z x d W 9 0 O y w m c X V v d D t T Z W N 0 a W 9 u M S 9 U Y W J s Z T A z N y A o U G F n Z S A x N y k v Q X V 0 b 1 J l b W 9 2 Z W R D b 2 x 1 b W 5 z M S 5 7 b G 9 z c 2 V z L D N 9 J n F 1 b 3 Q 7 L C Z x d W 9 0 O 1 N l Y 3 R p b 2 4 x L 1 R h Y m x l M D M 3 I C h Q Y W d l I D E 3 K S 9 B d X R v U m V t b 3 Z l Z E N v b H V t b n M x L n t T a G F y Z S A o J S l f M S w 0 f S Z x d W 9 0 O y w m c X V v d D t T Z W N 0 a W 9 u M S 9 U Y W J s Z T A z N y A o U G F n Z S A x N y k v Q X V 0 b 1 J l b W 9 2 Z W R D b 2 x 1 b W 5 z M S 5 7 T m V l Z H M s N X 0 m c X V v d D s s J n F 1 b 3 Q 7 U 2 V j d G l v b j E v V G F i b G U w M z c g K F B h Z 2 U g M T c p L 0 F 1 d G 9 S Z W 1 v d m V k Q 2 9 s d W 1 u c z E u e 1 N o Y X J l I C g l K V 8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N y U y M C h Q Y W d l J T I w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x N y k v V G F i b G U w M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D M 4 X 1 9 Q Y W d l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E 2 O j M y O j U 0 L j E 2 N T c y O T Z a I i A v P j x F b n R y e S B U e X B l P S J G a W x s Q 2 9 s d W 1 u V H l w Z X M i I F Z h b H V l P S J z Q m d V P S I g L z 4 8 R W 5 0 c n k g V H l w Z T 0 i R m l s b E N v b H V t b k 5 h b W V z I i B W Y W x 1 Z T 0 i c 1 s m c X V v d D t P Y m x h c 3 Q m c X V v d D s s J n F 1 b 3 Q 7 R G F t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g g K F B h Z 2 U g M T g p L 0 F 1 d G 9 S Z W 1 v d m V k Q 2 9 s d W 1 u c z E u e 0 9 i b G F z d C w w f S Z x d W 9 0 O y w m c X V v d D t T Z W N 0 a W 9 u M S 9 U Y W J s Z T A z O C A o U G F n Z S A x O C k v Q X V 0 b 1 J l b W 9 2 Z W R D b 2 x 1 b W 5 z M S 5 7 R G F t Y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M 4 I C h Q Y W d l I D E 4 K S 9 B d X R v U m V t b 3 Z l Z E N v b H V t b n M x L n t P Y m x h c 3 Q s M H 0 m c X V v d D s s J n F 1 b 3 Q 7 U 2 V j d G l v b j E v V G F i b G U w M z g g K F B h Z 2 U g M T g p L 0 F 1 d G 9 S Z W 1 v d m V k Q 2 9 s d W 1 u c z E u e 0 R h b W F n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g l M j A o U G F n Z S U y M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L 1 R h Y m x l M D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E 5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x N j o z M z o z N S 4 4 N D k 0 M j c 4 W i I g L z 4 8 R W 5 0 c n k g V H l w Z T 0 i R m l s b E N v b H V t b l R 5 c G V z I i B W Y W x 1 Z T 0 i c 0 J n W U d C U T 0 9 I i A v P j x F b n R y e S B U e X B l P S J G a W x s Q 2 9 s d W 1 u T m F t Z X M i I F Z h b H V l P S J z W y Z x d W 9 0 O 1 N l Y 3 R v c i Z x d W 9 0 O y w m c X V v d D t J b W 1 l Z G l h d G U v c 2 h v c n Q g d G V y b S Z x d W 9 0 O y w m c X V v d D t N Z W R p d W 0 t I H R v I G x v b m c t d G V y b S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5 I C h Q Y W d l I D E 5 K S 9 B d X R v U m V t b 3 Z l Z E N v b H V t b n M x L n t T Z W N 0 b 3 I s M H 0 m c X V v d D s s J n F 1 b 3 Q 7 U 2 V j d G l v b j E v V G F i b G U w M z k g K F B h Z 2 U g M T k p L 0 F 1 d G 9 S Z W 1 v d m V k Q 2 9 s d W 1 u c z E u e 0 l t b W V k a W F 0 Z S 9 z a G 9 y d C B 0 Z X J t L D F 9 J n F 1 b 3 Q 7 L C Z x d W 9 0 O 1 N l Y 3 R p b 2 4 x L 1 R h Y m x l M D M 5 I C h Q Y W d l I D E 5 K S 9 B d X R v U m V t b 3 Z l Z E N v b H V t b n M x L n t N Z W R p d W 0 t I H R v I G x v b m c t d G V y b S w y f S Z x d W 9 0 O y w m c X V v d D t T Z W N 0 a W 9 u M S 9 U Y W J s Z T A z O S A o U G F n Z S A x O S k v Q X V 0 b 1 J l b W 9 2 Z W R D b 2 x 1 b W 5 z M S 5 7 V G 9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z k g K F B h Z 2 U g M T k p L 0 F 1 d G 9 S Z W 1 v d m V k Q 2 9 s d W 1 u c z E u e 1 N l Y 3 R v c i w w f S Z x d W 9 0 O y w m c X V v d D t T Z W N 0 a W 9 u M S 9 U Y W J s Z T A z O S A o U G F n Z S A x O S k v Q X V 0 b 1 J l b W 9 2 Z W R D b 2 x 1 b W 5 z M S 5 7 S W 1 t Z W R p Y X R l L 3 N o b 3 J 0 I H R l c m 0 s M X 0 m c X V v d D s s J n F 1 b 3 Q 7 U 2 V j d G l v b j E v V G F i b G U w M z k g K F B h Z 2 U g M T k p L 0 F 1 d G 9 S Z W 1 v d m V k Q 2 9 s d W 1 u c z E u e 0 1 l Z G l 1 b S 0 g d G 8 g b G 9 u Z y 1 0 Z X J t L D J 9 J n F 1 b 3 Q 7 L C Z x d W 9 0 O 1 N l Y 3 R p b 2 4 x L 1 R h Y m x l M D M 5 I C h Q Y W d l I D E 5 K S 9 B d X R v U m V t b 3 Z l Z E N v b H V t b n M x L n t U b 3 R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k l M j A o U G F n Z S U y M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M T k p L 1 R h Y m x l M D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U Y W J s Z T A z O F 9 f U G F n Z V 8 x O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E 2 O j M y O j U 0 L j E 2 N T c y O T Z a I i A v P j x F b n R y e S B U e X B l P S J G a W x s Q 2 9 s d W 1 u V H l w Z X M i I F Z h b H V l P S J z Q m d V P S I g L z 4 8 R W 5 0 c n k g V H l w Z T 0 i R m l s b E N v b H V t b k 5 h b W V z I i B W Y W x 1 Z T 0 i c 1 s m c X V v d D t P Y m x h c 3 Q m c X V v d D s s J n F 1 b 3 Q 7 R G F t Y W d l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O C A o U G F n Z S A x O C k v Q X V 0 b 1 J l b W 9 2 Z W R D b 2 x 1 b W 5 z M S 5 7 T 2 J s Y X N 0 L D B 9 J n F 1 b 3 Q 7 L C Z x d W 9 0 O 1 N l Y 3 R p b 2 4 x L 1 R h Y m x l M D M 4 I C h Q Y W d l I D E 4 K S 9 B d X R v U m V t b 3 Z l Z E N v b H V t b n M x L n t E Y W 1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z g g K F B h Z 2 U g M T g p L 0 F 1 d G 9 S Z W 1 v d m V k Q 2 9 s d W 1 u c z E u e 0 9 i b G F z d C w w f S Z x d W 9 0 O y w m c X V v d D t T Z W N 0 a W 9 u M S 9 U Y W J s Z T A z O C A o U G F n Z S A x O C k v Q X V 0 b 1 J l b W 9 2 Z W R D b 2 x 1 b W 5 z M S 5 7 R G F t Y W d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z g l M j A o U G F n Z S U y M D E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J T I w K D I p L 1 R h Y m x l M D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E t M D J U M T Y 6 M z I 6 N T Q u M T Y 1 N z I 5 N l o i I C 8 + P E V u d H J 5 I F R 5 c G U 9 I k Z p b G x D b 2 x 1 b W 5 U e X B l c y I g V m F s d W U 9 I n N C Z 1 U 9 I i A v P j x F b n R y e S B U e X B l P S J G a W x s Q 2 9 s d W 1 u T m F t Z X M i I F Z h b H V l P S J z W y Z x d W 9 0 O 0 9 i b G F z d C Z x d W 9 0 O y w m c X V v d D t E Y W 1 h Z 2 U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4 I C h Q Y W d l I D E 4 K S 9 B d X R v U m V t b 3 Z l Z E N v b H V t b n M x L n t P Y m x h c 3 Q s M H 0 m c X V v d D s s J n F 1 b 3 Q 7 U 2 V j d G l v b j E v V G F i b G U w M z g g K F B h Z 2 U g M T g p L 0 F 1 d G 9 S Z W 1 v d m V k Q 2 9 s d W 1 u c z E u e 0 R h b W F n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z O C A o U G F n Z S A x O C k v Q X V 0 b 1 J l b W 9 2 Z W R D b 2 x 1 b W 5 z M S 5 7 T 2 J s Y X N 0 L D B 9 J n F 1 b 3 Q 7 L C Z x d W 9 0 O 1 N l Y 3 R p b 2 4 x L 1 R h Y m x l M D M 4 I C h Q Y W d l I D E 4 K S 9 B d X R v U m V t b 3 Z l Z E N v b H V t b n M x L n t E Y W 1 h Z 2 U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z O C U y M C h Q Y W d l J T I w M T g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x O C k l M j A o M y k v V G F i b G U w M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x O C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Y 6 M z I 6 N T Q u M T Y 1 N z I 5 N l o i I C 8 + P E V u d H J 5 I F R 5 c G U 9 I k Z p b G x D b 2 x 1 b W 5 U e X B l c y I g V m F s d W U 9 I n N C Z 1 U 9 I i A v P j x F b n R y e S B U e X B l P S J G a W x s Q 2 9 s d W 1 u T m F t Z X M i I F Z h b H V l P S J z W y Z x d W 9 0 O 0 9 i b G F z d C Z x d W 9 0 O y w m c X V v d D t E Y W 1 h Z 2 U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4 I C h Q Y W d l I D E 4 K S 9 B d X R v U m V t b 3 Z l Z E N v b H V t b n M x L n t P Y m x h c 3 Q s M H 0 m c X V v d D s s J n F 1 b 3 Q 7 U 2 V j d G l v b j E v V G F i b G U w M z g g K F B h Z 2 U g M T g p L 0 F 1 d G 9 S Z W 1 v d m V k Q 2 9 s d W 1 u c z E u e 0 R h b W F n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z O C A o U G F n Z S A x O C k v Q X V 0 b 1 J l b W 9 2 Z W R D b 2 x 1 b W 5 z M S 5 7 T 2 J s Y X N 0 L D B 9 J n F 1 b 3 Q 7 L C Z x d W 9 0 O 1 N l Y 3 R p b 2 4 x L 1 R h Y m x l M D M 4 I C h Q Y W d l I D E 4 K S 9 B d X R v U m V t b 3 Z l Z E N v b H V t b n M x L n t E Y W 1 h Z 2 U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M 4 J T I w K F B h Z 2 U l M j A x O C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0 K S 9 U Y W J s Z T A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x O C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w 7 q I R w f 7 Q 5 u 4 m g x y h m v O A A A A A A I A A A A A A B B m A A A A A Q A A I A A A A G T P 8 E z Z / s W f 4 U N q c c m P O 0 i w j S 6 U D 3 N w a D Z J s K u s 4 0 u n A A A A A A 6 A A A A A A g A A I A A A A D c w K L / n v H e U W Z r w o s 1 V G n T r q d f X m K a 9 P E 4 C K j 3 A E l 0 S U A A A A F e r A R d i z 5 u p 4 j G s i 7 h O J + E d p D 5 s r 6 e 0 c y E b 6 P U d d 4 X L E a U 2 P J 3 z n H B Q X 6 8 p e t u 9 2 s 0 s B y 5 t Y + B r e / Y Z V l F E 3 N E t y E W S s C 6 v p K T h C H + d n B o K Q A A A A I u B k K t 1 N x V 0 7 f 6 n y l 6 2 z X 6 u c Q x E n n U L t O P X I u f F Z U o B C J 8 w b 8 0 2 D v x R 3 P 3 I l n s U c x w o 7 y w R a J i 7 3 Z e f Y 3 T y 0 n I = < / D a t a M a s h u p > 
</file>

<file path=customXml/itemProps1.xml><?xml version="1.0" encoding="utf-8"?>
<ds:datastoreItem xmlns:ds="http://schemas.openxmlformats.org/officeDocument/2006/customXml" ds:itemID="{D0BD4C5C-5D8E-4A37-81E1-C846BB83BA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reg_damage</vt:lpstr>
      <vt:lpstr>sect_damage</vt:lpstr>
      <vt:lpstr>approximation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Koncilja</dc:creator>
  <cp:lastModifiedBy>Kochnev Artem</cp:lastModifiedBy>
  <dcterms:created xsi:type="dcterms:W3CDTF">2014-03-03T10:04:24Z</dcterms:created>
  <dcterms:modified xsi:type="dcterms:W3CDTF">2024-03-11T10:30:18Z</dcterms:modified>
</cp:coreProperties>
</file>