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liou/cs/osu/cs325/hw6/"/>
    </mc:Choice>
  </mc:AlternateContent>
  <xr:revisionPtr revIDLastSave="0" documentId="13_ncr:1_{E5080534-C93D-5046-A258-8BAC95C3679E}" xr6:coauthVersionLast="38" xr6:coauthVersionMax="38" xr10:uidLastSave="{00000000-0000-0000-0000-000000000000}"/>
  <bookViews>
    <workbookView xWindow="1120" yWindow="760" windowWidth="16620" windowHeight="17440" xr2:uid="{FB2C1D2B-93F8-8C47-9FC2-B1EB0C17378C}"/>
  </bookViews>
  <sheets>
    <sheet name="Q1" sheetId="4" r:id="rId1"/>
    <sheet name="Q2" sheetId="1" r:id="rId2"/>
    <sheet name="Q3" sheetId="2" r:id="rId3"/>
    <sheet name="Q3b" sheetId="3" r:id="rId4"/>
  </sheets>
  <definedNames>
    <definedName name="Distance">#REF!</definedName>
    <definedName name="From">#REF!</definedName>
    <definedName name="Go">#REF!</definedName>
    <definedName name="NetFlow">#REF!</definedName>
    <definedName name="solver_adj" localSheetId="0" hidden="1">'Q1'!$F$4:$F$19</definedName>
    <definedName name="solver_adj" localSheetId="1" hidden="1">'Q2'!$B$13:$E$13</definedName>
    <definedName name="solver_adj" localSheetId="2" hidden="1">'Q3'!$B$2:$V$2</definedName>
    <definedName name="solver_adj" localSheetId="3" hidden="1">Q3b!$B$2:$N$2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'Q1'!$K$4:$K$11</definedName>
    <definedName name="solver_lhs1" localSheetId="1" hidden="1">'Q2'!$B$13</definedName>
    <definedName name="solver_lhs1" localSheetId="2" hidden="1">'Q3'!$B$10</definedName>
    <definedName name="solver_lhs1" localSheetId="3" hidden="1">Q3b!$B$10</definedName>
    <definedName name="solver_lhs10" localSheetId="1" hidden="1">'Q2'!$F$21</definedName>
    <definedName name="solver_lhs10" localSheetId="2" hidden="1">'Q3'!$B$19</definedName>
    <definedName name="solver_lhs10" localSheetId="3" hidden="1">Q3b!$B$19</definedName>
    <definedName name="solver_lhs11" localSheetId="1" hidden="1">'Q2'!$F$22</definedName>
    <definedName name="solver_lhs11" localSheetId="2" hidden="1">'Q3'!$B$20</definedName>
    <definedName name="solver_lhs11" localSheetId="3" hidden="1">Q3b!$B$20</definedName>
    <definedName name="solver_lhs12" localSheetId="2" hidden="1">'Q3'!$B$21</definedName>
    <definedName name="solver_lhs12" localSheetId="3" hidden="1">Q3b!$B$8</definedName>
    <definedName name="solver_lhs13" localSheetId="2" hidden="1">'Q3'!$B$8</definedName>
    <definedName name="solver_lhs13" localSheetId="3" hidden="1">Q3b!$B$9</definedName>
    <definedName name="solver_lhs14" localSheetId="2" hidden="1">'Q3'!$B$9</definedName>
    <definedName name="solver_lhs14" localSheetId="3" hidden="1">Q3b!$B$9</definedName>
    <definedName name="solver_lhs15" localSheetId="2" hidden="1">'Q3'!$D$20</definedName>
    <definedName name="solver_lhs2" localSheetId="1" hidden="1">'Q2'!$B$13</definedName>
    <definedName name="solver_lhs2" localSheetId="2" hidden="1">'Q3'!$B$11</definedName>
    <definedName name="solver_lhs2" localSheetId="3" hidden="1">Q3b!$B$11</definedName>
    <definedName name="solver_lhs3" localSheetId="1" hidden="1">'Q2'!$C$13</definedName>
    <definedName name="solver_lhs3" localSheetId="2" hidden="1">'Q3'!$B$12</definedName>
    <definedName name="solver_lhs3" localSheetId="3" hidden="1">Q3b!$B$12</definedName>
    <definedName name="solver_lhs4" localSheetId="1" hidden="1">'Q2'!$C$13</definedName>
    <definedName name="solver_lhs4" localSheetId="2" hidden="1">'Q3'!$B$13</definedName>
    <definedName name="solver_lhs4" localSheetId="3" hidden="1">Q3b!$B$13</definedName>
    <definedName name="solver_lhs5" localSheetId="1" hidden="1">'Q2'!$D$13</definedName>
    <definedName name="solver_lhs5" localSheetId="2" hidden="1">'Q3'!$B$14</definedName>
    <definedName name="solver_lhs5" localSheetId="3" hidden="1">Q3b!$B$14</definedName>
    <definedName name="solver_lhs6" localSheetId="1" hidden="1">'Q2'!$D$13</definedName>
    <definedName name="solver_lhs6" localSheetId="2" hidden="1">'Q3'!$B$15</definedName>
    <definedName name="solver_lhs6" localSheetId="3" hidden="1">Q3b!$B$15</definedName>
    <definedName name="solver_lhs7" localSheetId="1" hidden="1">'Q2'!$E$13</definedName>
    <definedName name="solver_lhs7" localSheetId="2" hidden="1">'Q3'!$B$16</definedName>
    <definedName name="solver_lhs7" localSheetId="3" hidden="1">Q3b!$B$16</definedName>
    <definedName name="solver_lhs8" localSheetId="1" hidden="1">'Q2'!$E$13</definedName>
    <definedName name="solver_lhs8" localSheetId="2" hidden="1">'Q3'!$B$17</definedName>
    <definedName name="solver_lhs8" localSheetId="3" hidden="1">Q3b!$B$17</definedName>
    <definedName name="solver_lhs9" localSheetId="1" hidden="1">'Q2'!$F$20</definedName>
    <definedName name="solver_lhs9" localSheetId="2" hidden="1">'Q3'!$B$18</definedName>
    <definedName name="solver_lhs9" localSheetId="3" hidden="1">Q3b!$B$18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11</definedName>
    <definedName name="solver_num" localSheetId="2" hidden="1">15</definedName>
    <definedName name="solver_num" localSheetId="3" hidden="1">13</definedName>
    <definedName name="solver_opt" localSheetId="0" hidden="1">'Q1'!$F$21</definedName>
    <definedName name="solver_opt" localSheetId="1" hidden="1">'Q2'!$B$15</definedName>
    <definedName name="solver_opt" localSheetId="2" hidden="1">'Q3'!$B$4</definedName>
    <definedName name="solver_opt" localSheetId="3" hidden="1">Q3b!$B$4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1</definedName>
    <definedName name="solver_rel1" localSheetId="2" hidden="1">2</definedName>
    <definedName name="solver_rel1" localSheetId="3" hidden="1">2</definedName>
    <definedName name="solver_rel10" localSheetId="1" hidden="1">1</definedName>
    <definedName name="solver_rel10" localSheetId="2" hidden="1">2</definedName>
    <definedName name="solver_rel10" localSheetId="3" hidden="1">2</definedName>
    <definedName name="solver_rel11" localSheetId="1" hidden="1">1</definedName>
    <definedName name="solver_rel11" localSheetId="2" hidden="1">2</definedName>
    <definedName name="solver_rel11" localSheetId="3" hidden="1">2</definedName>
    <definedName name="solver_rel12" localSheetId="2" hidden="1">2</definedName>
    <definedName name="solver_rel12" localSheetId="3" hidden="1">2</definedName>
    <definedName name="solver_rel13" localSheetId="2" hidden="1">2</definedName>
    <definedName name="solver_rel13" localSheetId="3" hidden="1">2</definedName>
    <definedName name="solver_rel14" localSheetId="2" hidden="1">2</definedName>
    <definedName name="solver_rel14" localSheetId="3" hidden="1">2</definedName>
    <definedName name="solver_rel15" localSheetId="2" hidden="1">1</definedName>
    <definedName name="solver_rel2" localSheetId="1" hidden="1">3</definedName>
    <definedName name="solver_rel2" localSheetId="2" hidden="1">2</definedName>
    <definedName name="solver_rel2" localSheetId="3" hidden="1">2</definedName>
    <definedName name="solver_rel3" localSheetId="1" hidden="1">1</definedName>
    <definedName name="solver_rel3" localSheetId="2" hidden="1">2</definedName>
    <definedName name="solver_rel3" localSheetId="3" hidden="1">2</definedName>
    <definedName name="solver_rel4" localSheetId="1" hidden="1">3</definedName>
    <definedName name="solver_rel4" localSheetId="2" hidden="1">2</definedName>
    <definedName name="solver_rel4" localSheetId="3" hidden="1">2</definedName>
    <definedName name="solver_rel5" localSheetId="1" hidden="1">1</definedName>
    <definedName name="solver_rel5" localSheetId="2" hidden="1">2</definedName>
    <definedName name="solver_rel5" localSheetId="3" hidden="1">2</definedName>
    <definedName name="solver_rel6" localSheetId="1" hidden="1">3</definedName>
    <definedName name="solver_rel6" localSheetId="2" hidden="1">2</definedName>
    <definedName name="solver_rel6" localSheetId="3" hidden="1">2</definedName>
    <definedName name="solver_rel7" localSheetId="1" hidden="1">1</definedName>
    <definedName name="solver_rel7" localSheetId="2" hidden="1">2</definedName>
    <definedName name="solver_rel7" localSheetId="3" hidden="1">2</definedName>
    <definedName name="solver_rel8" localSheetId="1" hidden="1">3</definedName>
    <definedName name="solver_rel8" localSheetId="2" hidden="1">2</definedName>
    <definedName name="solver_rel8" localSheetId="3" hidden="1">2</definedName>
    <definedName name="solver_rel9" localSheetId="1" hidden="1">1</definedName>
    <definedName name="solver_rel9" localSheetId="2" hidden="1">2</definedName>
    <definedName name="solver_rel9" localSheetId="3" hidden="1">2</definedName>
    <definedName name="solver_rhs1" localSheetId="0" hidden="1">'Q1'!$K$4:$K$11</definedName>
    <definedName name="solver_rhs1" localSheetId="1" hidden="1">'Q2'!$B$19</definedName>
    <definedName name="solver_rhs1" localSheetId="2" hidden="1">'Q3'!$D$10</definedName>
    <definedName name="solver_rhs1" localSheetId="3" hidden="1">Q3b!$D$10</definedName>
    <definedName name="solver_rhs10" localSheetId="1" hidden="1">'Q2'!$H$21</definedName>
    <definedName name="solver_rhs10" localSheetId="2" hidden="1">'Q3'!$D$19</definedName>
    <definedName name="solver_rhs10" localSheetId="3" hidden="1">Q3b!$D$19</definedName>
    <definedName name="solver_rhs11" localSheetId="1" hidden="1">'Q2'!$H$22</definedName>
    <definedName name="solver_rhs11" localSheetId="2" hidden="1">'Q3'!$D$20</definedName>
    <definedName name="solver_rhs11" localSheetId="3" hidden="1">Q3b!$D$20</definedName>
    <definedName name="solver_rhs12" localSheetId="2" hidden="1">'Q3'!$D$21</definedName>
    <definedName name="solver_rhs12" localSheetId="3" hidden="1">Q3b!$D$8</definedName>
    <definedName name="solver_rhs13" localSheetId="2" hidden="1">'Q3'!$D$8</definedName>
    <definedName name="solver_rhs13" localSheetId="3" hidden="1">Q3b!$D$9</definedName>
    <definedName name="solver_rhs14" localSheetId="2" hidden="1">'Q3'!$D$9</definedName>
    <definedName name="solver_rhs14" localSheetId="3" hidden="1">Q3b!$D$9</definedName>
    <definedName name="solver_rhs15" localSheetId="2" hidden="1">100</definedName>
    <definedName name="solver_rhs2" localSheetId="1" hidden="1">'Q2'!$B$18</definedName>
    <definedName name="solver_rhs2" localSheetId="2" hidden="1">'Q3'!$D$11</definedName>
    <definedName name="solver_rhs2" localSheetId="3" hidden="1">Q3b!$D$11</definedName>
    <definedName name="solver_rhs3" localSheetId="1" hidden="1">'Q2'!$C$19</definedName>
    <definedName name="solver_rhs3" localSheetId="2" hidden="1">'Q3'!$D$12</definedName>
    <definedName name="solver_rhs3" localSheetId="3" hidden="1">Q3b!$D$12</definedName>
    <definedName name="solver_rhs4" localSheetId="1" hidden="1">'Q2'!$C$18</definedName>
    <definedName name="solver_rhs4" localSheetId="2" hidden="1">'Q3'!$D$13</definedName>
    <definedName name="solver_rhs4" localSheetId="3" hidden="1">Q3b!$D$13</definedName>
    <definedName name="solver_rhs5" localSheetId="1" hidden="1">'Q2'!$D$19</definedName>
    <definedName name="solver_rhs5" localSheetId="2" hidden="1">'Q3'!$D$14</definedName>
    <definedName name="solver_rhs5" localSheetId="3" hidden="1">Q3b!$D$14</definedName>
    <definedName name="solver_rhs6" localSheetId="1" hidden="1">'Q2'!$D$18</definedName>
    <definedName name="solver_rhs6" localSheetId="2" hidden="1">'Q3'!$D$15</definedName>
    <definedName name="solver_rhs6" localSheetId="3" hidden="1">Q3b!$D$15</definedName>
    <definedName name="solver_rhs7" localSheetId="1" hidden="1">'Q2'!$E$19</definedName>
    <definedName name="solver_rhs7" localSheetId="2" hidden="1">'Q3'!$D$16</definedName>
    <definedName name="solver_rhs7" localSheetId="3" hidden="1">Q3b!$D$16</definedName>
    <definedName name="solver_rhs8" localSheetId="1" hidden="1">'Q2'!$E$18</definedName>
    <definedName name="solver_rhs8" localSheetId="2" hidden="1">'Q3'!$D$17</definedName>
    <definedName name="solver_rhs8" localSheetId="3" hidden="1">Q3b!$D$17</definedName>
    <definedName name="solver_rhs9" localSheetId="1" hidden="1">'Q2'!$H$20</definedName>
    <definedName name="solver_rhs9" localSheetId="2" hidden="1">'Q3'!$D$18</definedName>
    <definedName name="solver_rhs9" localSheetId="3" hidden="1">Q3b!$D$18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upplyDemand">#REF!</definedName>
    <definedName name="To">#REF!</definedName>
    <definedName name="TotalDistance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8" i="4"/>
  <c r="I7" i="4"/>
  <c r="I4" i="4"/>
  <c r="I5" i="4"/>
  <c r="I6" i="4"/>
  <c r="I10" i="4"/>
  <c r="I11" i="4"/>
  <c r="F21" i="4" l="1"/>
  <c r="B18" i="3" l="1"/>
  <c r="B17" i="3"/>
  <c r="B16" i="3"/>
  <c r="B15" i="3"/>
  <c r="B14" i="3"/>
  <c r="B10" i="3"/>
  <c r="D20" i="3"/>
  <c r="B20" i="3"/>
  <c r="D19" i="3"/>
  <c r="B19" i="3"/>
  <c r="B13" i="3"/>
  <c r="B12" i="3"/>
  <c r="B11" i="3"/>
  <c r="B9" i="3"/>
  <c r="B8" i="3"/>
  <c r="B4" i="3"/>
  <c r="D21" i="2"/>
  <c r="D20" i="2"/>
  <c r="D19" i="2"/>
  <c r="B21" i="2"/>
  <c r="B20" i="2"/>
  <c r="B19" i="2"/>
  <c r="B15" i="2"/>
  <c r="B16" i="2"/>
  <c r="B17" i="2"/>
  <c r="B18" i="2"/>
  <c r="B14" i="2"/>
  <c r="B13" i="2"/>
  <c r="B12" i="2"/>
  <c r="B11" i="2"/>
  <c r="B10" i="2"/>
  <c r="B8" i="2"/>
  <c r="B9" i="2"/>
  <c r="B4" i="2"/>
  <c r="F22" i="1"/>
  <c r="F21" i="1"/>
  <c r="E14" i="1" l="1"/>
  <c r="D14" i="1"/>
  <c r="C14" i="1"/>
  <c r="B14" i="1"/>
  <c r="F20" i="1"/>
  <c r="B15" i="1" l="1"/>
</calcChain>
</file>

<file path=xl/sharedStrings.xml><?xml version="1.0" encoding="utf-8"?>
<sst xmlns="http://schemas.openxmlformats.org/spreadsheetml/2006/main" count="218" uniqueCount="78">
  <si>
    <t>Silk</t>
  </si>
  <si>
    <t>Blend1</t>
  </si>
  <si>
    <t>Blend2</t>
  </si>
  <si>
    <t>Poly</t>
  </si>
  <si>
    <t>Selling Price</t>
  </si>
  <si>
    <t>Labor Cost</t>
  </si>
  <si>
    <t>Material Cost</t>
  </si>
  <si>
    <t>Polyester</t>
  </si>
  <si>
    <t>Cotton</t>
  </si>
  <si>
    <t>Objective Function</t>
  </si>
  <si>
    <t>Cost</t>
  </si>
  <si>
    <t>Created</t>
  </si>
  <si>
    <t>Decision Var</t>
  </si>
  <si>
    <t>Total</t>
  </si>
  <si>
    <t>Profit</t>
  </si>
  <si>
    <t>Minimum Amount</t>
  </si>
  <si>
    <t>Max Amount</t>
  </si>
  <si>
    <t>Totals</t>
  </si>
  <si>
    <t>Required</t>
  </si>
  <si>
    <t>&lt;=</t>
  </si>
  <si>
    <t>Constraint Variables</t>
  </si>
  <si>
    <t>Plant1</t>
  </si>
  <si>
    <t>Plant2</t>
  </si>
  <si>
    <t>Plant3</t>
  </si>
  <si>
    <t>Plant4</t>
  </si>
  <si>
    <t>Demand1</t>
  </si>
  <si>
    <t>Demand2</t>
  </si>
  <si>
    <t>Demand3</t>
  </si>
  <si>
    <t>Demand4</t>
  </si>
  <si>
    <t>Demand5</t>
  </si>
  <si>
    <t>Demand6</t>
  </si>
  <si>
    <t>Demand7</t>
  </si>
  <si>
    <t>Total Cost</t>
  </si>
  <si>
    <t>=</t>
  </si>
  <si>
    <t>P1-W1</t>
  </si>
  <si>
    <t>P1-W2</t>
  </si>
  <si>
    <t>P2-W1</t>
  </si>
  <si>
    <t>P2-W2</t>
  </si>
  <si>
    <t>P3-W1</t>
  </si>
  <si>
    <t>P3-W2</t>
  </si>
  <si>
    <t>P3-W3</t>
  </si>
  <si>
    <t>W1-R1</t>
  </si>
  <si>
    <t>W1-R2</t>
  </si>
  <si>
    <t>W1-R3</t>
  </si>
  <si>
    <t>W1-R4</t>
  </si>
  <si>
    <t>W2-R3</t>
  </si>
  <si>
    <t>W2-R4</t>
  </si>
  <si>
    <t>W2-R5</t>
  </si>
  <si>
    <t>W2-R6</t>
  </si>
  <si>
    <t>W3-R4</t>
  </si>
  <si>
    <t>W3-R5</t>
  </si>
  <si>
    <t>W3-R6</t>
  </si>
  <si>
    <t>W3-R7</t>
  </si>
  <si>
    <t>P4-W2</t>
  </si>
  <si>
    <t>P4-W3</t>
  </si>
  <si>
    <t>EnterExit W1</t>
  </si>
  <si>
    <t>EnterExit W2</t>
  </si>
  <si>
    <t>EnterExit W3</t>
  </si>
  <si>
    <t>Q2c - Limit W2 to 100</t>
  </si>
  <si>
    <t>This current has Solver's solution forQ2c, for 2a, please remove the constraint for E20</t>
  </si>
  <si>
    <t>From</t>
  </si>
  <si>
    <t>To</t>
  </si>
  <si>
    <t>Shorest Path</t>
  </si>
  <si>
    <t>https://www.excel-easy.com/examples/shortest-path-problem.html</t>
  </si>
  <si>
    <t>G</t>
  </si>
  <si>
    <t>H</t>
  </si>
  <si>
    <t>D</t>
  </si>
  <si>
    <t>Distance</t>
  </si>
  <si>
    <t>A</t>
  </si>
  <si>
    <t>B</t>
  </si>
  <si>
    <t>F</t>
  </si>
  <si>
    <t>C</t>
  </si>
  <si>
    <t>E</t>
  </si>
  <si>
    <t>Go</t>
  </si>
  <si>
    <t>Total Distance</t>
  </si>
  <si>
    <t>Nodes</t>
  </si>
  <si>
    <t>Supply/Demand</t>
  </si>
  <si>
    <t>Net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</si>
</sst>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3" fillId="0" borderId="0" xfId="1" applyFont="1"/>
    <xf numFmtId="0" fontId="4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0" borderId="0" xfId="1" quotePrefix="1" applyFont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0" borderId="0" xfId="1" applyFont="1" applyFill="1"/>
    <xf numFmtId="0" fontId="5" fillId="0" borderId="0" xfId="1" applyFont="1"/>
  </cellXfs>
  <cellStyles count="2">
    <cellStyle name="Normal" xfId="0" builtinId="0"/>
    <cellStyle name="Normal 2" xfId="1" xr:uid="{B5A29E1A-DD1A-4B4B-8939-AE4C5CA0DA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924D-4EAA-404D-9720-FAE06B089BA1}">
  <dimension ref="A1:K21"/>
  <sheetViews>
    <sheetView tabSelected="1" workbookViewId="0">
      <selection activeCell="H17" sqref="H17"/>
    </sheetView>
  </sheetViews>
  <sheetFormatPr baseColWidth="10" defaultRowHeight="16"/>
  <cols>
    <col min="3" max="3" width="13" bestFit="1" customWidth="1"/>
  </cols>
  <sheetData>
    <row r="1" spans="1:11">
      <c r="A1" t="s">
        <v>62</v>
      </c>
      <c r="B1" t="s">
        <v>63</v>
      </c>
    </row>
    <row r="2" spans="1:11">
      <c r="A2" s="2"/>
      <c r="B2" s="2"/>
      <c r="C2" s="2"/>
      <c r="D2" s="2"/>
      <c r="E2" s="2"/>
      <c r="F2" s="2"/>
      <c r="H2" s="2"/>
      <c r="I2" s="2"/>
      <c r="J2" s="2"/>
      <c r="K2" s="2"/>
    </row>
    <row r="3" spans="1:11">
      <c r="A3" s="2"/>
      <c r="B3" s="2" t="s">
        <v>60</v>
      </c>
      <c r="C3" s="2" t="s">
        <v>61</v>
      </c>
      <c r="D3" s="4" t="s">
        <v>67</v>
      </c>
      <c r="E3" s="2"/>
      <c r="F3" s="4" t="s">
        <v>73</v>
      </c>
      <c r="H3" s="2" t="s">
        <v>75</v>
      </c>
      <c r="I3" s="4" t="s">
        <v>77</v>
      </c>
      <c r="J3" s="2"/>
      <c r="K3" s="4" t="s">
        <v>76</v>
      </c>
    </row>
    <row r="4" spans="1:11">
      <c r="A4" s="2"/>
      <c r="B4" t="s">
        <v>68</v>
      </c>
      <c r="C4" t="s">
        <v>69</v>
      </c>
      <c r="D4">
        <v>8</v>
      </c>
      <c r="E4" s="4"/>
      <c r="F4" s="10">
        <v>0</v>
      </c>
      <c r="H4" s="2" t="s">
        <v>68</v>
      </c>
      <c r="I4" s="4">
        <f>SUMIF(B4:B19,H4,F4:F19)-SUMIF(C4:C19,H4,F4:F19)</f>
        <v>0</v>
      </c>
      <c r="J4" s="7" t="s">
        <v>33</v>
      </c>
      <c r="K4" s="9">
        <v>0</v>
      </c>
    </row>
    <row r="5" spans="1:11">
      <c r="A5" s="2"/>
      <c r="B5" t="s">
        <v>68</v>
      </c>
      <c r="C5" t="s">
        <v>70</v>
      </c>
      <c r="D5">
        <v>10</v>
      </c>
      <c r="E5" s="4"/>
      <c r="F5" s="5">
        <v>0</v>
      </c>
      <c r="H5" s="2" t="s">
        <v>69</v>
      </c>
      <c r="I5" s="4">
        <f>SUMIF(B4:B19,H5,F4:F19)-SUMIF(C4:C19,H5,F4:F19)</f>
        <v>0</v>
      </c>
      <c r="J5" s="7" t="s">
        <v>33</v>
      </c>
      <c r="K5" s="8">
        <v>0</v>
      </c>
    </row>
    <row r="6" spans="1:11">
      <c r="A6" s="2"/>
      <c r="B6" t="s">
        <v>69</v>
      </c>
      <c r="C6" t="s">
        <v>71</v>
      </c>
      <c r="D6">
        <v>4</v>
      </c>
      <c r="E6" s="4"/>
      <c r="F6" s="5">
        <v>1</v>
      </c>
      <c r="H6" s="2" t="s">
        <v>71</v>
      </c>
      <c r="I6" s="4">
        <f>-SUMIF(C4:C19,H6,F4:F19)</f>
        <v>-1</v>
      </c>
      <c r="J6" s="7" t="s">
        <v>33</v>
      </c>
      <c r="K6" s="8">
        <v>-1</v>
      </c>
    </row>
    <row r="7" spans="1:11">
      <c r="A7" s="2"/>
      <c r="B7" t="s">
        <v>69</v>
      </c>
      <c r="C7" t="s">
        <v>72</v>
      </c>
      <c r="D7">
        <v>10</v>
      </c>
      <c r="E7" s="4"/>
      <c r="F7" s="5">
        <v>0</v>
      </c>
      <c r="H7" s="2" t="s">
        <v>66</v>
      </c>
      <c r="I7" s="4">
        <f>SUMIF(B4:B19,H7,F4:F19)-SUMIF(C4:C19,H7,F4:F19)</f>
        <v>0</v>
      </c>
      <c r="J7" s="7" t="s">
        <v>33</v>
      </c>
      <c r="K7" s="8">
        <v>0</v>
      </c>
    </row>
    <row r="8" spans="1:11">
      <c r="A8" s="2"/>
      <c r="B8" t="s">
        <v>71</v>
      </c>
      <c r="C8" t="s">
        <v>66</v>
      </c>
      <c r="D8">
        <v>3</v>
      </c>
      <c r="E8" s="4"/>
      <c r="F8" s="5">
        <v>0</v>
      </c>
      <c r="H8" s="2" t="s">
        <v>72</v>
      </c>
      <c r="I8" s="4">
        <f>SUMIF(B4:B19,H8,F4:F19)-SUMIF(C4:C19,H8,F4:F19)</f>
        <v>0</v>
      </c>
      <c r="J8" s="7" t="s">
        <v>33</v>
      </c>
      <c r="K8" s="8">
        <v>0</v>
      </c>
    </row>
    <row r="9" spans="1:11">
      <c r="A9" s="2"/>
      <c r="B9" t="s">
        <v>66</v>
      </c>
      <c r="C9" t="s">
        <v>70</v>
      </c>
      <c r="D9">
        <v>18</v>
      </c>
      <c r="E9" s="4"/>
      <c r="F9" s="5">
        <v>0</v>
      </c>
      <c r="H9" s="2" t="s">
        <v>70</v>
      </c>
      <c r="I9" s="4">
        <f>SUMIF(B4:B19,H9,F4:F19)-SUMIF(C4:C19,H9,F4:F19)</f>
        <v>0</v>
      </c>
      <c r="J9" s="7" t="s">
        <v>33</v>
      </c>
      <c r="K9" s="8">
        <v>0</v>
      </c>
    </row>
    <row r="10" spans="1:11">
      <c r="A10" s="2"/>
      <c r="B10" t="s">
        <v>66</v>
      </c>
      <c r="C10" t="s">
        <v>72</v>
      </c>
      <c r="D10">
        <v>25</v>
      </c>
      <c r="E10" s="4"/>
      <c r="F10" s="5">
        <v>0</v>
      </c>
      <c r="H10" s="12" t="s">
        <v>64</v>
      </c>
      <c r="I10" s="4">
        <f>SUMIF(B4:B19, H10,F4:F19)</f>
        <v>1</v>
      </c>
      <c r="J10" s="7" t="s">
        <v>33</v>
      </c>
      <c r="K10" s="6">
        <v>1</v>
      </c>
    </row>
    <row r="11" spans="1:11">
      <c r="A11" s="2"/>
      <c r="B11" t="s">
        <v>72</v>
      </c>
      <c r="C11" t="s">
        <v>66</v>
      </c>
      <c r="D11">
        <v>9</v>
      </c>
      <c r="E11" s="4"/>
      <c r="F11" s="5">
        <v>0</v>
      </c>
      <c r="H11" s="11" t="s">
        <v>65</v>
      </c>
      <c r="I11" s="4">
        <f>SUMIF(B4:B19,H11,F4:F19)-SUMIF(C4:C19,H11,F4:F19)</f>
        <v>0</v>
      </c>
      <c r="J11" s="7" t="s">
        <v>33</v>
      </c>
      <c r="K11" s="6">
        <v>0</v>
      </c>
    </row>
    <row r="12" spans="1:11">
      <c r="A12" s="2"/>
      <c r="B12" t="s">
        <v>72</v>
      </c>
      <c r="C12" t="s">
        <v>64</v>
      </c>
      <c r="D12">
        <v>7</v>
      </c>
      <c r="E12" s="4"/>
      <c r="F12" s="5">
        <v>0</v>
      </c>
    </row>
    <row r="13" spans="1:11">
      <c r="A13" s="2"/>
      <c r="B13" t="s">
        <v>70</v>
      </c>
      <c r="C13" t="s">
        <v>68</v>
      </c>
      <c r="D13">
        <v>5</v>
      </c>
      <c r="E13" s="4"/>
      <c r="F13" s="5">
        <v>0</v>
      </c>
    </row>
    <row r="14" spans="1:11">
      <c r="A14" s="2"/>
      <c r="B14" t="s">
        <v>70</v>
      </c>
      <c r="C14" t="s">
        <v>69</v>
      </c>
      <c r="D14">
        <v>7</v>
      </c>
      <c r="E14" s="4"/>
      <c r="F14" s="5">
        <v>0</v>
      </c>
    </row>
    <row r="15" spans="1:11">
      <c r="A15" s="2"/>
      <c r="B15" t="s">
        <v>70</v>
      </c>
      <c r="C15" t="s">
        <v>72</v>
      </c>
      <c r="D15">
        <v>2</v>
      </c>
      <c r="E15" s="4"/>
      <c r="F15" s="5">
        <v>0</v>
      </c>
    </row>
    <row r="16" spans="1:11">
      <c r="A16" s="2"/>
      <c r="B16" t="s">
        <v>70</v>
      </c>
      <c r="C16" t="s">
        <v>71</v>
      </c>
      <c r="D16">
        <v>3</v>
      </c>
      <c r="E16" s="4"/>
      <c r="F16" s="5">
        <v>0</v>
      </c>
    </row>
    <row r="17" spans="1:6">
      <c r="A17" s="2"/>
      <c r="B17" t="s">
        <v>64</v>
      </c>
      <c r="C17" t="s">
        <v>65</v>
      </c>
      <c r="D17">
        <v>3</v>
      </c>
      <c r="E17" s="4"/>
      <c r="F17" s="5">
        <v>1</v>
      </c>
    </row>
    <row r="18" spans="1:6">
      <c r="A18" s="2"/>
      <c r="B18" t="s">
        <v>64</v>
      </c>
      <c r="C18" t="s">
        <v>66</v>
      </c>
      <c r="D18">
        <v>2</v>
      </c>
      <c r="E18" s="4"/>
      <c r="F18" s="5">
        <v>0</v>
      </c>
    </row>
    <row r="19" spans="1:6">
      <c r="A19" s="2"/>
      <c r="B19" t="s">
        <v>65</v>
      </c>
      <c r="C19" t="s">
        <v>69</v>
      </c>
      <c r="D19">
        <v>9</v>
      </c>
      <c r="E19" s="4"/>
      <c r="F19" s="5">
        <v>1</v>
      </c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 t="s">
        <v>74</v>
      </c>
      <c r="E21" s="2"/>
      <c r="F21" s="3">
        <f>SUMPRODUCT(D4:D19,F4:F19)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401D-5673-F341-A6E0-AB179D76B427}">
  <dimension ref="A1:H22"/>
  <sheetViews>
    <sheetView workbookViewId="0">
      <selection activeCell="A17" sqref="A17"/>
    </sheetView>
  </sheetViews>
  <sheetFormatPr baseColWidth="10" defaultRowHeight="16"/>
  <cols>
    <col min="1" max="1" width="16.5" bestFit="1" customWidth="1"/>
  </cols>
  <sheetData>
    <row r="1" spans="1:5">
      <c r="B1" t="s">
        <v>0</v>
      </c>
      <c r="C1" t="s">
        <v>3</v>
      </c>
      <c r="D1" t="s">
        <v>1</v>
      </c>
      <c r="E1" t="s">
        <v>2</v>
      </c>
    </row>
    <row r="2" spans="1:5">
      <c r="A2" t="s">
        <v>4</v>
      </c>
      <c r="B2">
        <v>6.7</v>
      </c>
      <c r="C2">
        <v>3.55</v>
      </c>
      <c r="D2">
        <v>4.3099999999999996</v>
      </c>
      <c r="E2">
        <v>4.8099999999999996</v>
      </c>
    </row>
    <row r="3" spans="1:5">
      <c r="A3" t="s">
        <v>5</v>
      </c>
      <c r="B3">
        <v>0.75</v>
      </c>
      <c r="C3">
        <v>0.75</v>
      </c>
      <c r="D3">
        <v>0.75</v>
      </c>
      <c r="E3">
        <v>0.75</v>
      </c>
    </row>
    <row r="4" spans="1:5">
      <c r="A4" t="s">
        <v>6</v>
      </c>
      <c r="B4">
        <v>2.5</v>
      </c>
      <c r="C4">
        <v>0.48</v>
      </c>
      <c r="D4">
        <v>0.75</v>
      </c>
      <c r="E4">
        <v>0.87</v>
      </c>
    </row>
    <row r="5" spans="1:5">
      <c r="A5" t="s">
        <v>10</v>
      </c>
      <c r="B5">
        <v>3.25</v>
      </c>
      <c r="C5">
        <v>1.23</v>
      </c>
      <c r="D5">
        <v>1.5</v>
      </c>
      <c r="E5">
        <v>1.62</v>
      </c>
    </row>
    <row r="6" spans="1:5">
      <c r="A6" t="s">
        <v>0</v>
      </c>
      <c r="B6">
        <v>0.125</v>
      </c>
      <c r="C6">
        <v>0</v>
      </c>
      <c r="D6">
        <v>0</v>
      </c>
      <c r="E6">
        <v>0</v>
      </c>
    </row>
    <row r="7" spans="1:5">
      <c r="A7" t="s">
        <v>7</v>
      </c>
      <c r="B7">
        <v>0</v>
      </c>
      <c r="C7">
        <v>0.08</v>
      </c>
      <c r="D7">
        <v>0.05</v>
      </c>
      <c r="E7">
        <v>0.03</v>
      </c>
    </row>
    <row r="8" spans="1:5">
      <c r="A8" t="s">
        <v>8</v>
      </c>
      <c r="B8">
        <v>0</v>
      </c>
      <c r="C8">
        <v>0</v>
      </c>
      <c r="D8">
        <v>0.05</v>
      </c>
      <c r="E8">
        <v>7.0000000000000007E-2</v>
      </c>
    </row>
    <row r="10" spans="1:5">
      <c r="A10" t="s">
        <v>12</v>
      </c>
      <c r="B10">
        <v>6000</v>
      </c>
      <c r="C10">
        <v>10000</v>
      </c>
      <c r="D10">
        <v>13000</v>
      </c>
      <c r="E10">
        <v>6000</v>
      </c>
    </row>
    <row r="12" spans="1:5">
      <c r="A12" t="s">
        <v>9</v>
      </c>
      <c r="B12" t="s">
        <v>0</v>
      </c>
      <c r="C12" t="s">
        <v>3</v>
      </c>
      <c r="D12" t="s">
        <v>1</v>
      </c>
      <c r="E12" t="s">
        <v>2</v>
      </c>
    </row>
    <row r="13" spans="1:5">
      <c r="A13" t="s">
        <v>11</v>
      </c>
      <c r="B13">
        <v>7000</v>
      </c>
      <c r="C13">
        <v>13625</v>
      </c>
      <c r="D13">
        <v>13099.999999999998</v>
      </c>
      <c r="E13">
        <v>8500</v>
      </c>
    </row>
    <row r="14" spans="1:5">
      <c r="A14" t="s">
        <v>14</v>
      </c>
      <c r="B14">
        <f>SUM(B2, -B5)</f>
        <v>3.45</v>
      </c>
      <c r="C14">
        <f>SUM(C2, -C5)</f>
        <v>2.3199999999999998</v>
      </c>
      <c r="D14">
        <f>SUM(D2, -D5)</f>
        <v>2.8099999999999996</v>
      </c>
      <c r="E14">
        <f>SUM(E2, -E5)</f>
        <v>3.1899999999999995</v>
      </c>
    </row>
    <row r="15" spans="1:5">
      <c r="A15" t="s">
        <v>13</v>
      </c>
      <c r="B15">
        <f>SUMPRODUCT(B13:E13, B14:E14)</f>
        <v>119686</v>
      </c>
    </row>
    <row r="17" spans="1:8">
      <c r="A17" s="1" t="s">
        <v>20</v>
      </c>
      <c r="B17" t="s">
        <v>0</v>
      </c>
      <c r="C17" t="s">
        <v>3</v>
      </c>
      <c r="D17" t="s">
        <v>1</v>
      </c>
      <c r="E17" t="s">
        <v>2</v>
      </c>
      <c r="F17" t="s">
        <v>17</v>
      </c>
      <c r="H17" t="s">
        <v>18</v>
      </c>
    </row>
    <row r="18" spans="1:8">
      <c r="A18" t="s">
        <v>15</v>
      </c>
      <c r="B18">
        <v>6000</v>
      </c>
      <c r="C18">
        <v>10000</v>
      </c>
      <c r="D18">
        <v>13000</v>
      </c>
      <c r="E18">
        <v>6000</v>
      </c>
    </row>
    <row r="19" spans="1:8">
      <c r="A19" t="s">
        <v>16</v>
      </c>
      <c r="B19">
        <v>7000</v>
      </c>
      <c r="C19">
        <v>14000</v>
      </c>
      <c r="D19">
        <v>16000</v>
      </c>
      <c r="E19">
        <v>8500</v>
      </c>
    </row>
    <row r="20" spans="1:8">
      <c r="A20" t="s">
        <v>0</v>
      </c>
      <c r="B20">
        <v>0.125</v>
      </c>
      <c r="C20">
        <v>0</v>
      </c>
      <c r="D20">
        <v>0</v>
      </c>
      <c r="E20">
        <v>0</v>
      </c>
      <c r="F20">
        <f>SUMPRODUCT(B13:E13,B20:E20)</f>
        <v>875</v>
      </c>
      <c r="G20" t="s">
        <v>19</v>
      </c>
      <c r="H20">
        <v>1000</v>
      </c>
    </row>
    <row r="21" spans="1:8">
      <c r="A21" t="s">
        <v>7</v>
      </c>
      <c r="B21">
        <v>0</v>
      </c>
      <c r="C21">
        <v>0.08</v>
      </c>
      <c r="D21">
        <v>0.05</v>
      </c>
      <c r="E21">
        <v>0.03</v>
      </c>
      <c r="F21">
        <f>SUMPRODUCT(B13:E13,B21:E21)</f>
        <v>2000</v>
      </c>
      <c r="G21" t="s">
        <v>19</v>
      </c>
      <c r="H21">
        <v>2000</v>
      </c>
    </row>
    <row r="22" spans="1:8">
      <c r="A22" t="s">
        <v>8</v>
      </c>
      <c r="B22">
        <v>0</v>
      </c>
      <c r="C22">
        <v>0</v>
      </c>
      <c r="D22">
        <v>0.05</v>
      </c>
      <c r="E22">
        <v>7.0000000000000007E-2</v>
      </c>
      <c r="F22">
        <f>SUMPRODUCT(B13:E13,B22:E22)</f>
        <v>1250</v>
      </c>
      <c r="G22" t="s">
        <v>19</v>
      </c>
      <c r="H22">
        <v>1250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5819-7869-BA4F-BF01-8783E1FCD330}">
  <dimension ref="A1:V45"/>
  <sheetViews>
    <sheetView topLeftCell="A17" workbookViewId="0">
      <selection activeCell="A25" sqref="A25:B45"/>
    </sheetView>
  </sheetViews>
  <sheetFormatPr baseColWidth="10" defaultRowHeight="16"/>
  <cols>
    <col min="1" max="1" width="17.83203125" bestFit="1" customWidth="1"/>
    <col min="2" max="4" width="12" bestFit="1" customWidth="1"/>
  </cols>
  <sheetData>
    <row r="1" spans="1:22">
      <c r="A1" t="s">
        <v>9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53</v>
      </c>
      <c r="J1" t="s">
        <v>54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</row>
    <row r="2" spans="1:22">
      <c r="A2" t="s">
        <v>12</v>
      </c>
      <c r="B2">
        <v>150</v>
      </c>
      <c r="C2">
        <v>0</v>
      </c>
      <c r="D2">
        <v>350</v>
      </c>
      <c r="E2">
        <v>100</v>
      </c>
      <c r="F2">
        <v>0</v>
      </c>
      <c r="G2">
        <v>0</v>
      </c>
      <c r="H2">
        <v>250</v>
      </c>
      <c r="I2">
        <v>0</v>
      </c>
      <c r="J2">
        <v>150</v>
      </c>
      <c r="K2">
        <v>100</v>
      </c>
      <c r="L2">
        <v>150</v>
      </c>
      <c r="M2">
        <v>100</v>
      </c>
      <c r="N2">
        <v>150</v>
      </c>
      <c r="O2">
        <v>0</v>
      </c>
      <c r="P2">
        <v>50</v>
      </c>
      <c r="Q2">
        <v>50</v>
      </c>
      <c r="R2">
        <v>0</v>
      </c>
      <c r="S2">
        <v>0</v>
      </c>
      <c r="T2">
        <v>150</v>
      </c>
      <c r="U2">
        <v>150</v>
      </c>
      <c r="V2">
        <v>100</v>
      </c>
    </row>
    <row r="3" spans="1:22">
      <c r="A3" t="s">
        <v>10</v>
      </c>
      <c r="B3">
        <v>10</v>
      </c>
      <c r="C3">
        <v>15</v>
      </c>
      <c r="D3">
        <v>11</v>
      </c>
      <c r="E3">
        <v>8</v>
      </c>
      <c r="F3">
        <v>13</v>
      </c>
      <c r="G3">
        <v>8</v>
      </c>
      <c r="H3">
        <v>9</v>
      </c>
      <c r="I3">
        <v>14</v>
      </c>
      <c r="J3">
        <v>8</v>
      </c>
      <c r="K3">
        <v>5</v>
      </c>
      <c r="L3">
        <v>6</v>
      </c>
      <c r="M3">
        <v>7</v>
      </c>
      <c r="N3">
        <v>10</v>
      </c>
      <c r="O3">
        <v>12</v>
      </c>
      <c r="P3">
        <v>8</v>
      </c>
      <c r="Q3">
        <v>10</v>
      </c>
      <c r="R3">
        <v>14</v>
      </c>
      <c r="S3">
        <v>14</v>
      </c>
      <c r="T3">
        <v>12</v>
      </c>
      <c r="U3">
        <v>12</v>
      </c>
      <c r="V3">
        <v>6</v>
      </c>
    </row>
    <row r="4" spans="1:22">
      <c r="A4" t="s">
        <v>32</v>
      </c>
      <c r="B4">
        <f>SUMPRODUCT(B2:V2, B3:V3)</f>
        <v>18300</v>
      </c>
    </row>
    <row r="6" spans="1:22">
      <c r="A6" s="1" t="s">
        <v>20</v>
      </c>
    </row>
    <row r="7" spans="1:22">
      <c r="B7" t="s">
        <v>17</v>
      </c>
      <c r="D7" t="s">
        <v>18</v>
      </c>
    </row>
    <row r="8" spans="1:22">
      <c r="A8" t="s">
        <v>21</v>
      </c>
      <c r="B8">
        <f>SUM(B2:C2)</f>
        <v>150</v>
      </c>
      <c r="C8" t="s">
        <v>33</v>
      </c>
      <c r="D8">
        <v>150</v>
      </c>
    </row>
    <row r="9" spans="1:22">
      <c r="A9" t="s">
        <v>22</v>
      </c>
      <c r="B9">
        <f>SUM(D2:E2)</f>
        <v>450</v>
      </c>
      <c r="C9" t="s">
        <v>33</v>
      </c>
      <c r="D9">
        <v>450</v>
      </c>
    </row>
    <row r="10" spans="1:22">
      <c r="A10" t="s">
        <v>23</v>
      </c>
      <c r="B10">
        <f>SUM(F2:H2)</f>
        <v>250</v>
      </c>
      <c r="C10" t="s">
        <v>33</v>
      </c>
      <c r="D10">
        <v>250</v>
      </c>
    </row>
    <row r="11" spans="1:22">
      <c r="A11" t="s">
        <v>24</v>
      </c>
      <c r="B11">
        <f>SUM(I2:J2)</f>
        <v>150</v>
      </c>
      <c r="C11" t="s">
        <v>33</v>
      </c>
      <c r="D11">
        <v>150</v>
      </c>
    </row>
    <row r="12" spans="1:22">
      <c r="A12" t="s">
        <v>25</v>
      </c>
      <c r="B12">
        <f>K2</f>
        <v>100</v>
      </c>
      <c r="C12" t="s">
        <v>33</v>
      </c>
      <c r="D12">
        <v>100</v>
      </c>
    </row>
    <row r="13" spans="1:22">
      <c r="A13" t="s">
        <v>26</v>
      </c>
      <c r="B13">
        <f>L2</f>
        <v>150</v>
      </c>
      <c r="C13" t="s">
        <v>33</v>
      </c>
      <c r="D13">
        <v>150</v>
      </c>
    </row>
    <row r="14" spans="1:22">
      <c r="A14" t="s">
        <v>27</v>
      </c>
      <c r="B14">
        <f>SUM(M2, O2)</f>
        <v>100</v>
      </c>
      <c r="C14" t="s">
        <v>33</v>
      </c>
      <c r="D14">
        <v>100</v>
      </c>
    </row>
    <row r="15" spans="1:22">
      <c r="A15" t="s">
        <v>28</v>
      </c>
      <c r="B15">
        <f>SUM(N2, P2, S2)</f>
        <v>200</v>
      </c>
      <c r="C15" t="s">
        <v>33</v>
      </c>
      <c r="D15">
        <v>200</v>
      </c>
    </row>
    <row r="16" spans="1:22">
      <c r="A16" t="s">
        <v>29</v>
      </c>
      <c r="B16">
        <f>SUM(Q2:T2)</f>
        <v>200</v>
      </c>
      <c r="C16" t="s">
        <v>33</v>
      </c>
      <c r="D16">
        <v>200</v>
      </c>
    </row>
    <row r="17" spans="1:5">
      <c r="A17" t="s">
        <v>30</v>
      </c>
      <c r="B17">
        <f>SUM(R2, U2)</f>
        <v>150</v>
      </c>
      <c r="C17" t="s">
        <v>33</v>
      </c>
      <c r="D17">
        <v>150</v>
      </c>
    </row>
    <row r="18" spans="1:5">
      <c r="A18" t="s">
        <v>31</v>
      </c>
      <c r="B18">
        <f>V2</f>
        <v>100</v>
      </c>
      <c r="C18" t="s">
        <v>33</v>
      </c>
      <c r="D18">
        <v>100</v>
      </c>
    </row>
    <row r="19" spans="1:5">
      <c r="A19" t="s">
        <v>55</v>
      </c>
      <c r="B19">
        <f>SUM(B2, D2, F2)</f>
        <v>500</v>
      </c>
      <c r="C19" t="s">
        <v>33</v>
      </c>
      <c r="D19">
        <f>SUM(K2:N2)</f>
        <v>500</v>
      </c>
      <c r="E19" t="s">
        <v>58</v>
      </c>
    </row>
    <row r="20" spans="1:5">
      <c r="A20" t="s">
        <v>56</v>
      </c>
      <c r="B20">
        <f>SUM(C2, E2, G2, I2)</f>
        <v>100</v>
      </c>
      <c r="C20" t="s">
        <v>33</v>
      </c>
      <c r="D20">
        <f>SUM(O2:R2)</f>
        <v>100</v>
      </c>
      <c r="E20">
        <v>100</v>
      </c>
    </row>
    <row r="21" spans="1:5">
      <c r="A21" t="s">
        <v>57</v>
      </c>
      <c r="B21">
        <f>SUM(H2, J2)</f>
        <v>400</v>
      </c>
      <c r="C21" t="s">
        <v>33</v>
      </c>
      <c r="D21">
        <f>SUM(S2:V2)</f>
        <v>400</v>
      </c>
    </row>
    <row r="23" spans="1:5">
      <c r="A23" s="1" t="s">
        <v>59</v>
      </c>
    </row>
    <row r="25" spans="1:5">
      <c r="A25" t="s">
        <v>34</v>
      </c>
      <c r="B25">
        <v>150</v>
      </c>
    </row>
    <row r="26" spans="1:5">
      <c r="A26" t="s">
        <v>35</v>
      </c>
      <c r="B26">
        <v>0</v>
      </c>
    </row>
    <row r="27" spans="1:5">
      <c r="A27" t="s">
        <v>36</v>
      </c>
      <c r="B27">
        <v>350</v>
      </c>
    </row>
    <row r="28" spans="1:5">
      <c r="A28" t="s">
        <v>37</v>
      </c>
      <c r="B28">
        <v>100</v>
      </c>
    </row>
    <row r="29" spans="1:5">
      <c r="A29" t="s">
        <v>38</v>
      </c>
      <c r="B29">
        <v>0</v>
      </c>
    </row>
    <row r="30" spans="1:5">
      <c r="A30" t="s">
        <v>39</v>
      </c>
      <c r="B30">
        <v>0</v>
      </c>
    </row>
    <row r="31" spans="1:5">
      <c r="A31" t="s">
        <v>40</v>
      </c>
      <c r="B31">
        <v>250</v>
      </c>
    </row>
    <row r="32" spans="1:5">
      <c r="A32" t="s">
        <v>53</v>
      </c>
      <c r="B32">
        <v>0</v>
      </c>
    </row>
    <row r="33" spans="1:2">
      <c r="A33" t="s">
        <v>54</v>
      </c>
      <c r="B33">
        <v>150</v>
      </c>
    </row>
    <row r="34" spans="1:2">
      <c r="A34" t="s">
        <v>41</v>
      </c>
      <c r="B34">
        <v>100</v>
      </c>
    </row>
    <row r="35" spans="1:2">
      <c r="A35" t="s">
        <v>42</v>
      </c>
      <c r="B35">
        <v>150</v>
      </c>
    </row>
    <row r="36" spans="1:2">
      <c r="A36" t="s">
        <v>43</v>
      </c>
      <c r="B36">
        <v>100</v>
      </c>
    </row>
    <row r="37" spans="1:2">
      <c r="A37" t="s">
        <v>44</v>
      </c>
      <c r="B37">
        <v>150</v>
      </c>
    </row>
    <row r="38" spans="1:2">
      <c r="A38" t="s">
        <v>45</v>
      </c>
      <c r="B38">
        <v>0</v>
      </c>
    </row>
    <row r="39" spans="1:2">
      <c r="A39" t="s">
        <v>46</v>
      </c>
      <c r="B39">
        <v>50</v>
      </c>
    </row>
    <row r="40" spans="1:2">
      <c r="A40" t="s">
        <v>47</v>
      </c>
      <c r="B40">
        <v>50</v>
      </c>
    </row>
    <row r="41" spans="1:2">
      <c r="A41" t="s">
        <v>48</v>
      </c>
      <c r="B41">
        <v>0</v>
      </c>
    </row>
    <row r="42" spans="1:2">
      <c r="A42" t="s">
        <v>49</v>
      </c>
      <c r="B42">
        <v>0</v>
      </c>
    </row>
    <row r="43" spans="1:2">
      <c r="A43" t="s">
        <v>50</v>
      </c>
      <c r="B43">
        <v>150</v>
      </c>
    </row>
    <row r="44" spans="1:2">
      <c r="A44" t="s">
        <v>51</v>
      </c>
      <c r="B44">
        <v>150</v>
      </c>
    </row>
    <row r="45" spans="1:2">
      <c r="A45" t="s">
        <v>52</v>
      </c>
      <c r="B4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9B13-42D5-1344-B790-FD13061ECAD3}">
  <dimension ref="A1:N20"/>
  <sheetViews>
    <sheetView workbookViewId="0">
      <selection activeCell="F6" sqref="F6"/>
    </sheetView>
  </sheetViews>
  <sheetFormatPr baseColWidth="10" defaultRowHeight="16"/>
  <cols>
    <col min="1" max="1" width="17.83203125" bestFit="1" customWidth="1"/>
    <col min="2" max="4" width="12" bestFit="1" customWidth="1"/>
  </cols>
  <sheetData>
    <row r="1" spans="1:14">
      <c r="A1" t="s">
        <v>9</v>
      </c>
      <c r="B1" t="s">
        <v>34</v>
      </c>
      <c r="C1" t="s">
        <v>36</v>
      </c>
      <c r="D1" t="s">
        <v>38</v>
      </c>
      <c r="E1" t="s">
        <v>40</v>
      </c>
      <c r="F1" t="s">
        <v>54</v>
      </c>
      <c r="G1" t="s">
        <v>41</v>
      </c>
      <c r="H1" t="s">
        <v>42</v>
      </c>
      <c r="I1" t="s">
        <v>43</v>
      </c>
      <c r="J1" t="s">
        <v>44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12</v>
      </c>
      <c r="B2">
        <v>150</v>
      </c>
      <c r="C2">
        <v>400</v>
      </c>
      <c r="D2">
        <v>0</v>
      </c>
      <c r="E2">
        <v>250</v>
      </c>
      <c r="F2">
        <v>150</v>
      </c>
      <c r="G2">
        <v>100</v>
      </c>
      <c r="H2">
        <v>150</v>
      </c>
      <c r="I2">
        <v>100</v>
      </c>
      <c r="J2">
        <v>200</v>
      </c>
      <c r="K2">
        <v>0</v>
      </c>
      <c r="L2">
        <v>200</v>
      </c>
      <c r="M2">
        <v>150</v>
      </c>
      <c r="N2">
        <v>50</v>
      </c>
    </row>
    <row r="3" spans="1:14">
      <c r="A3" t="s">
        <v>10</v>
      </c>
      <c r="B3">
        <v>10</v>
      </c>
      <c r="C3">
        <v>11</v>
      </c>
      <c r="D3">
        <v>13</v>
      </c>
      <c r="E3">
        <v>9</v>
      </c>
      <c r="F3">
        <v>8</v>
      </c>
      <c r="G3">
        <v>5</v>
      </c>
      <c r="H3">
        <v>6</v>
      </c>
      <c r="I3">
        <v>7</v>
      </c>
      <c r="J3">
        <v>10</v>
      </c>
      <c r="K3">
        <v>14</v>
      </c>
      <c r="L3">
        <v>12</v>
      </c>
      <c r="M3">
        <v>12</v>
      </c>
      <c r="N3">
        <v>6</v>
      </c>
    </row>
    <row r="4" spans="1:14">
      <c r="A4" t="s">
        <v>32</v>
      </c>
      <c r="B4">
        <f>SUMPRODUCT(B2:N2, B3:N3)</f>
        <v>17950</v>
      </c>
    </row>
    <row r="6" spans="1:14">
      <c r="A6" s="1" t="s">
        <v>20</v>
      </c>
    </row>
    <row r="7" spans="1:14">
      <c r="B7" t="s">
        <v>17</v>
      </c>
      <c r="D7" t="s">
        <v>18</v>
      </c>
    </row>
    <row r="8" spans="1:14">
      <c r="A8" t="s">
        <v>21</v>
      </c>
      <c r="B8">
        <f>SUM(B2:B2)</f>
        <v>150</v>
      </c>
      <c r="C8" t="s">
        <v>33</v>
      </c>
      <c r="D8">
        <v>150</v>
      </c>
    </row>
    <row r="9" spans="1:14">
      <c r="A9" t="s">
        <v>22</v>
      </c>
      <c r="B9">
        <f>SUM(C2:C2)</f>
        <v>400</v>
      </c>
      <c r="C9" t="s">
        <v>33</v>
      </c>
      <c r="D9">
        <v>450</v>
      </c>
    </row>
    <row r="10" spans="1:14">
      <c r="A10" t="s">
        <v>23</v>
      </c>
      <c r="B10">
        <f>SUM(D2, E2)</f>
        <v>250</v>
      </c>
      <c r="C10" t="s">
        <v>33</v>
      </c>
      <c r="D10">
        <v>250</v>
      </c>
    </row>
    <row r="11" spans="1:14">
      <c r="A11" t="s">
        <v>24</v>
      </c>
      <c r="B11">
        <f>SUM(F2:F2)</f>
        <v>150</v>
      </c>
      <c r="C11" t="s">
        <v>33</v>
      </c>
      <c r="D11">
        <v>150</v>
      </c>
    </row>
    <row r="12" spans="1:14">
      <c r="A12" t="s">
        <v>25</v>
      </c>
      <c r="B12">
        <f>G2</f>
        <v>100</v>
      </c>
      <c r="C12" t="s">
        <v>33</v>
      </c>
      <c r="D12">
        <v>100</v>
      </c>
    </row>
    <row r="13" spans="1:14">
      <c r="A13" t="s">
        <v>26</v>
      </c>
      <c r="B13">
        <f>H2</f>
        <v>150</v>
      </c>
      <c r="C13" t="s">
        <v>33</v>
      </c>
      <c r="D13">
        <v>150</v>
      </c>
    </row>
    <row r="14" spans="1:14">
      <c r="A14" t="s">
        <v>27</v>
      </c>
      <c r="B14">
        <f>SUM(I2)</f>
        <v>100</v>
      </c>
      <c r="C14" t="s">
        <v>33</v>
      </c>
      <c r="D14">
        <v>100</v>
      </c>
    </row>
    <row r="15" spans="1:14">
      <c r="A15" t="s">
        <v>28</v>
      </c>
      <c r="B15">
        <f>SUM(J2, K2)</f>
        <v>200</v>
      </c>
      <c r="C15" t="s">
        <v>33</v>
      </c>
      <c r="D15">
        <v>200</v>
      </c>
    </row>
    <row r="16" spans="1:14">
      <c r="A16" t="s">
        <v>29</v>
      </c>
      <c r="B16">
        <f>L2</f>
        <v>200</v>
      </c>
      <c r="C16" t="s">
        <v>33</v>
      </c>
      <c r="D16">
        <v>200</v>
      </c>
    </row>
    <row r="17" spans="1:4">
      <c r="A17" t="s">
        <v>30</v>
      </c>
      <c r="B17">
        <f>M2</f>
        <v>150</v>
      </c>
      <c r="C17" t="s">
        <v>33</v>
      </c>
      <c r="D17">
        <v>150</v>
      </c>
    </row>
    <row r="18" spans="1:4">
      <c r="A18" t="s">
        <v>31</v>
      </c>
      <c r="B18">
        <f>M7</f>
        <v>0</v>
      </c>
      <c r="C18" t="s">
        <v>33</v>
      </c>
      <c r="D18">
        <v>100</v>
      </c>
    </row>
    <row r="19" spans="1:4">
      <c r="A19" t="s">
        <v>55</v>
      </c>
      <c r="B19">
        <f>SUM(B2, C2, D2)</f>
        <v>550</v>
      </c>
      <c r="C19" t="s">
        <v>33</v>
      </c>
      <c r="D19">
        <f>SUM(G2:J2)</f>
        <v>550</v>
      </c>
    </row>
    <row r="20" spans="1:4">
      <c r="A20" t="s">
        <v>57</v>
      </c>
      <c r="B20">
        <f>SUM(E2, F2)</f>
        <v>400</v>
      </c>
      <c r="C20" t="s">
        <v>33</v>
      </c>
      <c r="D20">
        <f>SUM(K2:N2)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Liou</dc:creator>
  <cp:lastModifiedBy>Arthur Liou</cp:lastModifiedBy>
  <dcterms:created xsi:type="dcterms:W3CDTF">2018-11-11T00:32:03Z</dcterms:created>
  <dcterms:modified xsi:type="dcterms:W3CDTF">2018-11-11T19:08:50Z</dcterms:modified>
</cp:coreProperties>
</file>