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heetId="1" r:id="rId4"/>
    <sheet state="visible" name="Instructions" sheetId="2" r:id="rId5"/>
    <sheet state="visible" name="Dashboard" sheetId="3" r:id="rId6"/>
    <sheet state="visible" name="Business Information" sheetId="4" r:id="rId7"/>
    <sheet state="visible" name="Documentation" sheetId="5" r:id="rId8"/>
    <sheet state="visible" name="A. Risk Management" sheetId="6" r:id="rId9"/>
    <sheet state="visible" name="B. Security Policy" sheetId="7" r:id="rId10"/>
    <sheet state="visible" name="C. Organizational Security" sheetId="8" r:id="rId11"/>
    <sheet state="visible" name="D. Asset and Info Management" sheetId="9" r:id="rId12"/>
    <sheet state="visible" name="E. Human Resource Security" sheetId="10" r:id="rId13"/>
    <sheet state="visible" name="F. Physical and Environmental" sheetId="11" r:id="rId14"/>
    <sheet state="visible" name="G. Operations Mgmt" sheetId="12" r:id="rId15"/>
    <sheet state="visible" name="H. Access Control" sheetId="13" r:id="rId16"/>
    <sheet state="visible" name="I. Application Security" sheetId="14" r:id="rId17"/>
    <sheet state="visible" name="J. Incident Event &amp; Comm Mgmt" sheetId="15" r:id="rId18"/>
    <sheet state="visible" name="K. Business Resiliency" sheetId="16" r:id="rId19"/>
    <sheet state="visible" name="L. Compliance" sheetId="17" r:id="rId20"/>
    <sheet state="visible" name="M. End User Device Security" sheetId="18" r:id="rId21"/>
    <sheet state="visible" name="N. Network Security" sheetId="19" r:id="rId22"/>
    <sheet state="visible" name="P. Privacy" sheetId="20" r:id="rId23"/>
    <sheet state="visible" name="T. Threat Management" sheetId="21" r:id="rId24"/>
    <sheet state="visible" name="U. Server Security" sheetId="22" r:id="rId25"/>
    <sheet state="visible" name="V. Cloud Hosting" sheetId="23" r:id="rId26"/>
    <sheet state="visible" name="Glossary" sheetId="24" r:id="rId27"/>
    <sheet state="visible" name="Formula Notes" sheetId="25" r:id="rId28"/>
    <sheet state="hidden" name="Drops" sheetId="26" r:id="rId29"/>
  </sheets>
  <definedNames>
    <definedName localSheetId="7" name="Z_E1B3B869_9B15_4AFC_BA36_DA09F5711648_.wvu.Cols">#REF!</definedName>
    <definedName localSheetId="7" name="Z_D7B51006_83AC_4A14_BAFD_CE844DFB8668_.wvu.Cols">#REF!</definedName>
    <definedName name="Binary">Drops!$A$2:$A$5</definedName>
    <definedName name="TabAuto">Drops!$C$2:$C$3</definedName>
    <definedName name="ScaledLarge">Drops!$B$2:$B$8</definedName>
    <definedName name="BusInfoArray">'Business Information'!$A$4:$E$38</definedName>
    <definedName name="SingleTabSIG">Drops!$I$22</definedName>
    <definedName hidden="1" localSheetId="5" name="_xlnm._FilterDatabase">'A. Risk Management'!$AB$4:$AB$24</definedName>
    <definedName hidden="1" localSheetId="6" name="_xlnm._FilterDatabase">'B. Security Policy'!$AB$4:$AB$8</definedName>
    <definedName hidden="1" localSheetId="7" name="_xlnm._FilterDatabase">'C. Organizational Security'!$AB$4:$AB$9</definedName>
    <definedName hidden="1" localSheetId="8" name="_xlnm._FilterDatabase">'D. Asset and Info Management'!$AB$4:$AB$30</definedName>
    <definedName hidden="1" localSheetId="9" name="_xlnm._FilterDatabase">'E. Human Resource Security'!$AB$4:$AB$13</definedName>
    <definedName hidden="1" localSheetId="10" name="_xlnm._FilterDatabase">'F. Physical and Environmental'!$AB$4:$AB$17</definedName>
    <definedName hidden="1" localSheetId="11" name="_xlnm._FilterDatabase">'G. Operations Mgmt'!$AB$4:$AB$13</definedName>
    <definedName hidden="1" localSheetId="12" name="_xlnm._FilterDatabase">'H. Access Control'!$AB$4:$AB$38</definedName>
    <definedName hidden="1" localSheetId="13" name="_xlnm._FilterDatabase">'I. Application Security'!$AB$4:$AB$39</definedName>
    <definedName hidden="1" localSheetId="14" name="_xlnm._FilterDatabase">'J. Incident Event &amp; Comm Mgmt'!$AB$4:$AB$10</definedName>
    <definedName hidden="1" localSheetId="15" name="_xlnm._FilterDatabase">'K. Business Resiliency'!$AB$4:$AB$20</definedName>
    <definedName hidden="1" localSheetId="16" name="_xlnm._FilterDatabase">'L. Compliance'!$AB$4:$AB$24</definedName>
    <definedName hidden="1" localSheetId="17" name="_xlnm._FilterDatabase">'M. End User Device Security'!$AB$4:$AB$14</definedName>
    <definedName hidden="1" localSheetId="18" name="_xlnm._FilterDatabase">'N. Network Security'!$AB$4:$AB$22</definedName>
    <definedName hidden="1" localSheetId="19" name="_xlnm._FilterDatabase">'P. Privacy'!$AB$4:$AB$70</definedName>
    <definedName hidden="1" localSheetId="20" name="_xlnm._FilterDatabase">'T. Threat Management'!$AB$4:$AB$12</definedName>
    <definedName hidden="1" localSheetId="21" name="_xlnm._FilterDatabase">'U. Server Security'!$AB$4:$AB$25</definedName>
    <definedName hidden="1" localSheetId="22" name="_xlnm._FilterDatabase">'V. Cloud Hosting'!$AB$4:$AB$12</definedName>
  </definedNames>
  <calcPr/>
  <extLst>
    <ext uri="GoogleSheetsCustomDataVersion2">
      <go:sheetsCustomData xmlns:go="http://customooxmlschemas.google.com/" r:id="rId30" roundtripDataChecksum="KxeIzn1d+Z9HcwPHabFvu56W5xgDRFlEShmj3ZZJIWY="/>
    </ext>
  </extLst>
</workbook>
</file>

<file path=xl/sharedStrings.xml><?xml version="1.0" encoding="utf-8"?>
<sst xmlns="http://schemas.openxmlformats.org/spreadsheetml/2006/main" count="3233" uniqueCount="1591">
  <si>
    <t>2019 SHARED ASSESSMENTS STANDARDIZED INFORMATION GATHERING (SIG) QUESTIONNAIRE TOOLS: 
SIG MANAGEMENT TOOL</t>
  </si>
  <si>
    <t>The SIG Questionnaire Tools are a comprehensive questionnaire management interface that lets you build, customize, store and automatically analyze SIG questionnaires and their associated evidence requirements all in one place. It is built on a holistic set of industry best practices for gathering and assessing 18 critical control domains including information technology, cybersecurity, privacy, resiliency and compliance risks and their corresponding controls. Service providers can also use SIG Questionnaires to reduce assessment fatigue by proactively supplying their own SIGs to Outsourcers.</t>
  </si>
  <si>
    <t xml:space="preserve">© 2018, 2019 The Santa Fe Group, Shared Assessments Program. All rights reserved. </t>
  </si>
  <si>
    <t>Documents created under the Shared Assessments Program may be downloaded from the official Shared Assessments Program website at www.sharedassessments.org.</t>
  </si>
  <si>
    <t>While retaining copyrights, the Shared Assessments Program makes specific documents available to members and purchasers for the purpose of conducting self-assessments and third party security assessments. Licenses for other uses are available from Shared Assessments. Individuals and organizations should review the terms of use prior to downloading, copying, using or modifying Shared Assessment Program documents.</t>
  </si>
  <si>
    <t>This notice must be included on any copy of the Shared Assessments Program documents, excluding Assessors or consultants' reports.</t>
  </si>
  <si>
    <t>The Shared Assessments Program is administered by The Santa Fe Group (www.santa-fe-group.com). Questions about this workbook should be directed towards support@sharedassessments.org. If you are interested in the Shared Assessments Program and would like us to contact you, email us at info@sharedassessments.org.</t>
  </si>
  <si>
    <t>Terms of Use</t>
  </si>
  <si>
    <t>2019 SHARED ASSESSMENTS STANDARDIZED INFORMATION GATHERING (SIG) QUESTIONNAIRE TOOLS (2019 SIG)</t>
  </si>
  <si>
    <t>The Shared Assessments Program ("Program") maintains, promotes and facilitates the use of the Standardized Information Gathering ("SIG") questionnaire documents and other Program resource documents.</t>
  </si>
  <si>
    <t>The Shared Assessments Program attaches the following conditions to individuals and organizations downloading, copying and/or using the Program Documents:</t>
  </si>
  <si>
    <t>- No modifications may be made to the Program documents without the express written permission of the Shared Assessments Program and The Santa Fe Group.</t>
  </si>
  <si>
    <t>- Organizations must notify The Santa Fe Group at sharedassessments@santa-fe-group.com of their reasons for the modifications and make the modifications available for</t>
  </si>
  <si>
    <t xml:space="preserve">review and approval as additions and/or modifications to the current version of the documents. </t>
  </si>
  <si>
    <t xml:space="preserve">- Copyright and all other intellectual property or proprietary rights in any modifications to the Shared Assessments Program documents shall belong to the Shared Assessments </t>
  </si>
  <si>
    <t>Program and The Santa Fe Group.</t>
  </si>
  <si>
    <t xml:space="preserve">- Persons downloading the Program documents who wish to incorporate the SCA and/or SIG into a software product offered for license or sale must first obtain a separate </t>
  </si>
  <si>
    <t>license from the Shared Assessments Program.</t>
  </si>
  <si>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</si>
  <si>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EXPRESSED OR IMPLIED WARRANTIES, INCLUDING, BUT NOT LIMITED TO, THE IMPLIED WARRANTIES OF MERCHANTABILITY AND FITNESS FOR A PARTICULAR PURPOSE, ARE DISCLAIMED. IN NO EVENT SHALL THE SANTA FE GROUP, OR THE SHARED ASSESSMENTS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SHARED ASSESSMENTS PROGRAM DOCUMENTS, EVEN IF ADVISED OF THE POSSIBILITY OF SUCH DAMAGE.</t>
  </si>
  <si>
    <t>Assessee Instructions</t>
  </si>
  <si>
    <t>Filling out the SIG:</t>
  </si>
  <si>
    <t>Review the instructions provided by your Issuer/Outsourcer on how to answer the</t>
  </si>
  <si>
    <t xml:space="preserve">SIG. </t>
  </si>
  <si>
    <t>Issuer/Outsourcer should provide you with the scope of services for which to provide</t>
  </si>
  <si>
    <t>responses. The SIG is complex. If you did not receive instructions from your</t>
  </si>
  <si>
    <t>Issuer/Outsourcer it is recommended that you contact them before you start and</t>
  </si>
  <si>
    <t>2019 SHARED ASSESSMENTS STANDARDIZED</t>
  </si>
  <si>
    <t>seek guidance on how to proceed with the SIG to meet their needs.</t>
  </si>
  <si>
    <t>INFORMATION GATHERING (SIG) QUESTIONNAIRE</t>
  </si>
  <si>
    <t>Version 2019</t>
  </si>
  <si>
    <t>Primary or ‘parent’ questions, indicated in bold, are followed by numbered sub or</t>
  </si>
  <si>
    <t>Released: 2019</t>
  </si>
  <si>
    <t>‘child’ questions. If a parent question is answered Yes, child questions will</t>
  </si>
  <si>
    <t>display. There can be up to four generations of questions below a parent question.</t>
  </si>
  <si>
    <t>The Shared Assessments Program</t>
  </si>
  <si>
    <t>To display all of the questions (parent, child, grandchild, etc.) disable macros</t>
  </si>
  <si>
    <t>SIGIssues@sharedassessments.org</t>
  </si>
  <si>
    <t>when opening the file or select Disable from the Tab Automation dropdown on each</t>
  </si>
  <si>
    <t xml:space="preserve">risk domain tab. </t>
  </si>
  <si>
    <t>Steps:</t>
  </si>
  <si>
    <t>1) Complete the Business Information tab.</t>
  </si>
  <si>
    <t>2) Compile the documentation requested on the Documentation tab and update</t>
  </si>
  <si>
    <t xml:space="preserve">    the tab with the documents provided.</t>
  </si>
  <si>
    <t>Issuer/Outsourcer Additional Information</t>
  </si>
  <si>
    <t>3) Answer the questions in the displayed risk domain tabs as instructed by the</t>
  </si>
  <si>
    <t xml:space="preserve">     Issuer/Outsourcer by selecting Yes, No, or N/A from the drop-down menu in the</t>
  </si>
  <si>
    <t xml:space="preserve">     Response field.</t>
  </si>
  <si>
    <t>4) Use the Additional Information field to provide any additional description,</t>
  </si>
  <si>
    <t xml:space="preserve">    explanation, or information as needed. An explanation is recommended for N/A</t>
  </si>
  <si>
    <t xml:space="preserve">    responses.</t>
  </si>
  <si>
    <t xml:space="preserve">5) If available, choose a maturity level (1-5) from the Maturity drop-down field. </t>
  </si>
  <si>
    <t>Note: There may be gaps in the question numbering depending on how the</t>
  </si>
  <si>
    <t>Issuer/Outsourcer scoped the SIG.</t>
  </si>
  <si>
    <t>Dashboard</t>
  </si>
  <si>
    <t>The Dashboard provides you with a quick and easy reference to determine the percentage of completion for the required sections of the SIG. As questions are answered, either directly or by being pre-filled, the Dashboard will track the completion percentage of each section.</t>
  </si>
  <si>
    <t>Tabs</t>
  </si>
  <si>
    <t>% Comp</t>
  </si>
  <si>
    <t>Please wait for the SIG to update...</t>
  </si>
  <si>
    <t>Response Cell Background Color Coding (All tabs)</t>
  </si>
  <si>
    <t>Resp</t>
  </si>
  <si>
    <t>Copyright</t>
  </si>
  <si>
    <t>N/A</t>
  </si>
  <si>
    <t>Response Required (cells with a gray background are editable)</t>
  </si>
  <si>
    <t>Yes Response</t>
  </si>
  <si>
    <t>Yes</t>
  </si>
  <si>
    <t>Instructions</t>
  </si>
  <si>
    <t>No Response</t>
  </si>
  <si>
    <t>No</t>
  </si>
  <si>
    <t>Business Information</t>
  </si>
  <si>
    <t>N/A Response</t>
  </si>
  <si>
    <t>Documentation</t>
  </si>
  <si>
    <t>Top of table or Maturity not applicable (no response required)</t>
  </si>
  <si>
    <t>'A. Risk Management'!D5</t>
  </si>
  <si>
    <t>'B. Security Policy'!D5</t>
  </si>
  <si>
    <t>Response Type</t>
  </si>
  <si>
    <t>'C. Organizational Security'!D5</t>
  </si>
  <si>
    <t>Binary</t>
  </si>
  <si>
    <t>'D. Asset and Info Management'!D5</t>
  </si>
  <si>
    <t>'E. Human Resource Security'!D5</t>
  </si>
  <si>
    <t>'F. Physical and Environmental'!D5</t>
  </si>
  <si>
    <t>'G. Operations Mgmt'!D5</t>
  </si>
  <si>
    <t>'H. Access Control'!D5</t>
  </si>
  <si>
    <t>'I. Application Security'!D5</t>
  </si>
  <si>
    <t>'J. Incident Event &amp; Comm Mgmt'!D5</t>
  </si>
  <si>
    <t>'K. Business Resiliency'!D5</t>
  </si>
  <si>
    <t>'L. Compliance'!D5</t>
  </si>
  <si>
    <t>'M. End User Device Security'!D5</t>
  </si>
  <si>
    <t>'N. Network Security'!D5</t>
  </si>
  <si>
    <t>'P. Privacy'!D5</t>
  </si>
  <si>
    <t>'T. Threat Management'!D5</t>
  </si>
  <si>
    <t>'U. Server Security'!D5</t>
  </si>
  <si>
    <t>'V. Cloud Hosting'!D5</t>
  </si>
  <si>
    <t>Z. Additional Questions</t>
  </si>
  <si>
    <t>SIG 2019</t>
  </si>
  <si>
    <t>Glossary</t>
  </si>
  <si>
    <t>Formula Notes</t>
  </si>
  <si>
    <t>SIG Total</t>
  </si>
  <si>
    <t>Serial No</t>
  </si>
  <si>
    <t>Count</t>
  </si>
  <si>
    <t>Progress:</t>
  </si>
  <si>
    <t>Question/Request</t>
  </si>
  <si>
    <t>Assessee Name</t>
  </si>
  <si>
    <t>Irene Gallinar Pena</t>
  </si>
  <si>
    <t>Assessee Job Title</t>
  </si>
  <si>
    <t>Expert, Security Customer Trust</t>
  </si>
  <si>
    <t>Responder Contact Information</t>
  </si>
  <si>
    <t>security-customer-trust@twilio.com</t>
  </si>
  <si>
    <t>Names and titles/functions of individuals who contributed to this questionnaire</t>
  </si>
  <si>
    <t>Various</t>
  </si>
  <si>
    <t>Date of Response</t>
  </si>
  <si>
    <t>Company Profile</t>
  </si>
  <si>
    <t>Name of the holding or parent company</t>
  </si>
  <si>
    <t>Twilio, Inc.</t>
  </si>
  <si>
    <t>Company/business name</t>
  </si>
  <si>
    <t>Twilio</t>
  </si>
  <si>
    <t>Publicly or privately held company</t>
  </si>
  <si>
    <t>Publicly held</t>
  </si>
  <si>
    <t>If public, what is the name of the Exchange</t>
  </si>
  <si>
    <t>NYSE</t>
  </si>
  <si>
    <t>If public, what is the trading symbol</t>
  </si>
  <si>
    <t>TWLO</t>
  </si>
  <si>
    <t>Type of legal entity and state of incorporation</t>
  </si>
  <si>
    <t>Twilio is incorporated in the state of Delaware</t>
  </si>
  <si>
    <t>How long has the company been in business</t>
  </si>
  <si>
    <t>10+ years</t>
  </si>
  <si>
    <t>Are there any material claims or judgments against the company</t>
  </si>
  <si>
    <t>If yes, describe the impact it may have on the services in scope of this document</t>
  </si>
  <si>
    <t>Any material claims or judgments against the company are set forth in Twilio's quarterly and annual reports. From time to time, Twilio is named as a defendant in certain litigation matters. However, Twilio has not had any material judgment against it, nor does it believe at this time that any pending litigation will materially impact its ability to provide its products and services in the future.  For additional information, refer to Twilio’s quarterly and annual reports.</t>
  </si>
  <si>
    <t>Has your company suffered a data loss or security breach within the last 3 years?</t>
  </si>
  <si>
    <t>If yes, please describe the loss or breach.</t>
  </si>
  <si>
    <t>Has any of your Third Party Vendors suffered a data loss or security breach within the last 3 years?</t>
  </si>
  <si>
    <t xml:space="preserve">Twilio has experienced limited-scope data breaches through vendors.  Twilio is committed to proactively informing customers of any breach that is known to impact their data, whether it is within Twilio or a Twilio vendor.  </t>
  </si>
  <si>
    <r>
      <rPr>
        <rFont val="Arial"/>
        <b/>
        <i val="0"/>
        <color theme="0"/>
        <sz val="11.0"/>
      </rPr>
      <t>Scope</t>
    </r>
    <r>
      <rPr>
        <rFont val="Arial"/>
        <b val="0"/>
        <i/>
        <color theme="0"/>
        <sz val="11.0"/>
      </rPr>
      <t xml:space="preserve">
Please provide the below responses to establish the scope of the SIG</t>
    </r>
  </si>
  <si>
    <t xml:space="preserve">Are the answers in this questionnaire for only one facility or geographic location? If yes, provide description of physical location (address, city, state, country). </t>
  </si>
  <si>
    <t>Twilio Services Hosted in AWS (US East)</t>
  </si>
  <si>
    <t>Backup site physical address</t>
  </si>
  <si>
    <t>AWS US West Region</t>
  </si>
  <si>
    <t>Any additional locations where Scoped Systems and Data is stored</t>
  </si>
  <si>
    <t>If yes, provide each location (address, city, state, country).</t>
  </si>
  <si>
    <t>Certain products may have additional locations/data, this should be discussed on a per-product basis</t>
  </si>
  <si>
    <t>Are the answers to this questionnaire for only one specific type of service? If yes, describe the service.</t>
  </si>
  <si>
    <t>Are software applications provided?</t>
  </si>
  <si>
    <t>List the applications provided that are in scope.</t>
  </si>
  <si>
    <t>Various Communication-Platform-as-a-Service applications (SMS messaging, Programmable Voice) as well as application suites built on those applications.</t>
  </si>
  <si>
    <t>Identify the applications which are covered by the secure software development lifecycle.</t>
  </si>
  <si>
    <t>All</t>
  </si>
  <si>
    <t>What type of software is being provided, select all that apply from the list below?</t>
  </si>
  <si>
    <t>Commercial Off-The-Shelf (COTS)</t>
  </si>
  <si>
    <t>Custom Developed</t>
  </si>
  <si>
    <t xml:space="preserve">Cloud </t>
  </si>
  <si>
    <t>Mobile</t>
  </si>
  <si>
    <t>Open Source Software</t>
  </si>
  <si>
    <t>Other</t>
  </si>
  <si>
    <t>Does your company require approval prior to submitting the responses and documentation associated with this document?</t>
  </si>
  <si>
    <t>If yes, describe your approval process and the individual who approves the submission.</t>
  </si>
  <si>
    <t>Must be reviewed by the Director of Risk and Trust.  Responses about specific engineering practices may also require review/approval by the owners of those particular services.</t>
  </si>
  <si>
    <t>Does this SIG include Cloud Hosting services?</t>
  </si>
  <si>
    <t>What service hosting models are provided as part of this service?</t>
  </si>
  <si>
    <t>Data center: single tenancy?</t>
  </si>
  <si>
    <t>Co-location: dedicated server?</t>
  </si>
  <si>
    <t>Web Hosting?</t>
  </si>
  <si>
    <t>File Hosting?</t>
  </si>
  <si>
    <t>Continuous?</t>
  </si>
  <si>
    <t>Cloud Hosting: (e.g., AWS, Azure, Google, etc.)?</t>
  </si>
  <si>
    <t>What Cloud Hosting Tiers are provided as part of this service?</t>
  </si>
  <si>
    <t>Software as a Service (SaaS)?</t>
  </si>
  <si>
    <t>Infrastructure as a Service (IaaS)?</t>
  </si>
  <si>
    <t>What deployment models are provided (select all that apply):</t>
  </si>
  <si>
    <t>Private cloud?</t>
  </si>
  <si>
    <t>Public cloud?</t>
  </si>
  <si>
    <t>Community cloud?</t>
  </si>
  <si>
    <t>Hybrid cloud?</t>
  </si>
  <si>
    <r>
      <rPr>
        <rFont val="Arial"/>
        <b/>
        <color theme="0"/>
        <sz val="18.0"/>
      </rPr>
      <t>Documentation*</t>
    </r>
    <r>
      <rPr>
        <rFont val="Arial"/>
        <b val="0"/>
        <color theme="0"/>
        <sz val="11.0"/>
      </rPr>
      <t xml:space="preserve">
Use this section to request any specific documentation you want the Assessee to provide along with the SIG</t>
    </r>
  </si>
  <si>
    <t>Document Request</t>
  </si>
  <si>
    <t>Question Reference</t>
  </si>
  <si>
    <t>Name and/or type of information provided (e.g., document, summary, table of contents)</t>
  </si>
  <si>
    <t>* Information Security policies and procedures to include the following (provide the individual documents as necessary):
a) Hiring policies and practices and employment application.
b) User account administration policy and procedures for all supported platforms where scoped systems and data are processed including network access.
c) Documentation detailing execution of user entitlement reviews.
d) Employee non-disclosure agreement.
e) Incident report policy and procedures including all contract information.
f) Copy of visitor policy and procedures.
g) Log review policies and procedures.
h) Third party risk management (TPRM) program policies and procedures.</t>
  </si>
  <si>
    <t>x</t>
  </si>
  <si>
    <t xml:space="preserve">Twilio can provide the Table of Contents (ToC). </t>
  </si>
  <si>
    <t>* Copy of internal or external audit report (e.g., SSAE18 SOC 2, ISO, HITRUST CSF, PCI ROC/SAQ attestation of compliance).</t>
  </si>
  <si>
    <t>Twilio can provide relevant document for certain products. More information can be found here: https://www.twilio.com/security</t>
  </si>
  <si>
    <r>
      <rPr>
        <rFont val="Arial"/>
        <color rgb="FF756762"/>
        <sz val="11.0"/>
      </rPr>
      <t xml:space="preserve">Information technology and security organization charts (including where Assessee information security resides and the composition of any information security steering committees).
</t>
    </r>
    <r>
      <rPr>
        <rFont val="Arial"/>
        <b/>
        <color rgb="FF756762"/>
        <sz val="11.0"/>
      </rPr>
      <t>Note:</t>
    </r>
    <r>
      <rPr>
        <rFont val="Arial"/>
        <color rgb="FF756762"/>
        <sz val="11.0"/>
      </rPr>
      <t xml:space="preserve"> Names of employees should be redacted and Not included.</t>
    </r>
  </si>
  <si>
    <t>Twilio can provide a high-level org chart.</t>
  </si>
  <si>
    <t>* Physical Security policy and procedures (building and/or restricted access)</t>
  </si>
  <si>
    <t xml:space="preserve">Twilio cannot provide this. </t>
  </si>
  <si>
    <t>* Third party security reviews/assessments/penetration tests.</t>
  </si>
  <si>
    <t xml:space="preserve">Twilio can provide this. </t>
  </si>
  <si>
    <t>Legal clauses and confidentiality templates for third parties.</t>
  </si>
  <si>
    <t xml:space="preserve">Twilio will not provide the contracts playbook that has wording for alternative positions that can be taken in various scenarios. </t>
  </si>
  <si>
    <t>Topics covered in the security training program.</t>
  </si>
  <si>
    <t>* Security incident handling and reporting process.</t>
  </si>
  <si>
    <t xml:space="preserve">Twilio can provide the ToC. </t>
  </si>
  <si>
    <r>
      <rPr>
        <rFont val="Arial"/>
        <color rgb="FF756762"/>
        <sz val="11.0"/>
      </rPr>
      <t xml:space="preserve">Network configuration diagrams for internal and external networks defined in scope.
</t>
    </r>
    <r>
      <rPr>
        <rFont val="Arial"/>
        <b/>
        <color rgb="FF756762"/>
        <sz val="11.0"/>
      </rPr>
      <t>Note:</t>
    </r>
    <r>
      <rPr>
        <rFont val="Arial"/>
        <color rgb="FF756762"/>
        <sz val="11.0"/>
      </rPr>
      <t xml:space="preserve"> Sanitized versions of the network diagram are acceptable.</t>
    </r>
  </si>
  <si>
    <t xml:space="preserve">Twilio can provide high-level diagram. </t>
  </si>
  <si>
    <t>* System and network configuration standards.</t>
  </si>
  <si>
    <t xml:space="preserve">Twilio does not provide this. </t>
  </si>
  <si>
    <t>* System backup policy and procedures.</t>
  </si>
  <si>
    <t>* Offsite storage policy and procedures.</t>
  </si>
  <si>
    <t>* Vulnerability and threat management scan policy and procedures.</t>
  </si>
  <si>
    <t>Twilio can provide the ToC.</t>
  </si>
  <si>
    <t>* Application security policy.</t>
  </si>
  <si>
    <t>* Change control policy/procedures.</t>
  </si>
  <si>
    <t>* Problem management policy/procedures.</t>
  </si>
  <si>
    <t>Can provide evidence, depending on the scope</t>
  </si>
  <si>
    <t>* Certification of proprietary encryption algorithms.</t>
  </si>
  <si>
    <t>* Internal vulnerability assessments results of systems, applications, and networks.</t>
  </si>
  <si>
    <t>Twilio can provide executive pentest/vulnerability reports</t>
  </si>
  <si>
    <t>* Software development and lifecycle (SDLC) process and procedures.</t>
  </si>
  <si>
    <t>* Business resiliency (business continuity and/or disaster recovery plan).</t>
  </si>
  <si>
    <t>Please find Twilio's BCDR plans here: https://www.twilio.com/learn/messaging/business-continuity-for-a-resilient-global-communications-solution</t>
  </si>
  <si>
    <t>* Most recent business resiliency test dates and results.</t>
  </si>
  <si>
    <t>* Most recent SCA (f.k.a AUP) final report.</t>
  </si>
  <si>
    <t>* Privacy Policies (internal, external, web).</t>
  </si>
  <si>
    <t>Please find Twilio's privacy policy here: https://www.twilio.com/legal/privacy</t>
  </si>
  <si>
    <t>* Executive Summary of certificates held e.g. HIPAA, ISO.</t>
  </si>
  <si>
    <t>* Performance Reports against contracted SLAs.</t>
  </si>
  <si>
    <t>*If the Assessee policy prohibits the distribution of any of these documents, please provide the document title, the table of contents, the executive summary, revision history, and evidence of approval.</t>
  </si>
  <si>
    <t>A. Risk Assessment and Treatment</t>
  </si>
  <si>
    <t>Tot</t>
  </si>
  <si>
    <t>Ans</t>
  </si>
  <si>
    <t>Scoped As:</t>
  </si>
  <si>
    <t>Tab Automation:</t>
  </si>
  <si>
    <t>Enable</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</si>
  <si>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</si>
  <si>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Q Depth</t>
  </si>
  <si>
    <t>Table ID</t>
  </si>
  <si>
    <t>Scoping Level</t>
  </si>
  <si>
    <t>Maturity N/A</t>
  </si>
  <si>
    <t>Answer Calc</t>
  </si>
  <si>
    <t>Table Calc (Tot Q#)</t>
  </si>
  <si>
    <t>Q Carry Dn</t>
  </si>
  <si>
    <t>Resp Calc</t>
  </si>
  <si>
    <t>T Carry Dn</t>
  </si>
  <si>
    <t>Final Ans</t>
  </si>
  <si>
    <t>L1 Filter Calc</t>
  </si>
  <si>
    <t>L2 Filter Calc</t>
  </si>
  <si>
    <t>L3 Filter Calc</t>
  </si>
  <si>
    <t>L4 Filter Calc</t>
  </si>
  <si>
    <t>L5 Filter Calc</t>
  </si>
  <si>
    <t>Child Filter</t>
  </si>
  <si>
    <t>Bold Ques Text</t>
  </si>
  <si>
    <t>Ques Num</t>
  </si>
  <si>
    <t>Response</t>
  </si>
  <si>
    <t>Additional Information</t>
  </si>
  <si>
    <t>Maturity</t>
  </si>
  <si>
    <t>Category</t>
  </si>
  <si>
    <t>Sub-category</t>
  </si>
  <si>
    <t>SCA Reference</t>
  </si>
  <si>
    <t>ISO 27002:2013 Relevance</t>
  </si>
  <si>
    <t>A.1</t>
  </si>
  <si>
    <t>Is there a formalized risk governance plan and a continuous Risk Assessment program that identifies, quantifies, and prioritizes risks based on the risk acceptance levels relevant to the organization?</t>
  </si>
  <si>
    <t>The Twilio Security Risk Management Program (RMP) is a flexible and scalable framework to assess and manage risks in the Twilio environment and to provide direction and basis to refine the Twilio ISMS. As the business grows and evolves and as the competitive and regulatory environment changes, the Twilio RMP is intended to be reapplied or adapted within the organization, based on organizational context and present and future priorities.
RMP strategies evolve in accordance with business drivers for risk­-based decision making and requirements for information. The risk management lifecycle defined in the Twilio RMP is adapted to manage risks in various services within Twilio and to perform functional risk assessments.</t>
  </si>
  <si>
    <t>IT &amp; Infrastructure Risk Governance</t>
  </si>
  <si>
    <t>Risk Governance Plan</t>
  </si>
  <si>
    <t>A.1 IT and Infrastructure Risk Governance</t>
  </si>
  <si>
    <t>6.1.2 Information Security Risk Asssessment</t>
  </si>
  <si>
    <t>A.1.1</t>
  </si>
  <si>
    <t>Does the risk governance plan include risk management policies, procedures, and internal controls?</t>
  </si>
  <si>
    <t>A.1.2</t>
  </si>
  <si>
    <t>Does the risk governance plan include range of assets to include: people, processes, data and technology?</t>
  </si>
  <si>
    <t>A.1 IT and Infrastructure Risk Governance
A.2 IT and infrastructure Rick Assessment Life Cycle</t>
  </si>
  <si>
    <t>A.3</t>
  </si>
  <si>
    <t>Is there a program to manage the treatment of identified risks?</t>
  </si>
  <si>
    <t>IT &amp; Infrastructure Risk Assessment Life Cycle</t>
  </si>
  <si>
    <t>Risk Treatment</t>
  </si>
  <si>
    <t>A.2 IT and infrastructure Rick Assessment Life Cycle</t>
  </si>
  <si>
    <t>6.1.1 General
6.1.3 Information Security Risk Treatment
8.3 Information Security Risk Treatment</t>
  </si>
  <si>
    <t>A.4</t>
  </si>
  <si>
    <t>Do Subcontractors (e.g., backup vendors, service providers, equipment support maintenance, software maintenance vendors, data recovery vendors, hosting providers, etc.) have access to scoped systems and data or processing facilities?</t>
  </si>
  <si>
    <t>Third-Party Risk Management</t>
  </si>
  <si>
    <t>Subcontractor Selection and Management Process</t>
  </si>
  <si>
    <t>A.5 Third Party Provider Risk Management Program</t>
  </si>
  <si>
    <t>A.4.1</t>
  </si>
  <si>
    <t>Is there a documented third-party risk management program in place for the selection, oversight and risk assessment of subcontractors?</t>
  </si>
  <si>
    <t>A.7 Subcontractor Selection and Management Process</t>
  </si>
  <si>
    <t>15.1.1 Information Security Policy for Supplier Relationships
15.2.1 Monitoring and Review of Supplier Services
15.2.2 Managing Changes to Supplier Services</t>
  </si>
  <si>
    <t>A.4.1.8</t>
  </si>
  <si>
    <t>Does the subcontractor third-party risk management program include notification of new or change in subcontractors?</t>
  </si>
  <si>
    <t>15.1.1 Information Security Policy for Supplier Relationships</t>
  </si>
  <si>
    <t>A.4.1.13</t>
  </si>
  <si>
    <t>Does the Subcontractor third-party risk management program include Confidentiality and/or Non Disclosure Agreement requirements?</t>
  </si>
  <si>
    <t>Subcontractors' Third-Party Risk Management</t>
  </si>
  <si>
    <t>A.8 Subcontractor Contracting Process</t>
  </si>
  <si>
    <t>A.4.1.14</t>
  </si>
  <si>
    <t>Does the Subcontractor risk management program include notification of changes affecting services rendered?</t>
  </si>
  <si>
    <t>A.9 Documenting Information Security Assessments for Subcontractors</t>
  </si>
  <si>
    <t>15.2.2 Managing Changes to Supplier Services</t>
  </si>
  <si>
    <t>A.4.1.15</t>
  </si>
  <si>
    <t>Does the Subcontractor risk management program include background checks performed for Service Provider Contractors and Subcontractors?</t>
  </si>
  <si>
    <t>Service Provider Background Checks</t>
  </si>
  <si>
    <t>E.1 Background Investigation Policy Content</t>
  </si>
  <si>
    <t>A.4.1.17</t>
  </si>
  <si>
    <t>Are there contracts with all subcontractors requiring assessment?</t>
  </si>
  <si>
    <t>Service Provider Agreements</t>
  </si>
  <si>
    <t>A.6 Service Provider Agreements
A.8 Subcontractor Contracting Process</t>
  </si>
  <si>
    <t>13.2.2 Agreements on Information Transfer
13.2.4 Confidentiality or Non-Disclosure Agreements
15.1.2 Addressing Security Within Supplier Agreements
15.1.3 Information and Communication Technology Supply Chain
16.1.3 Reporting Information Security Weaknesses
7.1.2 Terms and Condition of Employment
7.2.1 Management Responsibilities
A.4.1.6</t>
  </si>
  <si>
    <t>A.4.1.17.1</t>
  </si>
  <si>
    <t>Do contracts with all subcontractors include Non-Disclosure/Confidentiality Agreements?</t>
  </si>
  <si>
    <t>13.2.2 Agreements on Information Transfer
13.2.4 Confidentiality or Non-Disclosure Agreements
15.1.2 Addressing Security Within Supplier Agreements
15.1.3 Information and Communication Technology Supply Chain
7.1.2 Terms and Condition of Employment</t>
  </si>
  <si>
    <t>A.4.1.17.2</t>
  </si>
  <si>
    <t>Do contracts with all subcontractors include ownership of information, trade secrets and intellectual property?</t>
  </si>
  <si>
    <t>A.4.1.17.4</t>
  </si>
  <si>
    <t>Do contracts with all subcontractors include permitted use of confidential information?</t>
  </si>
  <si>
    <t>13.2.2 Agreements on Information Transfer
15.1.2 Addressing Security Within Supplier Agreements
15.1.3 Information and Communication Technology Supply Chain
7.1.2 Terms and Condition of Employment</t>
  </si>
  <si>
    <t>A.4.1.17.5</t>
  </si>
  <si>
    <t>Do contracts with all subcontractors include data breach notification?</t>
  </si>
  <si>
    <t>13.2.2 Agreements on Information Transfer
15.1.2 Addressing Security Within Supplier Agreements
15.1.3 Information and Communication Technology Supply Chain
16.1.3 Reporting Information Security Weaknesses
7.1.2 Terms and Condition of Employment</t>
  </si>
  <si>
    <t>A.4.1.17.9</t>
  </si>
  <si>
    <t>Do contracts with all subcontractors include Indemnification/liability?</t>
  </si>
  <si>
    <t>A.6 Service Provider Agreements</t>
  </si>
  <si>
    <t>15.1.2 Addressing Security Within Supplier Agreements
15.1.3 Information and Communication Technology Supply Chain
7.1.2 Terms and Condition of Employment</t>
  </si>
  <si>
    <t>A.4.1.17.10</t>
  </si>
  <si>
    <t>Do contracts with all subcontractors include termination/exit clause?</t>
  </si>
  <si>
    <t>15.1.3 Information and Communication Technology Supply Chain
7.1.2 Terms and Condition of Employment</t>
  </si>
  <si>
    <t>A.4.1.17.11</t>
  </si>
  <si>
    <t>Do contracts with all subcontractors include breach of agreement terms?</t>
  </si>
  <si>
    <t>A.4.2</t>
  </si>
  <si>
    <t>Is there a third party risk management program with an assigned individual or group responsible for capturing, maintaining and tracking subcontractor Information Security issues?</t>
  </si>
  <si>
    <t>Continuous Monitoring</t>
  </si>
  <si>
    <t>A.4.2.6</t>
  </si>
  <si>
    <t>Does the remediation reporting include a process to identify and log subcontractor information security, privacy and/or data breach issues?</t>
  </si>
  <si>
    <t>12.4.1 Event Logging</t>
  </si>
  <si>
    <t>B. Security Policy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</si>
  <si>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</si>
  <si>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B.1</t>
  </si>
  <si>
    <t>Is there a set of information security policies that have been approved by management, published and communicated to constituents?</t>
  </si>
  <si>
    <t>Information Security Policy Management</t>
  </si>
  <si>
    <t>B.1 Information Security Policy Maintenance</t>
  </si>
  <si>
    <t>4.3 Scope of Information Security Management Systems
5.1 Leadership and Commitment
5.1.1 Policies for Information Security
5.2 Policy
6.2 Information Security Objectives and Planning to Achieve Them
7.4 Communication
7.5.1 General
8.1 Operational Planning and Control</t>
  </si>
  <si>
    <t>B.1.5</t>
  </si>
  <si>
    <t>Have all policies been assigned to an owner responsible for review and approve periodically?</t>
  </si>
  <si>
    <t>B.2 Information Security Standards</t>
  </si>
  <si>
    <t>4.4 Information Security Management System
6.2 Information Security Objectives and Planning to Achieve Them
9.1 Monitoring, Measurement, Analysis, and Evaluation
9.3 Management Review</t>
  </si>
  <si>
    <t>B.1.6</t>
  </si>
  <si>
    <t>Have all information security policies and standards been reviewed in the last 12 months?</t>
  </si>
  <si>
    <t>10.2 Continual Improvement
4.4 Information Security Management System
5.1.2 Review of the Policies for Information Security
9.1 Monitoring, Measurement, Analysis, and Evaluation
9.3 Management Review</t>
  </si>
  <si>
    <t>B.2</t>
  </si>
  <si>
    <t>Is the maturity of IT management processes formally evaluated at least annually using an established benchmark (e.g., COBIT maturity models)?</t>
  </si>
  <si>
    <t>IT Governance</t>
  </si>
  <si>
    <t>Maturity Benchmarking</t>
  </si>
  <si>
    <t>10.2 Continual Improvement
9.1 Monitoring, Measurement, Analysis, and Evaluation</t>
  </si>
  <si>
    <t>C. Organizational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</si>
  <si>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</si>
  <si>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C.1</t>
  </si>
  <si>
    <t>Are responsibilities for asset protection and for carrying out specific information security processes clearly identified and communicated to the relevant parties?</t>
  </si>
  <si>
    <t>Organizational Security</t>
  </si>
  <si>
    <t>Organizational Information Security Responsibilities</t>
  </si>
  <si>
    <t>C.1 Security Organization Roles and Responsibilities</t>
  </si>
  <si>
    <t>5.3 Organizational Roles, Responsibilities, and Authorities
6.1.1 Information Security Roles and Responsibilities</t>
  </si>
  <si>
    <t>C.2</t>
  </si>
  <si>
    <t>Do all projects involving Scoped Systems and Data go through some form of information security assessment?</t>
  </si>
  <si>
    <t>Project Information Security Assessment</t>
  </si>
  <si>
    <t>6.1.5 Information Security in Project Management</t>
  </si>
  <si>
    <t>C.3</t>
  </si>
  <si>
    <t>Are information security personnel (internal or outsourced) responsible for information security processes?</t>
  </si>
  <si>
    <t>Information Security Personnel Responsibilities</t>
  </si>
  <si>
    <t>10.1 Nonconformity and Corrective Action Plan
10.2 Continual Improvement
4.1 Understanding Organization and its Context
4.3 Scope of Information Security Management Systems
4.4 Information Security Management System
6.2 Information Security Objectives and Planning to Achieve Them
7.1 Resources
8.1 Operational Planning and Control
9.1 Monitoring, Measurement, Analysis, and Evaluation</t>
  </si>
  <si>
    <t>C.3.2</t>
  </si>
  <si>
    <t>Are information security personnel responsible for the creation, and review of information security policies?</t>
  </si>
  <si>
    <t>10.2 Continual Improvement
4.1 Understanding Organization and its Context
4.3 Scope of Information Security Management Systems
4.4 Information Security Management System
6.2 Information Security Objectives and Planning to Achieve Them
7.1 Resources
8.1 Operational Planning and Control
9.1 Monitoring, Measurement, Analysis, and Evaluation</t>
  </si>
  <si>
    <t>C.3.6</t>
  </si>
  <si>
    <t>Are information security personnel responsible for the review and/or monitoring information security incidents or events?</t>
  </si>
  <si>
    <t xml:space="preserve">I.17 System Monitoring
J.5 IS/IT Incident Management – Detection </t>
  </si>
  <si>
    <t>4.4 Information Security Management System
6.2 Information Security Objectives and Planning to Achieve Them
7.1 Resources
9.1 Monitoring, Measurement, Analysis, and Evaluation</t>
  </si>
  <si>
    <t>D. Asset and Information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</si>
  <si>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</si>
  <si>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D.1</t>
  </si>
  <si>
    <t>Is there an asset management program approved by management, communicated to constituents and an owner to maintain and review?</t>
  </si>
  <si>
    <t>Asset Management</t>
  </si>
  <si>
    <t>Asset Inventory</t>
  </si>
  <si>
    <t>D.1 Asset Accounting and Inventory</t>
  </si>
  <si>
    <t>8.1.1 Inventory of Assets</t>
  </si>
  <si>
    <t>D.1.1</t>
  </si>
  <si>
    <t>Is there an asset Inventory list or configuration management Database (CMDB)?</t>
  </si>
  <si>
    <t>D.2</t>
  </si>
  <si>
    <t>Is there an acceptable use policy for information and associated assets that has been approved by management, communicated to appropriate Constituents and assigned an owner to maintain and periodically review the policy?</t>
  </si>
  <si>
    <t>Acceptable Use</t>
  </si>
  <si>
    <t>E.2 Agreements for Constituents</t>
  </si>
  <si>
    <t>8.1.3 Acceptable Use of Assets</t>
  </si>
  <si>
    <t>D.3</t>
  </si>
  <si>
    <t>Is there a process to verify return of constituent assets (computers, cell phones, access cards, tokens, smart cards, keys, etc.) upon termination?</t>
  </si>
  <si>
    <t>Asset Recovery</t>
  </si>
  <si>
    <t>8.1.4 Return of Assets</t>
  </si>
  <si>
    <t>D.4</t>
  </si>
  <si>
    <t>Is Information classified according to legal or regulatory requirements, business value, and sensitivity to unauthorized disclosure or modification?</t>
  </si>
  <si>
    <t>Information Management</t>
  </si>
  <si>
    <t>Information Classification</t>
  </si>
  <si>
    <t>8.2.1 Classification of Information</t>
  </si>
  <si>
    <t>D.4.3</t>
  </si>
  <si>
    <t>Is an owner assigned to all Information Assets?</t>
  </si>
  <si>
    <t>Information Ownership</t>
  </si>
  <si>
    <t>8.1.2 Ownership of Assets</t>
  </si>
  <si>
    <t>D.4.3.2</t>
  </si>
  <si>
    <t>Are owners responsible to approve and periodically review access to Information Assets?</t>
  </si>
  <si>
    <t>B.2 Information Security Standards
H.3 Logical Access Authorization</t>
  </si>
  <si>
    <t>8.1.2 Ownership of Assets
9.2.5 Review of User Access Rights</t>
  </si>
  <si>
    <t>D.4.4</t>
  </si>
  <si>
    <t>Is there a policy or procedure for information handling (storing, processing, and communicating) consistent with its classification that has been approved by management, communicated to appropriate constituents and assigned an owner to maintain and periodically review?</t>
  </si>
  <si>
    <t>Twilio Data Classification and Handling Standard 
Data must have a specified Data Owner. It is the responsibility of the Data Owner to ensure data classified correctly and the classification is sufficiently documented. If data has not been classified, it should be considered to be, and handled as if it were, Internal. Data can be classified into four different categories: Public, Internal, Confidential, and Restricted.</t>
  </si>
  <si>
    <t>Information Handling</t>
  </si>
  <si>
    <t>10.1.1 Policy on the Use of Cryptographic Controls
14.1.2 Securing Application Services on Public Networks
7.5.3 Control of Documented Information
8.2.2 Labelling of Information
8.2.3 Handing of Assets
8.3.1 Management of Removable Media</t>
  </si>
  <si>
    <t>D.4.4.2</t>
  </si>
  <si>
    <t>Does the policy or procedure for information handling include encryption requirements?</t>
  </si>
  <si>
    <t>D.5 Data Security Policy - Encryption</t>
  </si>
  <si>
    <t>10.1.1 Policy on the Use of Cryptographic Controls
7.5.3 Control of Documented Information
8.2.3 Handing of Assets</t>
  </si>
  <si>
    <t>D.4.4.3</t>
  </si>
  <si>
    <t>Does the policy or procedure for information handling include storage requirements including authorized use of Public Cloud storage?</t>
  </si>
  <si>
    <t>7.5.3 Control of Documented Information
8.2.3 Handing of Assets</t>
  </si>
  <si>
    <t>D.4.4.4</t>
  </si>
  <si>
    <t>Does the policy or procedure for information handling include electronic transmission security requirements including email, web, and file transfer services?</t>
  </si>
  <si>
    <t>13.2.3 Electronic Messaging
7.5.3 Control of Documented Information
8.2.3 Handing of Assets</t>
  </si>
  <si>
    <t>D.4.4.5</t>
  </si>
  <si>
    <t>Does the policy or procedure for information handling include removable media (Thumb Drives, DVDs, Tapes, etc.) requirements?</t>
  </si>
  <si>
    <t>D.4 Removable Device Security</t>
  </si>
  <si>
    <t>7.5.3 Control of Documented Information
8.2.3 Handing of Assets
8.3.1 Management of Removable Media</t>
  </si>
  <si>
    <t>D.4.5</t>
  </si>
  <si>
    <t>Is there a data retention/destruction requirement that includes information on live media, backup/archived media, and information managed by Subcontractors?</t>
  </si>
  <si>
    <t>7.5.3 Control of Documented Information</t>
  </si>
  <si>
    <t>D.5</t>
  </si>
  <si>
    <t>Is Scoped Data sent or received via physical media?</t>
  </si>
  <si>
    <t>Physical Media Transmission</t>
  </si>
  <si>
    <t>Physical Media Transport Integrity</t>
  </si>
  <si>
    <t>D.2 Physical Media Tracking</t>
  </si>
  <si>
    <t>13.2.1 Information Transfer Policies and Procedures
8.3.3 Physical Media Transfer</t>
  </si>
  <si>
    <t>D.6</t>
  </si>
  <si>
    <t>Is Scoped Data sent or received electronically?</t>
  </si>
  <si>
    <t>Data Transmission</t>
  </si>
  <si>
    <t>Data Transmission Security Policy</t>
  </si>
  <si>
    <t>10.1.1 Policy on the Use of Cryptographic Controls
13.2.1 Information Transfer Policies and Procedures
13.2.2 Agreements on Information Transfer
13.2.3 Electronic Messaging</t>
  </si>
  <si>
    <t>D.6.2</t>
  </si>
  <si>
    <t>Is all Scoped Data sent or received electronically encrypted in transit while outside the network?</t>
  </si>
  <si>
    <t>Twilio supports TLS 1.2 to encrypt network traffic between the customer application and Twilio. Twilio is not able to guarantee that all connections to our carriers partners are encrypted, as we work with their connection options.</t>
  </si>
  <si>
    <t>Data Transmission Security Policy - Encryption</t>
  </si>
  <si>
    <t>10.1.1 Policy on the Use of Cryptographic Controls
13.2.1 Information Transfer Policies and Procedures
13.2.3 Electronic Messaging</t>
  </si>
  <si>
    <t>D.6.6</t>
  </si>
  <si>
    <t>Does Scoped Data sent or received electronically include protection against malicious code by network virus inspection or virus scan at the endpoint?</t>
  </si>
  <si>
    <t>All laptops must have anti-malware protection installed and enabled.</t>
  </si>
  <si>
    <t>Data Transmission Security Policy - Traffic Filtering</t>
  </si>
  <si>
    <t>T.2 Virus Protection (Servers)</t>
  </si>
  <si>
    <t>13.2.1 Information Transfer Policies and Procedures
13.2.3 Electronic Messaging
14.1.2 Securing Application Services on Public Networks</t>
  </si>
  <si>
    <t>D.6.7</t>
  </si>
  <si>
    <t>Do scans performed on incoming and outgoing email include phishing prevention?</t>
  </si>
  <si>
    <t>Phishing Prevention</t>
  </si>
  <si>
    <t>10.1.1 Policy on the Use of Cryptographic Controls</t>
  </si>
  <si>
    <t>D.6.9</t>
  </si>
  <si>
    <t>Is regulated or confidential Scoped Data stored electronically?</t>
  </si>
  <si>
    <t>Encryption</t>
  </si>
  <si>
    <t>Scoping</t>
  </si>
  <si>
    <t>D.6.10</t>
  </si>
  <si>
    <t>Is regulated or confidential Scoped Data stored in a database?</t>
  </si>
  <si>
    <t>Database Encryption</t>
  </si>
  <si>
    <t>D.6.11</t>
  </si>
  <si>
    <t>Is regulated or confidential Scoped Data stored in files?</t>
  </si>
  <si>
    <t>File/Folder Encryption</t>
  </si>
  <si>
    <t>D.6.12</t>
  </si>
  <si>
    <t>Are encryption keys managed and maintained for Scoped Data?</t>
  </si>
  <si>
    <t>Key Management</t>
  </si>
  <si>
    <t>10.1.1 Policy on the Use of Cryptographic Controls
10.1.2 Key Management
6.1.2 Segregation of Duties</t>
  </si>
  <si>
    <t>D.6.12.1</t>
  </si>
  <si>
    <t>Are the encryption keys generated in a manner consistent with key management industry standards?</t>
  </si>
  <si>
    <t>10.1.1 Policy on the Use of Cryptographic Controls
10.1.2 Key Management</t>
  </si>
  <si>
    <t>D.6.13</t>
  </si>
  <si>
    <t>Is there an option for clients to manage their own encryption keys?</t>
  </si>
  <si>
    <t>Only for a few products, like Voice Recordings</t>
  </si>
  <si>
    <t>D.7</t>
  </si>
  <si>
    <t>Are Constituents able to view client's unencrypted Data?</t>
  </si>
  <si>
    <t>Constituent Access</t>
  </si>
  <si>
    <t>D.7.1</t>
  </si>
  <si>
    <t>Do Constituents have the ability to view an unencrypted version of regulated or confidential Information?</t>
  </si>
  <si>
    <t>E. Human Resource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</si>
  <si>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</si>
  <si>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E.1</t>
  </si>
  <si>
    <t>Are Human Resource policies approved by management, communicated to Constituents and an owner to maintain and review?</t>
  </si>
  <si>
    <t>Human Resource Policy</t>
  </si>
  <si>
    <t>7.2 Competence
7.2.1 Management Responsibilities
7.2.3 Disciplinary Process
7.3 Awareness
7.3.1 Termination or Change of Employment Responsibilities</t>
  </si>
  <si>
    <t>E.1.1</t>
  </si>
  <si>
    <t>Do Human Resource policies include Constituent background screening criteria?</t>
  </si>
  <si>
    <t>All candidates in the USA must pass stringent background checks by a specialized third party before being offered a position. For domestic candidates, these checks include: SSN trace, criminal county search (7-Year address history), multi-state instant criminal, National Sex Offenders Public Registry, OFAC, professional references, and education verification. For international new hires, the background check includes (where legal): international criminal search and education verification</t>
  </si>
  <si>
    <t>Background Investigation Policy Content</t>
  </si>
  <si>
    <t>7.1.1 Screening
7.2 Competence</t>
  </si>
  <si>
    <t>E.1.1.1</t>
  </si>
  <si>
    <t>Does Constituent background screening criteria include Criminal screening?</t>
  </si>
  <si>
    <t>7.1.1 Screening</t>
  </si>
  <si>
    <t>E.1.3</t>
  </si>
  <si>
    <t>Are Constituents required to attend security awareness training?</t>
  </si>
  <si>
    <t>All new Twilio employees and contractors are required to complete “Twilio Security and Privacy"" training during the onboarding. Twilio Security and Privacy training is required once a year, which covers the Information Security Policies, security best practices, and privacy principles. The Twilio Security Team provides continuous communication on emerging threats, performs phishing awareness campaigns, and communicates with the company regularly.
Employees must maintain a ""clear desk"" policy, removing or securing all confidential information including papers and storage media.
Failure to comply with information privacy and security policies can result in consequences including, but not limited to, termination of employment.</t>
  </si>
  <si>
    <t>Security Awareness Training Program</t>
  </si>
  <si>
    <t>E.3 Security Awareness Training Program</t>
  </si>
  <si>
    <t>16.1.3 Reporting Information Security Weaknesses
7.2 Competence
7.2.1 Management Responsibilities
7.2.2 Information Security Awareness, Education and Training
7.3 Awareness</t>
  </si>
  <si>
    <t>E.1.3.3</t>
  </si>
  <si>
    <t>Does the security awareness training program include an explanation of Constituents' security roles and responsibilities?</t>
  </si>
  <si>
    <t>E.1.3.5</t>
  </si>
  <si>
    <t>Does the security awareness training program include new hire and annual participation?</t>
  </si>
  <si>
    <t>7.2 Competence
7.2.1 Management Responsibilities
7.2.2 Information Security Awareness, Education and Training
7.3 Awareness</t>
  </si>
  <si>
    <t>E.1.4</t>
  </si>
  <si>
    <t>Does the Human Resource policy include a disciplinary process for non-compliance?</t>
  </si>
  <si>
    <t>Disciplinary Process</t>
  </si>
  <si>
    <t>7.2.1 Management Responsibilities
7.2.3 Disciplinary Process
7.3 Awareness</t>
  </si>
  <si>
    <t>E.1.6</t>
  </si>
  <si>
    <t>Does the Human Resource policy include Termination and/or change of status processes?</t>
  </si>
  <si>
    <t>Separation Procedures</t>
  </si>
  <si>
    <t>E.5 Separation Procedures</t>
  </si>
  <si>
    <t>7.3.1 Termination or Change of Employment Responsibilities</t>
  </si>
  <si>
    <t>E.2</t>
  </si>
  <si>
    <t>Is electronic access to systems containing scoped data removed within 24 hours for terminated constituents?</t>
  </si>
  <si>
    <t>E.5 Separation Procedures
H.2 Revoke System and Physical Access</t>
  </si>
  <si>
    <t>9.2.6 Removal or Adjustment of Access Rights</t>
  </si>
  <si>
    <t>F. Physical and Environmental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</si>
  <si>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</si>
  <si>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F.1</t>
  </si>
  <si>
    <t>Is there a physical security program approved by management, communicated to constituents, and has an owner been assigned to maintain and review?</t>
  </si>
  <si>
    <t>https://aws.amazon.com/compliance/data-center/data-centers/</t>
  </si>
  <si>
    <t>Physical Security Program</t>
  </si>
  <si>
    <t>Physical Security Controls - Scoped Data</t>
  </si>
  <si>
    <t>F.2 Physical Security Controls</t>
  </si>
  <si>
    <t>11.1.3 Securing Offices, Rooms, and Facilities
11.1.5 Working in Secure Areas
11.2.9 Clear Desk and Clear Screen Policy</t>
  </si>
  <si>
    <t>F.1.1</t>
  </si>
  <si>
    <t>Does the physical security program include physical access and environmental controls?</t>
  </si>
  <si>
    <t>F.1 Environmental Controls
F.2 Physical Security Controls</t>
  </si>
  <si>
    <t>11.1.3 Securing Offices, Rooms, and Facilities
11.1.5 Working in Secure Areas</t>
  </si>
  <si>
    <t>F.1.4</t>
  </si>
  <si>
    <t>Are there physical security and environmental controls in the data center and office buildings?</t>
  </si>
  <si>
    <t>11.1.1 Physical Security Perimeter
11.1.3 Securing Offices, Rooms, and Facilities
11.1.4 Protecting Against External and Environmental Threats
11.1.5 Working in Secure Areas
11.2.1 Equipment Sitting and Protection
11.2.3 Cabling Security
12.4.1 Event Logging</t>
  </si>
  <si>
    <t>F.1.4.1</t>
  </si>
  <si>
    <t>Do the physical security and environmental controls include restricted access and logs kept of all access?</t>
  </si>
  <si>
    <t>Secure Workspace Access Reporting</t>
  </si>
  <si>
    <t>F.2 Physical Security Controls
F.5 Secure Workspace Access Reporting</t>
  </si>
  <si>
    <t>11.1.1 Physical Security Perimeter
11.1.3 Securing Offices, Rooms, and Facilities
11.1.5 Working in Secure Areas
12.4.1 Event Logging
7.5.1 General</t>
  </si>
  <si>
    <t>F.1.4.2</t>
  </si>
  <si>
    <t>Do the physical security and environmental controls include electronic controlled access system (key card, token, fob, biometric reader, etc.)?</t>
  </si>
  <si>
    <t>Secure Workspace Perimeter</t>
  </si>
  <si>
    <t>F.2 Physical Security Controls
F.4 Secure Workspace Perimeter</t>
  </si>
  <si>
    <t>11.1.1 Physical Security Perimeter
11.1.5 Working in Secure Areas</t>
  </si>
  <si>
    <t>F.1.4.6</t>
  </si>
  <si>
    <t>Do the physical security and environmental controls include entry and exit doors alarmed (forced entry, propped open) and/or monitored by security guards?</t>
  </si>
  <si>
    <t>11.1.1 Physical Security Perimeter</t>
  </si>
  <si>
    <t>F.1.4.22</t>
  </si>
  <si>
    <t>Do physical access control procedures exist?</t>
  </si>
  <si>
    <t>H.7 Physical Access Controls</t>
  </si>
  <si>
    <t>11.1.2 Physical Entry Controls
11.1.5 Working in Secure Areas
6.1.2 Segregation of Duties</t>
  </si>
  <si>
    <t>F.1.4.22.3</t>
  </si>
  <si>
    <t>Do physical access control procedures include collection of access equipment (badges, keys, change pin numbers, etc.) upon termination or status change?</t>
  </si>
  <si>
    <t>H.2 Revoke System and Physical Access</t>
  </si>
  <si>
    <t>11.1.2 Physical Entry Controls
11.1.5 Working in Secure Areas
9.2.6 Removal or Adjustment of Access Rights</t>
  </si>
  <si>
    <t>F.1.4.22.4</t>
  </si>
  <si>
    <t>Do physical access control procedures include lost or stolen access card/key reporting required?</t>
  </si>
  <si>
    <t>11.1.2 Physical Entry Controls
11.1.5 Working in Secure Areas</t>
  </si>
  <si>
    <t>F.2</t>
  </si>
  <si>
    <t>Are visitors permitted in the facility?</t>
  </si>
  <si>
    <t xml:space="preserve">Handled by Amazon.  Twilio visitors will not visit the facility.  </t>
  </si>
  <si>
    <t>Visitor Management</t>
  </si>
  <si>
    <t>F.7 Visitor Management</t>
  </si>
  <si>
    <t>11.1.2 Physical Entry Controls</t>
  </si>
  <si>
    <t>F.10</t>
  </si>
  <si>
    <t>Do the Scoped Systems and Data reside in a data center?</t>
  </si>
  <si>
    <t>Data Center Controls</t>
  </si>
  <si>
    <t>11.1.3 Securing Offices, Rooms, and Facilities</t>
  </si>
  <si>
    <t>F.10.2</t>
  </si>
  <si>
    <t>Are locking screensavers on unattended system displays or locks on consoles required within the data center?</t>
  </si>
  <si>
    <t xml:space="preserve">Handled by Amazon.  Twilio does not have direct access to our datacenters managed by Amazon. </t>
  </si>
  <si>
    <t>F.3 Secure Workspace Program
F.6 Secure Workspace Compliance Inspections</t>
  </si>
  <si>
    <t>11.1.3 Securing Offices, Rooms, and Facilities
11.1.5 Working in Secure Areas
11.2.1 Equipment Sitting and Protection
11.2.8 Unattended User Equipment
11.2.9 Clear Desk and Clear Screen Policy</t>
  </si>
  <si>
    <t>F.10.3</t>
  </si>
  <si>
    <t>Is there a procedure for equipment removal from the data center?</t>
  </si>
  <si>
    <t>11.2.1 Equipment Sitting and Protection
11.2.5 Removal of Assets
11.2.6 Security Equipment and Assets Off Premises</t>
  </si>
  <si>
    <t>G. Operations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</si>
  <si>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</si>
  <si>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G.1</t>
  </si>
  <si>
    <t>Are management approved operating procedures utilized?</t>
  </si>
  <si>
    <t>Operational Procedures and Responsibilities</t>
  </si>
  <si>
    <t>IT Operational Procedures</t>
  </si>
  <si>
    <t>12.1.1 Documented Operating Procedures</t>
  </si>
  <si>
    <t>G.2</t>
  </si>
  <si>
    <t>Is there an operational change management/Change Control policy or program that has been documented, approved by management, communicated to appropriate Constituents and assigned an owner to maintain and review the policy?</t>
  </si>
  <si>
    <t>All change requests must be documented using a formal, auditable, system of record. The change management process must include the following items: 1) An assessment of impact and risk of change requested 2) Evidence acknowledging applicable testing was performed successfully 3) Approval for deployment into production by appropriate approver(s) 4) Communication of change to all relevant people / departments 5) Rollback procedures</t>
  </si>
  <si>
    <t>Change Control</t>
  </si>
  <si>
    <t>G.1 Change Control</t>
  </si>
  <si>
    <t>12.1.2 Change Management
8.1 Operational Planning and Control</t>
  </si>
  <si>
    <t>G.2.10</t>
  </si>
  <si>
    <t>Do changes to the production environment including network, systems, application updates, and code changes subject to the change control process?</t>
  </si>
  <si>
    <t>12.1.2 Change Management</t>
  </si>
  <si>
    <t>G.2.10.2</t>
  </si>
  <si>
    <t>Does the change control process include a formal process to ensure clients are notified prior to changes being made which may impact their service?</t>
  </si>
  <si>
    <t>12.1.2 Change Management
12.7.1 Information Systems Audit Controls</t>
  </si>
  <si>
    <t>G.2.10.3</t>
  </si>
  <si>
    <t>Does the change control process include a scheduled maintenance window?</t>
  </si>
  <si>
    <t xml:space="preserve">We do not utilitize maintenance windows to perform upgrades. </t>
  </si>
  <si>
    <t>G.2.10.3.1</t>
  </si>
  <si>
    <t>Does the change control process include a scheduled maintenance window which results in client downtime?</t>
  </si>
  <si>
    <t>G.3</t>
  </si>
  <si>
    <t>Are Information security requirements specified and implemented when new systems are introduced, upgraded, or enhanced?</t>
  </si>
  <si>
    <t>System Acceptance Criteria</t>
  </si>
  <si>
    <t>B.2 Information Security Standards
G.1 Change Control</t>
  </si>
  <si>
    <t>12.1.3 Capacity Management
12.6.1 Management of Technical Vulnerabilities
14.1.1 Information Security Requirements Analysis and Specification</t>
  </si>
  <si>
    <t>G.3.1</t>
  </si>
  <si>
    <t>Are new, upgraded or enhanced systems required to include a determination of security requirements based on the sensitivity of the data?</t>
  </si>
  <si>
    <t>14.1.1 Information Security Requirements Analysis and Specification</t>
  </si>
  <si>
    <t>G.4</t>
  </si>
  <si>
    <t>Do systems and network devices utilize a common time synchronization service?</t>
  </si>
  <si>
    <t>Time Synchronization</t>
  </si>
  <si>
    <t>J.6 IS/IT Incident Management – Analysis</t>
  </si>
  <si>
    <t>12.4.4 Clock Synchronization</t>
  </si>
  <si>
    <t>H. Access Control</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</si>
  <si>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</si>
  <si>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H.1</t>
  </si>
  <si>
    <t>Are electronic systems used to transmit, process or store Scoped Systems and Data?</t>
  </si>
  <si>
    <t>Access Control</t>
  </si>
  <si>
    <t>H.1.1</t>
  </si>
  <si>
    <t>Is there an access control program that has been approved by management, communicated to Constituents and an owner to maintain and review the program?</t>
  </si>
  <si>
    <t>Policy</t>
  </si>
  <si>
    <t>9.1.1 Access Control Policy
9.2.1 User Registration and De-registration
9.4.1 Information Access Restriction</t>
  </si>
  <si>
    <t>H.2</t>
  </si>
  <si>
    <t>Are Constituents able to access Scoped Data?</t>
  </si>
  <si>
    <t>Operations Staff Access</t>
  </si>
  <si>
    <t>H.3 Logical Access Authorization</t>
  </si>
  <si>
    <t>H.5</t>
  </si>
  <si>
    <t>Are unique individual IDs required for user authentication to applications, operating systems, databases and network devices?</t>
  </si>
  <si>
    <t>Access Provisioning</t>
  </si>
  <si>
    <t>Identity Management</t>
  </si>
  <si>
    <t>H.1 Password Controls</t>
  </si>
  <si>
    <t>9.2.1 User Registration and De-registration
9.4.1 Information Access Restriction
9.4.2 Secure Log-on Procedure</t>
  </si>
  <si>
    <t>H.7</t>
  </si>
  <si>
    <t>Is access on applications, operating systems, databases, and network devices provisioned according to the principle of least privilege?</t>
  </si>
  <si>
    <t>Access Least Privilege</t>
  </si>
  <si>
    <t>9.1.1 Access Control Policy
9.1.2 Access to Networks and Network Services
9.2.1 User Registration and De-registration
9.4.1 Information Access Restriction</t>
  </si>
  <si>
    <t>H.8</t>
  </si>
  <si>
    <t>Is there a process to request and receive approval for access to systems transmitting, processing or storing Scoped Systems and Data?</t>
  </si>
  <si>
    <t>Access Approval</t>
  </si>
  <si>
    <t>6.1.2 Segregation of Duties
9.2.2 User Access Provisioning</t>
  </si>
  <si>
    <t>H.8.1</t>
  </si>
  <si>
    <t>Is there segregation of duties for granting access and approving access to Scoped Systems and Data?</t>
  </si>
  <si>
    <t>H.8.1.1</t>
  </si>
  <si>
    <t>Is there segregation of duties for approving and implementing access requests for Scoped Systems and Data?</t>
  </si>
  <si>
    <t>11.1.5 Working in Secure Areas
6.1.2 Segregation of Duties
9.2.2 User Access Provisioning</t>
  </si>
  <si>
    <t>H.8.3</t>
  </si>
  <si>
    <t>Is access to systems that store or process scoped data limited?</t>
  </si>
  <si>
    <t>We leverage Team/Role-based access control to limit access to only those individuals/teams that have a valid business need for access.</t>
  </si>
  <si>
    <t>Authentication</t>
  </si>
  <si>
    <t>Access Restrictions</t>
  </si>
  <si>
    <t>9.4.1 Information Access Restriction</t>
  </si>
  <si>
    <t>H.8.6</t>
  </si>
  <si>
    <t>Is Multi-factor Authentication deployed?</t>
  </si>
  <si>
    <t>Multi-Factor Authentication</t>
  </si>
  <si>
    <t>H.8 Restrictions and Multifactor Authentication for Remote Access</t>
  </si>
  <si>
    <t>9.2.3 Management of Privileged Access Rights
9.4.2 Secure Log-on Procedure</t>
  </si>
  <si>
    <t>H.8.6.4</t>
  </si>
  <si>
    <t>Does system policy require terminating or securing active sessions when finished?</t>
  </si>
  <si>
    <t>Inactivity Controls</t>
  </si>
  <si>
    <t>Session Locking Requirement</t>
  </si>
  <si>
    <t>H.5 Controls for Unattended Systems</t>
  </si>
  <si>
    <t>11.1.5 Working in Secure Areas
11.2.8 Unattended User Equipment
9.3.1 Use of Secret Authentication Information
9.4.2 Secure Log-on Procedure</t>
  </si>
  <si>
    <t>H.8.6.5</t>
  </si>
  <si>
    <t>Does system policy require logoff from terminals, PC or servers when the session is finished?</t>
  </si>
  <si>
    <t>Account Logoff Requirement</t>
  </si>
  <si>
    <t>H.8.7</t>
  </si>
  <si>
    <t>Are user access rights reviewed periodically?</t>
  </si>
  <si>
    <t>Access is reviewed on a frequency commensurate with the system criticality and defined in the business impact analysis, but no less frequently than annually.</t>
  </si>
  <si>
    <t>Access Reviews</t>
  </si>
  <si>
    <t>Entitlement Reviews</t>
  </si>
  <si>
    <t>H.9 Monitoring of System Access Rights</t>
  </si>
  <si>
    <t>9.1.1 Access Control Policy
9.2.5 Review of User Access Rights</t>
  </si>
  <si>
    <t>H.8.8</t>
  </si>
  <si>
    <t>Are access rights reviewed when a constituent changes roles?</t>
  </si>
  <si>
    <t>9.1.1 Access Control Policy
9.2.5 Review of User Access Rights
9.2.6 Removal or Adjustment of Access Rights</t>
  </si>
  <si>
    <t>H.8.9</t>
  </si>
  <si>
    <t>Are privileged user access rights reviewed periodically?</t>
  </si>
  <si>
    <t>Privileged User Access Reviews</t>
  </si>
  <si>
    <t>H.6 Privileged Accounts</t>
  </si>
  <si>
    <t>9.1.1 Access Control Policy
9.2.3 Management of Privileged Access Rights
9.2.5 Review of User Access Rights</t>
  </si>
  <si>
    <t>H.9</t>
  </si>
  <si>
    <t>Are passwords used?</t>
  </si>
  <si>
    <t>Password Controls</t>
  </si>
  <si>
    <t>H.9.1</t>
  </si>
  <si>
    <t>Is there a password policy for systems that transmit, process or store Scoped Systems and Data that has been approved by management, communicated to constituents, and enforced on all platforms and network devices?  If no, please explain in the 'Additional Information' field.</t>
  </si>
  <si>
    <t>Password Requirements:
- At least 20 characters
- 3 of 4 character types (uppercase, lowercase, numbers, special characters)
- Cannot be any of your last 24 passwords 
- Passwords rotation is no longer required
- Accounts lockout must occur after 5 invalid passwords attempts
- At least 1 day must have elapsed since you last changed your password
- Multi-Factor Authentication (MFA) is required
Account will lock after 7 invalid attempts
When a new hire gets set up and they get provisioned a temp password, which is required to be changed upon initial login
The following are password management controls:
a. Encrypted at Rest
b. Encrypted in Transmission Over the Internet 
c. Encrypted in Transmission Over the Internal Network 
d. Stored in Files Separately From Application/System Data</t>
  </si>
  <si>
    <t>Password Policy</t>
  </si>
  <si>
    <t>11.1.5 Working in Secure Areas
11.2.8 Unattended User Equipment
9.2.4 Management of Secret Authentication Information of Users
9.3.1 Use of Secret Authentication Information
9.4.2 Secure Log-on Procedure
9.4.3 Password Management System</t>
  </si>
  <si>
    <t>H.9.1.5</t>
  </si>
  <si>
    <t>Does password policy include minimum password length at least eight characters?</t>
  </si>
  <si>
    <t>Minimum Password Length</t>
  </si>
  <si>
    <t>9.3.1 Use of Secret Authentication Information
9.4.3 Password Management System</t>
  </si>
  <si>
    <t>H.9.1.6</t>
  </si>
  <si>
    <t>Are complex passwords (mix of upper case letters, lower case letters, numbers, and special characters) required on systems transmitting, processing, or storing Scoped Data?</t>
  </si>
  <si>
    <t>Password Requirements:
- At least 20 characters
- 3 of 4 character types (uppercase, lowercase, numbers, special characters)
- Cannot be any of your last 24 passwords 
- Passwords rotation is no longer required
- Accounts lockout must occur after 5 invalid passwords attempts
- At least 1 day must have elapsed since you last changed your password
- Multi-Factor Authentication (MFA) is required</t>
  </si>
  <si>
    <t>Password Complexity</t>
  </si>
  <si>
    <t>9.2.4 Management of Secret Authentication Information of Users
9.3.1 Use of Secret Authentication Information
9.4.2 Secure Log-on Procedure
9.4.3 Password Management System</t>
  </si>
  <si>
    <t>H.9.1.8</t>
  </si>
  <si>
    <t>Does password policy require initial and temporary passwords to be changed upon next login?</t>
  </si>
  <si>
    <t>Initial Password Requirements</t>
  </si>
  <si>
    <t>9.2.4 Management of Secret Authentication Information of Users
9.3.1 Use of Secret Authentication Information
9.4.3 Password Management System</t>
  </si>
  <si>
    <t>H.9.1.9</t>
  </si>
  <si>
    <t>Does password policy require initial and temporary passwords to be random and complex?</t>
  </si>
  <si>
    <t>H.9.1.10</t>
  </si>
  <si>
    <t>Does password policy prohibit users from sharing passwords?</t>
  </si>
  <si>
    <t>Password sharing prohibition</t>
  </si>
  <si>
    <t>9.2.4 Management of Secret Authentication Information of Users
9.3.1 Use of Secret Authentication Information</t>
  </si>
  <si>
    <t>H.9.1.11</t>
  </si>
  <si>
    <t>Does password policy require keeping passwords confidential?</t>
  </si>
  <si>
    <t>Password confidentiality</t>
  </si>
  <si>
    <t>H.9.1.12</t>
  </si>
  <si>
    <t>Does password policy prohibit keeping an unencrypted record of passwords (paper, software file or handheld device)?</t>
  </si>
  <si>
    <t>Unencrypted password prohibition</t>
  </si>
  <si>
    <t>H.9.1.13</t>
  </si>
  <si>
    <t>Does password policy require changing passwords when there is an indication of possible system or password compromise?</t>
  </si>
  <si>
    <t>Password change upon potential compromise</t>
  </si>
  <si>
    <t>H.9.1.14</t>
  </si>
  <si>
    <t>Does password policy require changing passwords at regular intervals?</t>
  </si>
  <si>
    <t>Regular password change</t>
  </si>
  <si>
    <t>H.9.1.17</t>
  </si>
  <si>
    <t>Does password policy prohibit including unencrypted passwords in automated logon processes (e.g., stored in a macro or function key)?</t>
  </si>
  <si>
    <t>Automated logon password storage prohibition</t>
  </si>
  <si>
    <t>H.1 Password Controls
U.1 System Configuration and Hardening Standards</t>
  </si>
  <si>
    <t>9.4.2 Secure Log-on Procedure
9.4.3 Password Management System</t>
  </si>
  <si>
    <t>H.9.1.18</t>
  </si>
  <si>
    <t>Does password policy prohibit a PIN or secret question as a possible stand-alone method of authentication?</t>
  </si>
  <si>
    <t>U.1 System Configuration and Hardening Standards</t>
  </si>
  <si>
    <t>9.4.2 Secure Log-on Procedure</t>
  </si>
  <si>
    <t>H.9.2</t>
  </si>
  <si>
    <t>Does password policy require passwords to be encrypted in transit?</t>
  </si>
  <si>
    <t>Password Cryptography</t>
  </si>
  <si>
    <t>H.9.3</t>
  </si>
  <si>
    <t>Does password policy require passwords to be encrypted or hashed in storage?</t>
  </si>
  <si>
    <t>H.9.7</t>
  </si>
  <si>
    <t>Is password reset authority restricted to authorized persons and/or an automated password reset tool?</t>
  </si>
  <si>
    <t>Password Reset</t>
  </si>
  <si>
    <t>H.9.9</t>
  </si>
  <si>
    <t>Are user IDs and passwords communicated/distributed via separate media (e.g., e-mail and phone)?</t>
  </si>
  <si>
    <t>User IDs and Password Channel Segregation</t>
  </si>
  <si>
    <t>H.10</t>
  </si>
  <si>
    <t>Is Remote Access permitted?</t>
  </si>
  <si>
    <t>Remote Access</t>
  </si>
  <si>
    <t>6.2.2 Teleworking</t>
  </si>
  <si>
    <t>H.10.1</t>
  </si>
  <si>
    <t>Are encrypted communications required for all remote connections?</t>
  </si>
  <si>
    <t>Remote access is done through VPN</t>
  </si>
  <si>
    <t>I. Application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</si>
  <si>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</si>
  <si>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I.1</t>
  </si>
  <si>
    <t>Are applications used to transmit, process or store Scoped Data?</t>
  </si>
  <si>
    <t>Application Security</t>
  </si>
  <si>
    <t>14.1.2 Securing Application Services on Public Networks
14.1.3 Protecting Application Services Transactions</t>
  </si>
  <si>
    <t>I.1.2.2</t>
  </si>
  <si>
    <t>Are outside development resources utilized?</t>
  </si>
  <si>
    <t>Application Security Roles and Responsibilities</t>
  </si>
  <si>
    <t>External Developers</t>
  </si>
  <si>
    <t>14.2.7 Outsourced Development</t>
  </si>
  <si>
    <t>I.1.13</t>
  </si>
  <si>
    <t>Are system, vendor, or service accounts disallowed for normal operations and monitored for usage?</t>
  </si>
  <si>
    <t>Secure Architectural Design Standards</t>
  </si>
  <si>
    <t>Service Account Management</t>
  </si>
  <si>
    <t>I.1.14</t>
  </si>
  <si>
    <t>Are web applications configured to follow best practices or security guidelines (e.g., OWASP)?</t>
  </si>
  <si>
    <t>Web Security Standards</t>
  </si>
  <si>
    <t>I.1.15</t>
  </si>
  <si>
    <t>Is data input into applications validated?</t>
  </si>
  <si>
    <t>Where applicable</t>
  </si>
  <si>
    <t>Application Data Integrity</t>
  </si>
  <si>
    <t>14.1.3 Protecting Application Services Transactions</t>
  </si>
  <si>
    <t>I.1.21</t>
  </si>
  <si>
    <t>Are Scoped Systems and Data used in the test, development, or QA environments?</t>
  </si>
  <si>
    <t>Test Data Access Control</t>
  </si>
  <si>
    <t>I.13 Protection of Scoped Data in a Non-Production Environment</t>
  </si>
  <si>
    <t>14.3.1 Protection of Test Data</t>
  </si>
  <si>
    <t>I.2</t>
  </si>
  <si>
    <t>Is application development performed?</t>
  </si>
  <si>
    <t>SDLC</t>
  </si>
  <si>
    <t>I.1 Application Security Program Governance</t>
  </si>
  <si>
    <t>I.2.1</t>
  </si>
  <si>
    <t>Is there a formal Software Development Life Cycle (SDLC) process?</t>
  </si>
  <si>
    <t>I.2 Secure Systems Development Life Cycle (SDLC) Policies, Standards and Procedures</t>
  </si>
  <si>
    <t>I.2.2</t>
  </si>
  <si>
    <t>Is there a secure software development lifecycle policy that has been approved by management, communicated to appropriate constituents and an owner to maintain and review the policy?</t>
  </si>
  <si>
    <t>14.2.1 Secure Development Policy
14.2.5 Secure System Engineering Principles</t>
  </si>
  <si>
    <t>I.2.3</t>
  </si>
  <si>
    <t>Is there a documented change management/change control process for applications with Scoped Data?</t>
  </si>
  <si>
    <t>Application Change Control</t>
  </si>
  <si>
    <t>G.1 Change Control
I.2 Secure Systems Development Life Cycle (SDLC) Policies, Standards and Procedures</t>
  </si>
  <si>
    <t>14.2.2 System Change Control Procedures
14.2.3 Technical Review of Applications After Operating Platform Changes
14.2.4 Restrictions on Changes to Software Packages
14.2.9 System Acceptance Testing</t>
  </si>
  <si>
    <t>I.2.3.2</t>
  </si>
  <si>
    <t>Does the application change management/change control process include change control procedures required for all changes to the production environment?</t>
  </si>
  <si>
    <t>12.4.1 Event Logging
14.2.2 System Change Control Procedures
14.2.3 Technical Review of Applications After Operating Platform Changes</t>
  </si>
  <si>
    <t>I.2.3.3</t>
  </si>
  <si>
    <t>Does the application change management/change control process include testing prior to deployment?</t>
  </si>
  <si>
    <t>I.3 Application Security SDLC Phases
I.10 Security Review of Externally Developed Applications</t>
  </si>
  <si>
    <t>14.2.2 System Change Control Procedures
14.2.3 Technical Review of Applications After Operating Platform Changes
14.2.9 System Acceptance Testing</t>
  </si>
  <si>
    <t>I.2.3.8</t>
  </si>
  <si>
    <t>Does the application change management/change control process include stakeholder communication and/or approvals?</t>
  </si>
  <si>
    <t>14.2.2 System Change Control Procedures</t>
  </si>
  <si>
    <t>I.2.3.11</t>
  </si>
  <si>
    <t>Does the application change management/change control process include documentation for all system changes?</t>
  </si>
  <si>
    <t>14.2.2 System Change Control Procedures
14.2.3 Technical Review of Applications After Operating Platform Changes</t>
  </si>
  <si>
    <t>I.2.3.12</t>
  </si>
  <si>
    <t>Does the application change management/change control process include version control for all software?</t>
  </si>
  <si>
    <t>I.2.3.13</t>
  </si>
  <si>
    <t>Does the application change management/change control process include logging of all Change Requests?</t>
  </si>
  <si>
    <t>12.4.1 Event Logging
14.2.2 System Change Control Procedures</t>
  </si>
  <si>
    <t>I.2.4</t>
  </si>
  <si>
    <t>Are applications evaluated from a security perspective prior to promotion to production?</t>
  </si>
  <si>
    <t>Application Security QA_UAT Process</t>
  </si>
  <si>
    <t>I.12 QA_UAT Process</t>
  </si>
  <si>
    <t>14.2.3 Technical Review of Applications After Operating Platform Changes
14.2.8 System Security Testing</t>
  </si>
  <si>
    <t>I.2.5.3.1</t>
  </si>
  <si>
    <t>Is open source software or libraries used to transmit, process or store Scoped Data?</t>
  </si>
  <si>
    <t>Open Source Software Security</t>
  </si>
  <si>
    <t>I.11 Open Source</t>
  </si>
  <si>
    <t>I.2.6</t>
  </si>
  <si>
    <t>Is a Secure Code Review performed regularly?</t>
  </si>
  <si>
    <t>Secure Code Review</t>
  </si>
  <si>
    <t>I.2 Secure Systems Development Life Cycle (SDLC) Policies, Standards and Procedures
I.9 Secure Code Review</t>
  </si>
  <si>
    <t>I.2.6.4</t>
  </si>
  <si>
    <t>Do secure code reviews include regular analysis of vulnerability to recent attacks?</t>
  </si>
  <si>
    <t xml:space="preserve">Twilio performs automated static and dynamic code analysis, we also complete manual code reviews. We employ our static code analysis tools in a risk-based manner and not all products will necessarily be covered every year. </t>
  </si>
  <si>
    <t>I.2.7</t>
  </si>
  <si>
    <t>Are identified security vulnerabilities remediated prior to promotion to production?</t>
  </si>
  <si>
    <t>Twilio takes reports of vulnerabilities and security issues very seriously.  For our corporate systems and cloud infrastructure, we assess vulnerabilities using open source and commercial vulnerability scanning tools.  We also receive alerts from 3rd parties like our vendors and the US CERT.  To discover vulnerabilities in Twilio’s source code or custom-built solutions, we conduct routine penetration tests, code reviews, and run a bug bounty program through BugCrowd.
Twilio’s Security team validates the vulnerabilities identified by these tools and processes, then rates vulnerabilities according to our risk-based vulnerability management standard.  Our risk calculation is based on multiple factors including existing controls that mitigate the risk, scale/scope of systems affected, and severity of a potential exploit.</t>
  </si>
  <si>
    <t>Vulnerability Remediation</t>
  </si>
  <si>
    <t>I.2.7.3</t>
  </si>
  <si>
    <t>Does the SDLC process include communicating known un-remediated vulnerabilities to the Security Monitoring and Response group for awareness and monitoring?</t>
  </si>
  <si>
    <t>I.3</t>
  </si>
  <si>
    <t>Is a web site supported, hosted or maintained that has access to Scoped Systems and Data?</t>
  </si>
  <si>
    <t>Web Server Security</t>
  </si>
  <si>
    <t>I.3.1</t>
  </si>
  <si>
    <t>Do you have logical or Physical segregation between web, application and database components? i.e., Internet, DMZ, Database?</t>
  </si>
  <si>
    <t>Configuration Management</t>
  </si>
  <si>
    <t>G.4 Website Setup, Operation and Security</t>
  </si>
  <si>
    <t>13.1.3 Segregation in Networks</t>
  </si>
  <si>
    <t>I.3.2</t>
  </si>
  <si>
    <t>Are Web Servers used for transmitting, processing or storing Scoped Data?</t>
  </si>
  <si>
    <t>I.3.2.3</t>
  </si>
  <si>
    <t>Are reviews performed to validate compliance with documented web server software security standards?</t>
  </si>
  <si>
    <t>Web Server Security Standards</t>
  </si>
  <si>
    <t>I.3.2.4</t>
  </si>
  <si>
    <t>Is HTTPS enabled for all web pages?</t>
  </si>
  <si>
    <t>HTTPS is enabled for all public-facing services, but some intra-VPC traffic is still unencrypted.</t>
  </si>
  <si>
    <t>Web Encryption Security</t>
  </si>
  <si>
    <t>D.6 Network Management – Encrypted Authentication Credentials</t>
  </si>
  <si>
    <t>I.3.2.9</t>
  </si>
  <si>
    <t>Are sample applications and scripts removed from web servers?</t>
  </si>
  <si>
    <t>Web Server Hardening</t>
  </si>
  <si>
    <t>I.3.2.11</t>
  </si>
  <si>
    <t>Are available high-risk web server software security patches applied and verified at least monthly?</t>
  </si>
  <si>
    <t>Yes. This is part of Vulnerability Management Program</t>
  </si>
  <si>
    <t>Web Server Vulnerability Management</t>
  </si>
  <si>
    <t>G.2 System Patching</t>
  </si>
  <si>
    <t>14.2.9 System Acceptance Testing</t>
  </si>
  <si>
    <t>I.3.2.12.5</t>
  </si>
  <si>
    <t>Are web server software versions that no longer have security patches released prohibited?</t>
  </si>
  <si>
    <t xml:space="preserve">As part of Twilio’s regular development and deployment cycle, critical software patches are evaluated and applied proactively. Operating system patches are applied through the regeneration of a base virtual-machine image and deployed to all nodes in the Twilio cluster over a predefined schedule, which is generally within two weeks. For high-risk patches, Twilio will deploy directly to existing nodes through internally developed orchestration tools. </t>
  </si>
  <si>
    <t>I.3.2.14</t>
  </si>
  <si>
    <t>Is sufficient detail contained in Web Server and application logs to support incident investigation, including successful and failed login attempts and changes to sensitive configuration settings and files?</t>
  </si>
  <si>
    <t>Web Server Auditing and Logging</t>
  </si>
  <si>
    <t>I.3.2.14.4</t>
  </si>
  <si>
    <t>Are Web Server and application logs relevant to supporting incident investigation protected against modification, deletion, and/or inappropriate access?</t>
  </si>
  <si>
    <t>12.4.2 Protection of Log Information
12.4.3 Administrator and Operator Logs</t>
  </si>
  <si>
    <t>I.3.6</t>
  </si>
  <si>
    <t>Is an API available to clients?</t>
  </si>
  <si>
    <t>https://www.twilio.com/docs/usage/api</t>
  </si>
  <si>
    <t>API Security</t>
  </si>
  <si>
    <t>I.4</t>
  </si>
  <si>
    <t>Are mobile applications that access Scoped Systems and Data developed?</t>
  </si>
  <si>
    <t>Mobile Application Security</t>
  </si>
  <si>
    <t>I.4.1</t>
  </si>
  <si>
    <t>Are any actions performed by the mobile application to access, process, transmit or locally store scoped systems and data?</t>
  </si>
  <si>
    <t>J. Incident Event and Communications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</si>
  <si>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</si>
  <si>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J.1</t>
  </si>
  <si>
    <t>Is there an established incident management program that has been approved by management, communicated to appropriate constituents and an owner to maintain and review the program?</t>
  </si>
  <si>
    <t>Cybersecurity Incident Management</t>
  </si>
  <si>
    <t>J.1 Incident Management – Policy and Procedure Content</t>
  </si>
  <si>
    <t>16.1.6 Learning from Informtion Security Incidents</t>
  </si>
  <si>
    <t>J.2</t>
  </si>
  <si>
    <t>Is there a formal Incident Response Plan?</t>
  </si>
  <si>
    <t xml:space="preserve">Twilio maintains an incident reporting policy that defines conditions under which security incidents will be responded to and reported, including levels of severity/risk for various types of vulnerabilities. The Security Incident Response Team receives alerts from upstream vendors and is capable of responding 24x7. The team assesses the threat of all relevant vulnerabilities and establishes remediation actions and timelines for all events.
Twilio maintains an incident  response  program in accordance to NIST SP 800-61. The program defines conditions under which security incidents are classified and  triaged. Twilio Security Incident Response Team, or T-SIRT, assesses the threat of all relevant vulnerabilities or security incidents and establishes remediation and mitigation actions for all events. 
</t>
  </si>
  <si>
    <t>Cybersecurity Incident Response Plan</t>
  </si>
  <si>
    <t>10.1 Nonconformity and Corrective Action Plan
16.1.4 Assessment and Decision on Information Security Events
16.1.5 Response to Information Security Events
16.1.7 Collection of Evidence
6.1.3 Contact with Authorities
7.4 Communication</t>
  </si>
  <si>
    <t>J.2.10</t>
  </si>
  <si>
    <t>Does the Incident Response Plan include guidance for escalation procedure?</t>
  </si>
  <si>
    <t>10.1 Nonconformity and Corrective Action Plan
16.1.5 Response to Information Security Events
7.4 Communication</t>
  </si>
  <si>
    <t>J.2.14</t>
  </si>
  <si>
    <t>Does the Incident Response Plan include actions to be taken in the event of an information security event?</t>
  </si>
  <si>
    <t>10.1 Nonconformity and Corrective Action Plan
16.1.5 Response to Information Security Events</t>
  </si>
  <si>
    <t>J.5</t>
  </si>
  <si>
    <t>Are events on Scoped Systems or systems containing Scoped Data relevant to supporting incident investigation regularly reviewed using a specific methodology to uncover potential incidents?</t>
  </si>
  <si>
    <t>Security Event Monitoring</t>
  </si>
  <si>
    <t>Incident Detection</t>
  </si>
  <si>
    <t xml:space="preserve">J.1 Incident Management – Policy and Procedure Content
J.5 IS/IT Incident Management – Detection </t>
  </si>
  <si>
    <t>J.5.10</t>
  </si>
  <si>
    <t>Does regular security monitoring include malware activity alerts such as uncleaned infections and suspicious activity?</t>
  </si>
  <si>
    <t>Incident Detection - Malware</t>
  </si>
  <si>
    <t>J.5 IS/IT Incident Management – Detection</t>
  </si>
  <si>
    <t>K. Business Resiliency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</si>
  <si>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</si>
  <si>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K.1</t>
  </si>
  <si>
    <t>Is there an established business resiliency program that has been approved by management, communicated to appropriate constituents, and an owner to maintain and review the program?</t>
  </si>
  <si>
    <t>https://www.twilio.com/learn/messaging/business-continuity-for-a-resilient-global-communications-solution</t>
  </si>
  <si>
    <t>Business Resilience Governance</t>
  </si>
  <si>
    <t>Resilience Program Governance</t>
  </si>
  <si>
    <t>K.1 Business Resiliency Governance</t>
  </si>
  <si>
    <t>K.1.3</t>
  </si>
  <si>
    <t>Does the business resiliency program include a formal annual (or more frequent) executive management review of business continuity key performance indicators, accomplishments, and issues?</t>
  </si>
  <si>
    <t>Business Resilience Metrics</t>
  </si>
  <si>
    <t>17.1.3 Verifty, Review and Evaluate Information Security Continuity</t>
  </si>
  <si>
    <t>K.1.5</t>
  </si>
  <si>
    <t>Do the products and/or services specified in the scope of this assessment fall within the scope of the Business Resiliency program?</t>
  </si>
  <si>
    <t xml:space="preserve">At this time, not all products are within scope for our Business Continuity and Disaster Recovery program. Please work with your sales representative to determine scope. </t>
  </si>
  <si>
    <t>Service Resilience</t>
  </si>
  <si>
    <t>K.2 Business Impact Analysis (BIA)</t>
  </si>
  <si>
    <t>K.5</t>
  </si>
  <si>
    <t>Are formal business continuity procedures developed and documented?</t>
  </si>
  <si>
    <t xml:space="preserve">For in scope teams, processes and systems, business continuity procuedres are developed and documented. </t>
  </si>
  <si>
    <t>Business Continuity Planning</t>
  </si>
  <si>
    <t>Business Continuity Procedures</t>
  </si>
  <si>
    <t>K.4 Business Activity level Recovery Planning</t>
  </si>
  <si>
    <t>K.6</t>
  </si>
  <si>
    <t>Has senior management assigned the responsibility for the overall management of critical response and recovery efforts?</t>
  </si>
  <si>
    <t>Business Recovery Management and Communications</t>
  </si>
  <si>
    <t>16.1.1 Responsibilities and Procedures
16.1.2 Reporting Information Security Events</t>
  </si>
  <si>
    <t>K.7</t>
  </si>
  <si>
    <t>Is there a periodic (at least annual) review of your Business Resiliency procedures?</t>
  </si>
  <si>
    <t>Business Continuity Plan Management</t>
  </si>
  <si>
    <t>K.6 Exercising</t>
  </si>
  <si>
    <t>K.8</t>
  </si>
  <si>
    <t>Are there any dependencies on critical third party service providers?</t>
  </si>
  <si>
    <t>Critical Vendors</t>
  </si>
  <si>
    <t>K.8.3</t>
  </si>
  <si>
    <t>Is communication in the event of a disruption that impacts the delivery of key service provider products and services required?</t>
  </si>
  <si>
    <t>K.9</t>
  </si>
  <si>
    <t>Is there a formal, documented Information Technology Disaster Recovery exercise and testing program in place?</t>
  </si>
  <si>
    <t xml:space="preserve">For in scope teams, processes and systems, disaster recovery testing is performed. </t>
  </si>
  <si>
    <t>Disaster Recovery Testing</t>
  </si>
  <si>
    <t>Disaster Recovery Testing Scope</t>
  </si>
  <si>
    <t>K.9.5</t>
  </si>
  <si>
    <t>Is there an annual schedule of planned Disaster Recovery and other Business Resiliency exercises and tests?</t>
  </si>
  <si>
    <t>Disaster Recovery Testing Activity Schedule</t>
  </si>
  <si>
    <t>K.16</t>
  </si>
  <si>
    <t>Are backups of Scoped Systems and Data performed?</t>
  </si>
  <si>
    <t>Twilio performs regular backups (at least daily) of Twilio account information, call records, call recordings and other critical data using Amazon S3 cloud storage. All backups are encrypted  at rest using strong encryption (volume level, AES - 256). Backup files are stored redundantly across multiple availability zones and are encrypted. 
We test backups when we reboot our hosts. Backups are retained for 30 days.</t>
  </si>
  <si>
    <t>Backup and Recovery</t>
  </si>
  <si>
    <t>Backup Operations</t>
  </si>
  <si>
    <t>K.5 Backup Media Restoration</t>
  </si>
  <si>
    <t>12.3.1 Information Backup
17.2.1 Availability of Information Processing Facilities</t>
  </si>
  <si>
    <t>K.16.1</t>
  </si>
  <si>
    <t>Is there a policy or process for the backup of production data?</t>
  </si>
  <si>
    <t>K.16.1.1</t>
  </si>
  <si>
    <t>Are backup media and restoration procedures tested at least annually?</t>
  </si>
  <si>
    <t>K.16.2</t>
  </si>
  <si>
    <t>Are backup and replication errors reviewed and resolved as required?</t>
  </si>
  <si>
    <t>Backup Error Monitoring</t>
  </si>
  <si>
    <t>12.3.1 Information Backup</t>
  </si>
  <si>
    <t>K.16.3</t>
  </si>
  <si>
    <t>Is backup media stored offsite?</t>
  </si>
  <si>
    <t>Backup Media Transport Security</t>
  </si>
  <si>
    <t>K.16.4</t>
  </si>
  <si>
    <t>Are backups containing Scoped Data stored in an environment where the security controls protecting them are equivalent to the production environment?</t>
  </si>
  <si>
    <t>Backup Media Security</t>
  </si>
  <si>
    <t>L. Compliance</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</si>
  <si>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</si>
  <si>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L.1</t>
  </si>
  <si>
    <t>Are there policies and procedures to ensure compliance with applicable legislative, regulatory and contractual requirements including intellectual property rights on business processes or information technology software products?</t>
  </si>
  <si>
    <t>Compliance Management</t>
  </si>
  <si>
    <t>Compliance Governance</t>
  </si>
  <si>
    <t>A.3 Legal, Regulatory and Standards Compliance
L.1 Monitoring and Reporting – Compliance/organization</t>
  </si>
  <si>
    <t>18.1.1 Identification of Applicable Legislation and Contractual Requirements
18.1.2 Intellectual Property Rights</t>
  </si>
  <si>
    <t>L.3</t>
  </si>
  <si>
    <t>Is there an internal audit, risk management, or compliance department, or similar management oversight unit with responsibility for assessing, identifying and tracking resolution of outstanding regulatory issues?</t>
  </si>
  <si>
    <t>Compliance Organization</t>
  </si>
  <si>
    <t>L.1 Monitoring and Reporting – Compliance/organization</t>
  </si>
  <si>
    <t>18.1.1 Identification of Applicable Legislation and Contractual Requirements
18.1.5 Regulation of Cryptographic Controls
18.2.2 Compliance with Security Policies and Standards</t>
  </si>
  <si>
    <t>L.3.1</t>
  </si>
  <si>
    <t>Are audits performed to ensure compliance with applicable statutory, regulatory, contractual or industry requirements?</t>
  </si>
  <si>
    <t>L.1 Monitoring and Reporting – Compliance/organization
L.2 Monitoring and Reporting – Compliance Requirement Identification</t>
  </si>
  <si>
    <t>L.3.1.1</t>
  </si>
  <si>
    <t>Does the audit function have independence from the lines of business?</t>
  </si>
  <si>
    <t>9.2 Internal Audit</t>
  </si>
  <si>
    <t>L.4</t>
  </si>
  <si>
    <t>Are internal management reporting and/or external reporting to government agencies maintained in accordance with applicable law?</t>
  </si>
  <si>
    <t>Compliance Reporting</t>
  </si>
  <si>
    <t>6.1.3 Contact with Authorities</t>
  </si>
  <si>
    <t>L.7</t>
  </si>
  <si>
    <t>Are business licenses or registrations maintained in all jurisdictions where required?</t>
  </si>
  <si>
    <t>Business Licenses and Registrations</t>
  </si>
  <si>
    <t>L.13</t>
  </si>
  <si>
    <t>Are marketing or selling activities conducted directly to Client's customers?</t>
  </si>
  <si>
    <t>Consumer Protection</t>
  </si>
  <si>
    <t>Consumer Marketing and Sales</t>
  </si>
  <si>
    <t>L.4 Marketing and Selling Business Practices</t>
  </si>
  <si>
    <t>L.13.2</t>
  </si>
  <si>
    <t>Is training conducted for Constituents who have direct customer contact regarding consumer protection compliance responsibilities?</t>
  </si>
  <si>
    <t>L.13.4</t>
  </si>
  <si>
    <t>Is there an incentive or compensation program for Constituents who directly sell/market to Client customers? If yes please describe in the 'Additional Information' field</t>
  </si>
  <si>
    <t xml:space="preserve">Our sales teams sell directly to our clients and have compensation tied to those activities. </t>
  </si>
  <si>
    <t>L.13.5</t>
  </si>
  <si>
    <t>Are there documented policies and procedures to ensure compliance with applicable laws and regulations including Unfair, Deceptive, or Abusive Acts or Practices?</t>
  </si>
  <si>
    <t>Complaint Management</t>
  </si>
  <si>
    <t>L.14</t>
  </si>
  <si>
    <t>Are there direct interactions with your client's customers?</t>
  </si>
  <si>
    <t xml:space="preserve">Only through communications flows defined and managed by customer.  </t>
  </si>
  <si>
    <t>L.14.4</t>
  </si>
  <si>
    <t>Are calls for telemarketing purposes and/or collections purposes recorded and retained? If yes, please provide the retention period in the 'Additional Information' field.</t>
  </si>
  <si>
    <t>Only if customer chooses to use Twilio for telemarketing and chooses to record those calls.</t>
  </si>
  <si>
    <t>L.14.6</t>
  </si>
  <si>
    <t>Is a web site(s) maintained or hosted for the purpose of advertising, offering, managing, or servicing accounts, products or services to clients' customers?</t>
  </si>
  <si>
    <t>L.15</t>
  </si>
  <si>
    <t>Are accounts opened, financial transactions initiated or other account maintenance activity (e.g., applying payments, receiving payments, transferring funds, etc.) through either electronic, telephonic, written or in-person requests made on behalf of your clients' customers?</t>
  </si>
  <si>
    <t>Consumer Financial Protection</t>
  </si>
  <si>
    <t>L.15.1</t>
  </si>
  <si>
    <t>Are customer account activities monitored for unusual or suspicious activity?</t>
  </si>
  <si>
    <t>L.16</t>
  </si>
  <si>
    <t>Are electronic commerce web sites or applications used to transmit, process or store Scoped Systems and Data?</t>
  </si>
  <si>
    <t>eCommerce</t>
  </si>
  <si>
    <t>L.17</t>
  </si>
  <si>
    <t>Are all transaction details i.e., payment card info and information about the parties conducting transactions, prohibited from being stored in the Internet facing DMZ?</t>
  </si>
  <si>
    <t>eCommerce Security</t>
  </si>
  <si>
    <t>L.18</t>
  </si>
  <si>
    <t>Are client audits and/or risk assessments permitted?</t>
  </si>
  <si>
    <t>External Risk Assessment</t>
  </si>
  <si>
    <t>Client Audit Requirements</t>
  </si>
  <si>
    <t>L.18.4</t>
  </si>
  <si>
    <t>Is evidence of internal controls available during a client assessment?</t>
  </si>
  <si>
    <t>L.19</t>
  </si>
  <si>
    <t>Are controls validated by independent, third party auditors or information security professionals?</t>
  </si>
  <si>
    <t xml:space="preserve"> </t>
  </si>
  <si>
    <t>Independent Audits</t>
  </si>
  <si>
    <t>18.2.1 Independent Review of Information Security</t>
  </si>
  <si>
    <t>M. End User Device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</si>
  <si>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</si>
  <si>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M.1</t>
  </si>
  <si>
    <t>Are End User Devices (Desktops, Laptops, Tablets, Smartphones) used for transmitting, processing or storing Scoped Data?</t>
  </si>
  <si>
    <t>End User Device Security</t>
  </si>
  <si>
    <t>M.1 End User Device Administrative Activity Logging</t>
  </si>
  <si>
    <t>11.2.8 Unattended User Equipment
11.2.9 Clear Desk and Clear Screen Policy
12.1.3 Capacity Management</t>
  </si>
  <si>
    <t>M.1.1</t>
  </si>
  <si>
    <t>Are end user device security configuration standards documented?</t>
  </si>
  <si>
    <t>Security Configuration Standards</t>
  </si>
  <si>
    <t>M.1.16</t>
  </si>
  <si>
    <t>Are Activity alerts such as uncleaned infections and suspicious activity reviewed and actioned at least weekly for all end user devices?</t>
  </si>
  <si>
    <t xml:space="preserve">We use Carbon Black for malware detection and quarantine and Proofpoint/Google for email scanning. Carbon Black Defense uses behavior based detection, rather than signature based detected.  </t>
  </si>
  <si>
    <t>Malware Protection</t>
  </si>
  <si>
    <t>M.1.17</t>
  </si>
  <si>
    <t>Are defined procedures in place to identify and correct systems without anti-virus at least weekly for all end user devices?</t>
  </si>
  <si>
    <t>M.1.22</t>
  </si>
  <si>
    <t>Are Constituents allowed to utilize mobile devices within your environment?</t>
  </si>
  <si>
    <t>Mobile Device Policy and Procedures</t>
  </si>
  <si>
    <t>Mobile Device Access</t>
  </si>
  <si>
    <t>F.3 Secure Workspace Program</t>
  </si>
  <si>
    <t>M.1.22.5</t>
  </si>
  <si>
    <t>Can Constituents access corporate e-mail using mobile devices?</t>
  </si>
  <si>
    <t>M.1.23</t>
  </si>
  <si>
    <t>Is there a mobile device management program in place that has been approved by management and communicated to appropriate Constituents?</t>
  </si>
  <si>
    <t>Twilio has a 'bring your own device' policy regarding mobile phones, so employees can access their emails with them, and while potentially some customer information might be accessible, only Twilio owned devices can access production environment through a secure VPN. Mobile phones and tablets may be permitted to access approved work applications such as email, messaging, and monitoring applications if they comply with corporate access control requirements.</t>
  </si>
  <si>
    <t>Mobile Device Management</t>
  </si>
  <si>
    <t>11.2.6 Security Equipment and Assets Off Premises
6.2.1 Mobile Device Policy</t>
  </si>
  <si>
    <t>M.2</t>
  </si>
  <si>
    <t>Are personal computers (PCs) used to transmit, process or store Scoped Systems and Data.</t>
  </si>
  <si>
    <t>Personal Computer Policy and Procedures</t>
  </si>
  <si>
    <t>M.2.3</t>
  </si>
  <si>
    <t>Are non-company managed PCs used to connect to the company network?</t>
  </si>
  <si>
    <t>BYOD</t>
  </si>
  <si>
    <t>M.3</t>
  </si>
  <si>
    <t>Are cloud hosting staff technically prevented from accessing the administrative environment via non-managed private devices?</t>
  </si>
  <si>
    <t>Cloud Hosting Staff BYOD</t>
  </si>
  <si>
    <t>N. Network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</si>
  <si>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</si>
  <si>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N.1</t>
  </si>
  <si>
    <t>Are there external network connections (Internet, extranet, etc.)?</t>
  </si>
  <si>
    <t>Network Policy</t>
  </si>
  <si>
    <t>N.9 Network Security – Authorized Network Traffic</t>
  </si>
  <si>
    <t>13.1.1 Network Controls
7.5.1 General</t>
  </si>
  <si>
    <t>N.1.1</t>
  </si>
  <si>
    <t>Are there security and hardening standards for network devices, including Firewalls, Switches, Routers and Wireless Access Points (baseline configuration, patching, passwords, Access control)?</t>
  </si>
  <si>
    <t xml:space="preserve">Twilio complies with Amazon’s published best practices. The Cloud Infrastructure team builds a standard hardened image which engineering teams then use to boot their own instances. Twilio uses known good images AWS AMI to deploy patches. </t>
  </si>
  <si>
    <t>Hardening Standards</t>
  </si>
  <si>
    <t>13.1.1 Network Controls
9.1.2 Access to Networks and Network Services</t>
  </si>
  <si>
    <t>N.1.2</t>
  </si>
  <si>
    <t>Is there an approval process prior to installing a network device?</t>
  </si>
  <si>
    <t>Network Device Change Control</t>
  </si>
  <si>
    <t>N.1.6</t>
  </si>
  <si>
    <t>Is every connection to an external network terminated at a firewall?</t>
  </si>
  <si>
    <t>Firewall/ACL Management</t>
  </si>
  <si>
    <t>Firewall Policy</t>
  </si>
  <si>
    <t>N.2 Network Security – Firewall(s) and/or Other Devices Providing the Same Functionality</t>
  </si>
  <si>
    <t>N.1.9</t>
  </si>
  <si>
    <t>Do network devices deny all access by default?</t>
  </si>
  <si>
    <t>ACL Management</t>
  </si>
  <si>
    <t>J.4 Information Security/Information Technology (IS/IT) Incident Management – Preparation</t>
  </si>
  <si>
    <t>N.1.10</t>
  </si>
  <si>
    <t>Do the firewalls have any rules that permit 'any' network, sub network, host, protocol or port on any of the firewalls (internal or external)?</t>
  </si>
  <si>
    <t>Required to handle inbound traffic from the internet for our webhooks to function</t>
  </si>
  <si>
    <t>N.1.12</t>
  </si>
  <si>
    <t>Is remote access to administrative interfaces configured to require authentication and encryption?</t>
  </si>
  <si>
    <t>Secure Configuration</t>
  </si>
  <si>
    <t>Service Management</t>
  </si>
  <si>
    <t>9.1.2 Access to Networks and Network Services</t>
  </si>
  <si>
    <t>N.1.13</t>
  </si>
  <si>
    <t>Are default passwords changed or disabled prior to placing the device into production?</t>
  </si>
  <si>
    <t>Default Authentication</t>
  </si>
  <si>
    <t>N.1.15.1</t>
  </si>
  <si>
    <t>Is there a remote access policy for systems transmitting, processing and storing Scoped Systems and Data that has been approved by management and communicated to constituents?</t>
  </si>
  <si>
    <t>13.1.1 Network Controls</t>
  </si>
  <si>
    <t>N.1.15.4</t>
  </si>
  <si>
    <t xml:space="preserve">Some public facing endpoints still accept HTTP connections, however, clients have the option to force HTTPS connections from their clients. </t>
  </si>
  <si>
    <t>Encrypted Communications</t>
  </si>
  <si>
    <t>N.2</t>
  </si>
  <si>
    <t>Is remote terminal technology (e.g., RDP, Citrix) used to access Scoped Systems and Data remotely?</t>
  </si>
  <si>
    <t>Yes for SSH</t>
  </si>
  <si>
    <t>Remote Desktop</t>
  </si>
  <si>
    <t>N.3.1</t>
  </si>
  <si>
    <t>Are all available high-risk security patches applied and verified on network devices?</t>
  </si>
  <si>
    <t>Network Device Patch Management</t>
  </si>
  <si>
    <t>Patching</t>
  </si>
  <si>
    <t>12.6.1 Management of Technical Vulnerabilities</t>
  </si>
  <si>
    <t>N.3.2</t>
  </si>
  <si>
    <t>Is there sufficient detail contained in network device logs to support incident investigation?</t>
  </si>
  <si>
    <t>Network Device Logging</t>
  </si>
  <si>
    <t>Logging Detail</t>
  </si>
  <si>
    <t>N.10 Network Logging</t>
  </si>
  <si>
    <t>12.4.1 Event Logging
7.5.1 General
7.5.2 Creating and Updating</t>
  </si>
  <si>
    <t>N.3.3</t>
  </si>
  <si>
    <t>Are Network Intrusion Detection capabilities employed?</t>
  </si>
  <si>
    <t>Twilio employs a network based intrusion detection system (IDS) provided by Amazon Web Services, GuardDuty. Amazon GuardDuty analyzes AWS CloudTrail, VPC Flow Logs, and AWS DNS logs. The service is optimized to consume large volumes of data for near real-time processing of security detections. It uses threat intelligence feeds, such as lists of malicious IPs and domains, and machine learning to identify unexpected and potentially unauthorized and malicious activity within the Twilio AWS environment.
We are also using OpenDNS Umbrella.</t>
  </si>
  <si>
    <t>Network Security</t>
  </si>
  <si>
    <t>Network Intrusion Detection/ Prevention</t>
  </si>
  <si>
    <t>N.3 Network Security – IDS/IPS Attributes</t>
  </si>
  <si>
    <t>N.3.4</t>
  </si>
  <si>
    <t>Is there a DMZ environment within the network that transmits, processes or stores Scoped Systems and Data?</t>
  </si>
  <si>
    <t>Twilio network’s security controls operate at the host level, and as such, we do not have a traditional DMZ</t>
  </si>
  <si>
    <t>DMZ Security</t>
  </si>
  <si>
    <t>N.4</t>
  </si>
  <si>
    <t>Are wireless networking devices connected to networks containing Scoped Systems and Data?</t>
  </si>
  <si>
    <t>Wireless Security</t>
  </si>
  <si>
    <t>N.7 Unauthorized Wireless Networks</t>
  </si>
  <si>
    <t>N.4.1</t>
  </si>
  <si>
    <t>Is there a wireless policy or program that has been approved by management, communicated to appropriate constituents and an owner to maintain and review the policy?</t>
  </si>
  <si>
    <t>N.4.5</t>
  </si>
  <si>
    <t>Does the Wireless Security Policy require wireless connections to be secured with WPA2, and encrypted using AES or CCMP?</t>
  </si>
  <si>
    <t>N.8 Wireless Networks Encryption</t>
  </si>
  <si>
    <t>Privacy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</si>
  <si>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</si>
  <si>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P.1</t>
  </si>
  <si>
    <t>Is there collection of, access to, processing of, or retention of any client scoped Data that includes any classification of non-public personal information or personal data of individuals?</t>
  </si>
  <si>
    <t>Twilio processes communications content (which may include personal data, if end users choose to include it) and communications metadata</t>
  </si>
  <si>
    <t>Privacy Program Management</t>
  </si>
  <si>
    <t>P.1 Privacy Program Management</t>
  </si>
  <si>
    <t>P.1.1</t>
  </si>
  <si>
    <t>Is client scoped Data collected, transmitted, processed, or stored that can be classified as non-public information (NPI), personally identifiable information (PII), or personally identifiable financial information?</t>
  </si>
  <si>
    <t>P.1.3.1</t>
  </si>
  <si>
    <t>Is there a formalized approval process to review and update data classification definitions and related data flows/data inventories of client scoped privacy data on a periodic basis?</t>
  </si>
  <si>
    <t>Data Management</t>
  </si>
  <si>
    <t>P.7 Management of Client-Scoped Privacy Data</t>
  </si>
  <si>
    <t>P.1.4.2</t>
  </si>
  <si>
    <t>Are there privacy policies and procedures with identified privacy controls that are reviewed and revised at least annually?</t>
  </si>
  <si>
    <t>Policies and Procedures</t>
  </si>
  <si>
    <t>P.1.4.3</t>
  </si>
  <si>
    <t>Is there a management procedure maintained to monitor changes in applicable privacy statutory, regulatory or contractual regulations or contractual obligations?</t>
  </si>
  <si>
    <t>P.1.4.4</t>
  </si>
  <si>
    <t>Is there a documented privacy policy or procedures maintained for the protection of information collected, transmitted, processed, or maintained on behalf of the client?</t>
  </si>
  <si>
    <t>P.1.4.5.1</t>
  </si>
  <si>
    <t>Are privacy risks identified and associated mitigation plans documented in a formal data protection or privacy program  plan that is reviewed by management?</t>
  </si>
  <si>
    <t>Risk Assessments</t>
  </si>
  <si>
    <t>P.4 PRIVACY IMPACT RISK ASSESSMENTS</t>
  </si>
  <si>
    <t>P.1.4.5.2</t>
  </si>
  <si>
    <t>Are sufficient resources (e.g. people, time and money) allocated to mitigate identified privacy risks?</t>
  </si>
  <si>
    <t>P.1.4.5.3</t>
  </si>
  <si>
    <t>Are procedures to assess privacy impact maintained which embed privacy requirements into new systems, applications or devices? (e.g., Privacy by Design) throughout the system lifecycle?</t>
  </si>
  <si>
    <t>P.1.5.1</t>
  </si>
  <si>
    <t>Is privacy awareness training conducted for new employees at the time of onboarding?</t>
  </si>
  <si>
    <t>Training &amp; Awareness</t>
  </si>
  <si>
    <t>P.3 Privacy Awareness</t>
  </si>
  <si>
    <t>P.1.5.2</t>
  </si>
  <si>
    <t>Is privacy awareness training for employees conducted on an annual basis including acceptance of responsibilities for privacy requirements?</t>
  </si>
  <si>
    <t>P.1.5.3</t>
  </si>
  <si>
    <t>Are privacy awareness training obligations extended to the organizations subcontractors or third parties?</t>
  </si>
  <si>
    <t>P.1.6.1</t>
  </si>
  <si>
    <t>Is a process maintained to identify and record any detected or reported unauthorized disclosures of personal information?</t>
  </si>
  <si>
    <t>Incident Response Procedures</t>
  </si>
  <si>
    <t>P.8 Data Protection, Privacy Incident Notification and Response Management</t>
  </si>
  <si>
    <t>7.5.1 General</t>
  </si>
  <si>
    <t>P.1.6.2</t>
  </si>
  <si>
    <t>Is there a process in place to identify and report privacy incidents including notification to external authorities as required by applicable privacy or cyber security law?</t>
  </si>
  <si>
    <t>P.1.6.3</t>
  </si>
  <si>
    <t>Is there a formal privacy incident communication procedure integrated with the information security incident response and escalation process?</t>
  </si>
  <si>
    <t>P.2</t>
  </si>
  <si>
    <t>Is conspicuous notice provided in clear and plain language about privacy policies and procedures related to client scoped data?</t>
  </si>
  <si>
    <t>Privacy Notice</t>
  </si>
  <si>
    <t>P.5 DATA COLLECTION, NOTICE, CHOICE &amp; CONSENT</t>
  </si>
  <si>
    <t>P.2.1</t>
  </si>
  <si>
    <t>Do privacy notices identify the purposes for which personal information is collected, used, processed, retained, maintained, and disclosed?</t>
  </si>
  <si>
    <t>Data Collection</t>
  </si>
  <si>
    <t>P.2.2</t>
  </si>
  <si>
    <t>Do privacy notices include the categories of information collected, use of outside data sources, including any categories of affiliates or non-affiliated third parties with whom the personal data is shared?</t>
  </si>
  <si>
    <t>P.2.3</t>
  </si>
  <si>
    <t>Is there an ongoing process to regularly review and update privacy policies and notices on a periodic basis?</t>
  </si>
  <si>
    <t>P.2 Privacy Organization &amp; Program Maintenance</t>
  </si>
  <si>
    <t>P.2.4</t>
  </si>
  <si>
    <t>Is notice provided at or before point of collection regarding the selling of personal data or sharing of data with third parties for marketing purposes? If yes, please describe the notice in the 'Additional Information' field.</t>
  </si>
  <si>
    <t>Preference &amp; Consent  Management</t>
  </si>
  <si>
    <t>P.2.5</t>
  </si>
  <si>
    <t>Are notices communicated to inform individuals regarding awareness of privacy obligations, retention periods of data collected, and opt-out choices applicable to the services?</t>
  </si>
  <si>
    <t>P.2.6</t>
  </si>
  <si>
    <t>Is a website, mobile, or digital service privacy policy developed, maintained, published, and communicated to users on devices or applications that have access to client-scoped privacy data?</t>
  </si>
  <si>
    <t xml:space="preserve">Twilio maintains publicly available privacy notices, however, as Twilio does not have a direct relationship with customers' end users, customers are responsible for ensuring its end users are provided adequate notice of Twilio's processing activities.  </t>
  </si>
  <si>
    <t>P.6 ONLINE PRIVACY</t>
  </si>
  <si>
    <t>P.3</t>
  </si>
  <si>
    <t>Are there documented privacy policies and procedures that address choice and consent based on the statutory, regulatory, or contractual obligations to provide privacy protection for client-scoped privacy data?</t>
  </si>
  <si>
    <t>Privacy Choice and Consent</t>
  </si>
  <si>
    <t>P.3.1</t>
  </si>
  <si>
    <t>Where the use personal data requires explicit consent, are there mechanisms in place to obtain such consent prior to collection and consistent with the organization’s privacy commitments or privacy policy?</t>
  </si>
  <si>
    <t>P.3.2</t>
  </si>
  <si>
    <t>Are choices offered regarding the collection, use processing, retention, disclosure and disposal of client-scoped personal data communicated?</t>
  </si>
  <si>
    <t>P.3.3</t>
  </si>
  <si>
    <t>Is there a documented policy or procedure that defines the lawful basis for determining implicit consent for the collection, use, processing, retention, disclosure, and disposal of personal information?</t>
  </si>
  <si>
    <t>P.4</t>
  </si>
  <si>
    <t>For client-scoped Data, is personal data collected directly from an individual on behalf of the client or provided to the organization directly by the client?</t>
  </si>
  <si>
    <t>Only for certain types of flows and only if designed/instantiated by customer.</t>
  </si>
  <si>
    <t>Privacy Data Collection</t>
  </si>
  <si>
    <t>P.10 Authorizations, Monitoring &amp; Enforcement</t>
  </si>
  <si>
    <t>P.4.1</t>
  </si>
  <si>
    <t>Are there documented policies and operating procedures regarding limiting the personal data collected and its use to the minimum necessary?</t>
  </si>
  <si>
    <t>P.4.2</t>
  </si>
  <si>
    <t>Are there documented privacy policies and procedures maintained that address data collection based on the statutory, regulatory, or contractual obligations to provide privacy protection for client-scoped privacy data?</t>
  </si>
  <si>
    <t>P.7 Management of Client-Scoped Privacy Data
P.10 Authorizations, Monitoring &amp; Enforcement</t>
  </si>
  <si>
    <t>P.4.3</t>
  </si>
  <si>
    <t>Is there a process in place to review and assess any new uses of personal data, confirm authorization or re-gain consent?</t>
  </si>
  <si>
    <t>P.5</t>
  </si>
  <si>
    <t>Are there controls in place to ensure that the collection and usage of personal information is limited and in compliance with applicable law?</t>
  </si>
  <si>
    <t>Use, Retention, &amp; Disposal</t>
  </si>
  <si>
    <t>P.5.1</t>
  </si>
  <si>
    <t>Is there a documented records retention policy and process with defined schedules that ensure that Personal Information is retained for no longer than necessary?</t>
  </si>
  <si>
    <t>P.5.2</t>
  </si>
  <si>
    <t>Is there a policy and process to limit any secondary use of client Scoped Data unless authorized?</t>
  </si>
  <si>
    <t>P.5.3</t>
  </si>
  <si>
    <t>Are there control mechanisms in place to de-identify, mask, anonymize, or pseudonymize personal data to prevent loss, theft, misuse or unauthorized access?</t>
  </si>
  <si>
    <t>These controls are sometimes "opt-in" controls by Twilio customers, meaning Twilio customers have the ability to redact or delete cretain types of data that are stored by Twilio</t>
  </si>
  <si>
    <t>P.5.4</t>
  </si>
  <si>
    <t>Is there a policy and/or process to limit or prevent the sharing of client-scoped Data with affiliates unless authorized?</t>
  </si>
  <si>
    <t>P.5.5</t>
  </si>
  <si>
    <t>Is client Scoped Data aggregated, appended, or modeled using outside data sources of personal information?</t>
  </si>
  <si>
    <t>Not by default, there might be add-on services where outside data sources could be used to append additional data to communications flows or their metadata.  Customer would have control over these add-ons and their functionality.</t>
  </si>
  <si>
    <t>P.5.6</t>
  </si>
  <si>
    <t>If personal data is kept electronically or processed through automated means, are mechanisms in place to enable data portability for client scoped data? If so describe in 'Additional Information' field.</t>
  </si>
  <si>
    <t>Customers can access/export any communications content or logs that Twilio stores on their behalf through normal use of the Twilio Services.</t>
  </si>
  <si>
    <t>P.6</t>
  </si>
  <si>
    <t>If personal data of individuals is retained by your organization, are there processes (e.g., mail, phone, electronic) and procedures to enable individuals to view, access, correct, amend, or delete inaccurate information? If yes, please describe in 'Additional Information' field.</t>
  </si>
  <si>
    <t>Customers can access/delete any communications content or logs that Twilio stores on their behalf through normal use of the Twilio Services.</t>
  </si>
  <si>
    <t>Access</t>
  </si>
  <si>
    <t>Data subject Requests</t>
  </si>
  <si>
    <t>P.5 DATA COLLECTION, NOTICE, CHOICE &amp; CONSENT
P.7 Management of Client-Scoped Privacy Data</t>
  </si>
  <si>
    <t>P.6.1</t>
  </si>
  <si>
    <t>Is there a documented process to reasonably authenticate or verify an individual's request prior to fulfilling their request for access to their personal information?</t>
  </si>
  <si>
    <t>For data which twilio acts as a controller of, yes.  For data which twilio acts as a processor of, twilio will refer any DSRs to the customer.</t>
  </si>
  <si>
    <t>Data Subject Requests</t>
  </si>
  <si>
    <t>P.6.2</t>
  </si>
  <si>
    <t>Is there a process to inform individuals in writing of the reason a request for access to their personal information was denied and the dispute mechanisms if any to challenge as specifically permitted or required by law or regulation?</t>
  </si>
  <si>
    <t>P.7</t>
  </si>
  <si>
    <t>Is client scoped data collected by, transmitted to, processed by, accessed by, disclosed to, or retained by third parties?</t>
  </si>
  <si>
    <t>https://www.twilio.com/legal/privacy#when-and-why-we-share-your-personal-information-or-your-end-users-personal-information</t>
  </si>
  <si>
    <t>Disclosures to Third Parties</t>
  </si>
  <si>
    <t>P.9 Third Party Privacy Agreements</t>
  </si>
  <si>
    <t>P.7.1</t>
  </si>
  <si>
    <t>Is personal information accessed, disclosed, processed, transmitted or retained by third parties across national borders? If yes, describe and list the countries in 'Additional Information' field.</t>
  </si>
  <si>
    <t>This generally wouldn't be the case for communications to US customers, as all of our Amazon servers are hosted in the US.  However, if a US customer crosses the national border and customer sent a message to that customer through Twilio, it might be delivered (transmitted) by an international carrier.</t>
  </si>
  <si>
    <t>P.9 Third Party Privacy Agreements
P.10 Authorizations, Monitoring &amp; Enforcement</t>
  </si>
  <si>
    <t>P.7.2</t>
  </si>
  <si>
    <t>Do agreements with third parties who have access to or potential access to client Scoped Data address confidentiality, audit, security, and privacy, including but not limited to incident response, ongoing monitoring limitations on data use, limitations on data sharing, return of data, and secure disposal of privacy data?</t>
  </si>
  <si>
    <t>Contract Management</t>
  </si>
  <si>
    <t>15.1.2 Addressing Security Within Supplier Agreements
4.2 Understanding Needs and Expectations of Interested Parties</t>
  </si>
  <si>
    <t>P.7.3</t>
  </si>
  <si>
    <t>Do contracts or agreements with third parties define the nature, purpose and duration of processing, direction  including  type of personal data or categories of data that are in scope of the services?</t>
  </si>
  <si>
    <t>P.7.5</t>
  </si>
  <si>
    <t>Do fourth-parties, subcontractors, sub-processors, or sub-service organizations have access to or process client scoped data?</t>
  </si>
  <si>
    <t>Fourth or Nth Parties</t>
  </si>
  <si>
    <t>P.7.6</t>
  </si>
  <si>
    <t>Are there documented policies, procedures or mechanisms to provide notice, and if required obtain consent for any new, or changed usage of fourth parties, subcontractors, sub-processors, or sub-service organizations?</t>
  </si>
  <si>
    <t>Yes. Twilio maintains an up-to-date list of its sub-processors at https://www.twilio.com/legal/sub-processors/, which contains a mechanism to subscribe to notifications of new subprocessors. A customer can subscribe, and if they do, we will provide details of any change in subprocessors prior to any such change.</t>
  </si>
  <si>
    <t>P.8</t>
  </si>
  <si>
    <t>Is there a documented data protection program with administrative, technical, and physical and environmental safeguards for the protection of client-scoped Data?</t>
  </si>
  <si>
    <t>Security for Privacy</t>
  </si>
  <si>
    <t>P.8.1</t>
  </si>
  <si>
    <t>Are tests conducted of the effectiveness of the key administrative, technical, physical and environmental safeguards for protecting personal information at least annually?</t>
  </si>
  <si>
    <t>Testing</t>
  </si>
  <si>
    <t>K.6 Exercising
P.8 Data Protection, Privacy Incident Notification and Response Management</t>
  </si>
  <si>
    <t>P.8.2</t>
  </si>
  <si>
    <t>Are mechanisms established so that access to personal information is limited to authorized personnel based upon their assigned roles and responsibilities?</t>
  </si>
  <si>
    <t>Controls</t>
  </si>
  <si>
    <t>P.2 Privacy Organization &amp; Program Maintenance
P.8 Data Protection, Privacy Incident Notification and Response Management</t>
  </si>
  <si>
    <t>P.8.3</t>
  </si>
  <si>
    <t>Is there a mechanism that informs individuals of the administrative, technical, and physical safeguards taken to protection their personal data?</t>
  </si>
  <si>
    <t>P.8.5</t>
  </si>
  <si>
    <t>Is there a control to protect personal information stored on portable media or devices from unauthorized access?</t>
  </si>
  <si>
    <t>P.9</t>
  </si>
  <si>
    <t>Is there a documented process to maintain accurate, complete, relevant and timely records of personal information for the purposes identified in the notice?</t>
  </si>
  <si>
    <t>Quality</t>
  </si>
  <si>
    <t>7.5.1 General
7.5.2 Creating and Updating</t>
  </si>
  <si>
    <t>P.9.1</t>
  </si>
  <si>
    <t>Is there a process to respond to individual’s requests to review and correct as necessary inaccurate or outdated personal data?</t>
  </si>
  <si>
    <t>P.10</t>
  </si>
  <si>
    <t>Is there a data protection function that maintains enforcement and monitoring procedures to address compliance for its privacy obligations for client-scoped privacy data?</t>
  </si>
  <si>
    <t>Monitoring and Enforcement</t>
  </si>
  <si>
    <t>L.2 Monitoring and Reporting – Compliance Requirement Identification
P.7 Management of Client-Scoped Privacy Data
P.10 Authorizations, Monitoring &amp; Enforcement</t>
  </si>
  <si>
    <t>P.10.1</t>
  </si>
  <si>
    <t>Are there enforcement mechanisms in place to address privacy inquiries, complaints, disputes and recourse for violations of privacy compliance?</t>
  </si>
  <si>
    <t>Disputes Resolution</t>
  </si>
  <si>
    <t>L.2 Monitoring and Reporting – Compliance Requirement Identification
P.8 Data Protection, Privacy Incident Notification and Response Management
P.10 Authorizations, Monitoring &amp; Enforcement</t>
  </si>
  <si>
    <t>P.10.2</t>
  </si>
  <si>
    <t>Are there policies and processes in place to log and report privacy inquiries, complaints, disputes requests and complaints?</t>
  </si>
  <si>
    <t>P.8 Data Protection, Privacy Incident Notification and Response Management
P.10 Authorizations, Monitoring &amp; Enforcement</t>
  </si>
  <si>
    <t>P.10.3</t>
  </si>
  <si>
    <t>Is an independent dispute mechanism maintained for resolution of privacy disputes? If so, identify the provider in 'Additional Information' field.</t>
  </si>
  <si>
    <t>Yes. We rely on ADR for dispute resolution. In the EEA, data subjects also have the right to lodge a complaint with their local data protection authority. Please see https://www.twilio.com/legal/privacy#handling-disputes.</t>
  </si>
  <si>
    <t>Dispute Resolution</t>
  </si>
  <si>
    <t>P.10.4</t>
  </si>
  <si>
    <t>Are applicable registrations, permits, approvals, or adequacy derogations maintained as required by applicable privacy law?</t>
  </si>
  <si>
    <t>Compliance</t>
  </si>
  <si>
    <t>P.11</t>
  </si>
  <si>
    <t>Is client scoped Data collected, transmitted, processed, or retained that can be classified as protected health information (PHI) or other higher healthcare classifications of privacy data?</t>
  </si>
  <si>
    <t xml:space="preserve">Twilio is HIPAA compliant https://www.twilio.com/hipaa
Customers wishing to build communication workflows that may contain PHI should only use HIPAA Eligible Products and Services. </t>
  </si>
  <si>
    <t>Protected Health Information</t>
  </si>
  <si>
    <t>P.12</t>
  </si>
  <si>
    <t>Is client-scoped data collected, transmitted, processed or stored that can be classified as consumer report information provided by or to a consumer reporting agency or defined as a covered account under Identity Theft Red Flags Rules?</t>
  </si>
  <si>
    <t>Consumer and Financial Privacy</t>
  </si>
  <si>
    <t>P.12.2</t>
  </si>
  <si>
    <t>Are transactions for Covered Accounts accessed, modified, or processed, including address changes and discrepancies? If yes, please describe in the 'Additional Information' field.</t>
  </si>
  <si>
    <t>We do not handle the type of transactions that are specified.</t>
  </si>
  <si>
    <t>P.12.3</t>
  </si>
  <si>
    <t>Are there documented policies and procedures for identifying and responding to relevant red flags on covered accounts, including address changes and discrepancies?</t>
  </si>
  <si>
    <t>P.12.4</t>
  </si>
  <si>
    <t>Is there a documented identify theft prevention program approved by management in place to detect, prevent, and mitigate identify theft?</t>
  </si>
  <si>
    <t>We do not handle the type of data on a regular basis that would mandate this type of program.</t>
  </si>
  <si>
    <t>P.13</t>
  </si>
  <si>
    <t>Is client scoped Data collected, transmitted, processed, or stored that can be classified as European Union covered Personal Data, or Special Categories of Personal Data (e.g., Genetic data, biometric data, health data)?</t>
  </si>
  <si>
    <t>Twilio Inc. does not intentionally collect or process any special categories of data in the provision of its products and/or services.
However, special categories of data may from time to time be inadvertently processed by Twilio Inc. where the data exporter or its end users choose to include this type of data within the communications it transmits using Twilio Inc.'s products and/or services.  As such, the data exporter is solely responsible for ensuring the legality of any special categories of data it or its end users choose to process using Twilio Inc.'s products and/or services.
SendGrid, Inc. does not collect or process any special categories of data in the provision of its products and/or services.</t>
  </si>
  <si>
    <t>European Privacy &amp; Data Protection</t>
  </si>
  <si>
    <t>P.13.4</t>
  </si>
  <si>
    <t>If required, is there a designated Data Protection Officer? If yes, please identify in the 'Additional Information' field.</t>
  </si>
  <si>
    <t>Data Protection Officer</t>
  </si>
  <si>
    <t>P.13.5</t>
  </si>
  <si>
    <t>Is there a process maintained to remove Personal Data based on the Right to be Forgotten if applicable to the services provided?</t>
  </si>
  <si>
    <t>Right to be Forgotten</t>
  </si>
  <si>
    <t>T. Threat Management</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</si>
  <si>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</si>
  <si>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T.1</t>
  </si>
  <si>
    <t>Are Windows servers used as part of the Scoped Services?</t>
  </si>
  <si>
    <t>T.1.1</t>
  </si>
  <si>
    <t>Is there an anti-malware policy or program that has been approved by management, communicated to appropriate constituents and an owner to maintain and review the policy?</t>
  </si>
  <si>
    <t>Anti-Malware Policy</t>
  </si>
  <si>
    <t>T.1 Anti-malware Protection Policy and Program</t>
  </si>
  <si>
    <t>12.2.1 Controls Against Malware</t>
  </si>
  <si>
    <t>T.1.1.1</t>
  </si>
  <si>
    <t>Does the anti-malware policy or program include defined operating systems that require antivirus?</t>
  </si>
  <si>
    <t>Linux servers do not require anti-virus.  Windows servers do require anti-virus software and have it installed on all windows servers except one special-purpose use-case where we have determined anti-virus is not required.</t>
  </si>
  <si>
    <t>T.1.1.6</t>
  </si>
  <si>
    <t>Does the approved anti-malware policy or program mandate an interval between the availability of a new anti-malware signature update and its deployment no longer than 24 hours?</t>
  </si>
  <si>
    <t>T.2</t>
  </si>
  <si>
    <t>Is there a vulnerability management policy or program that has been approved by management, communicated to appropriate constituent and an owner assigned to maintain and review the policy?</t>
  </si>
  <si>
    <t>We perform weekly vulnerability scans. The Nessus scan results are external network scans that report what an attacker outside our network would detect. They report vulnerabilities in common services like web servers that have ports exposed to the Internet.
Application level vulnerabilities are detected via pentests tailored for the application in question. OS level vulnerabilities are detected when the base AMI used to deploy our hosts is created. These scans aren't run through Nessus and aren't contained in the Nessus report</t>
  </si>
  <si>
    <t>Vulnerability Management</t>
  </si>
  <si>
    <t>Vulnerability Management Policy</t>
  </si>
  <si>
    <t>T.4 Application Vulnerability Assessments/Ethical Hacking</t>
  </si>
  <si>
    <t>T.2.4</t>
  </si>
  <si>
    <t>Are network Vulnerability Scans performed against internal networks and systems?</t>
  </si>
  <si>
    <t>Vulnerability Scans: Internal</t>
  </si>
  <si>
    <t>T.2.5</t>
  </si>
  <si>
    <t>Are network vulnerability scans performed against internet-facing networks and systems?</t>
  </si>
  <si>
    <t>Vulnerability Scans External</t>
  </si>
  <si>
    <t>T.2.5.1</t>
  </si>
  <si>
    <t>Do network Vulnerability Scans occur at least Monthly?</t>
  </si>
  <si>
    <t>U. Server Security</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</si>
  <si>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</si>
  <si>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U.1</t>
  </si>
  <si>
    <t>Are Servers used for transmitting, processing or storing Scoped Data?</t>
  </si>
  <si>
    <t>Server Security</t>
  </si>
  <si>
    <t>U.1.1</t>
  </si>
  <si>
    <t>Are server security configuration standards documented and based on external industry or vendor guidance?</t>
  </si>
  <si>
    <t>Server Security Configuration Management</t>
  </si>
  <si>
    <t>Server Security Configuration Standards</t>
  </si>
  <si>
    <t>U.1.1.2</t>
  </si>
  <si>
    <t>Are server security configuration reviews performed regularly to validate compliance with documented standards?</t>
  </si>
  <si>
    <t>Server Security Configuration Reviews</t>
  </si>
  <si>
    <t>U.1.2</t>
  </si>
  <si>
    <t>Are all servers configured according to security standards as part of the build process?</t>
  </si>
  <si>
    <t>Server Build Security Configuration</t>
  </si>
  <si>
    <t>U.1.2.1</t>
  </si>
  <si>
    <t>Are all unnecessary/unused services uninstalled or disabled on all servers?</t>
  </si>
  <si>
    <t>Network and System Services</t>
  </si>
  <si>
    <t>U.1.2.5</t>
  </si>
  <si>
    <t>Are vendor default passwords removed, disabled or changed prior to placing any device or system into production?</t>
  </si>
  <si>
    <t>Password Management</t>
  </si>
  <si>
    <t>U.1.3</t>
  </si>
  <si>
    <t>Is sufficient detail contained in Operating System and application logs to support security incident investigations (at a minimum, successful and failed login attempts, and changes to sensitive configuration settings and files)?</t>
  </si>
  <si>
    <t>Twilio logs high risk actions and changes in the production network. We leverage automation to identify any deviation from our technical standards and raise issues within minutes of the configuration change occurring. Twilio also logs user attempts to authenticate (successful and unsuccessful) to the production environment.
Our current logging standards do not require logging of ""File access creation, deletion, and modification"" as we do not consider every file modification to be high-risk and logging every file modification would require a significant increase in logging capacity."
"A. Twilio logs every login to our production environment at the VPN and bastion-host level
B. Twilio logs every login to an individual servers in our production environment
C. We ingest the standard operating system logs (e.g. /var/log/secure) that will capture the execution of privileged commands (i.e. sudo), including commands that would allow the interception of traffic (e.g. tcpdump)
D. We ingest application logs for things like database access so that there is a trail when employees access data in a database
E. We have S3 access logging turned on for critical buckets and could ingest it if necessary.
F. We utilize AWS GuardDuty to monitor network traffic of each host and establish a baseline for each of them. When an unusual amount of network traffic is generated such as, large data flows that could indicate anomalous/unauthorized activity it will raise an alert.</t>
  </si>
  <si>
    <t>Audit Logs</t>
  </si>
  <si>
    <t>U.1.5</t>
  </si>
  <si>
    <t>Are all systems and applications patched regularly?</t>
  </si>
  <si>
    <t>Server Patching</t>
  </si>
  <si>
    <t>Patching Cadence</t>
  </si>
  <si>
    <t>U.1.5.8</t>
  </si>
  <si>
    <t>Are there any Operating System versions in use within the Scoped Services that no longer have patches released? If yes, please describe in the 'Additional Information' section.</t>
  </si>
  <si>
    <t>Patching Operations</t>
  </si>
  <si>
    <t>U.1.6</t>
  </si>
  <si>
    <t>Is Unix or Linux used as part of the Scoped Services?</t>
  </si>
  <si>
    <t>Unix/Linux Security</t>
  </si>
  <si>
    <t>U.1.6.1</t>
  </si>
  <si>
    <t>Are users required to ‘su’ or ‘sudo’ into root?</t>
  </si>
  <si>
    <t>Root/Administrator Authentication</t>
  </si>
  <si>
    <t>U.1.7</t>
  </si>
  <si>
    <t>Are AS/400s used as part of the Scoped Services?</t>
  </si>
  <si>
    <t>AS/400 Security</t>
  </si>
  <si>
    <t>U.1.8</t>
  </si>
  <si>
    <t>Are Mainframes used as part of the Scoped Services?</t>
  </si>
  <si>
    <t>Mainframe Security</t>
  </si>
  <si>
    <t>U.1.9</t>
  </si>
  <si>
    <t>Are Hypervisors used to manage systems used to transmit, process or store Scoped Data?</t>
  </si>
  <si>
    <t>Amazon likely uses hypervisors in the backend management of the EC2 environment, but we do not have direct visibility or access to those hypervisors.</t>
  </si>
  <si>
    <t>Hypervisor and Virtualization Security</t>
  </si>
  <si>
    <t>Hypervisor Security</t>
  </si>
  <si>
    <t>12.4.1 Event Logging
12.4.2 Protection of Log Information
12.4.3 Administrator and Operator Logs
7.5.1 General</t>
  </si>
  <si>
    <t>U.1.9.1</t>
  </si>
  <si>
    <t>Are Hypervisor hardening standards applied on all Hypervisors?</t>
  </si>
  <si>
    <t>U.1.9.2</t>
  </si>
  <si>
    <t>Are Hypervisor Standard builds/security compliance checks required?</t>
  </si>
  <si>
    <t>U.1.9.3</t>
  </si>
  <si>
    <t>Are Hypervisors kept up to date with current patches?</t>
  </si>
  <si>
    <t>U.1.9.4</t>
  </si>
  <si>
    <t>Are unnecessary/unused Hypervisor services turned off?</t>
  </si>
  <si>
    <t>U.1.9.5</t>
  </si>
  <si>
    <t>Is sufficient information in Hypervisor logs to evaluate incidents?</t>
  </si>
  <si>
    <t>12.4.1 Event Logging
7.5.1 General</t>
  </si>
  <si>
    <t>U.1.10</t>
  </si>
  <si>
    <t>Are Containers (e.g., Docker, Kubernetes, OpenShift) used to process or store Scoped Data?</t>
  </si>
  <si>
    <t>Container Security</t>
  </si>
  <si>
    <t>U.1.10.2</t>
  </si>
  <si>
    <t>Is there a Data Container Security policy approved by management, communicated to constituents and an owner to maintain and review?</t>
  </si>
  <si>
    <t>Container Security Policy</t>
  </si>
  <si>
    <t>V. Cloud Hosting</t>
  </si>
  <si>
    <r>
      <rPr>
        <rFont val="Arial"/>
        <b/>
        <color rgb="FF006680"/>
        <sz val="11.0"/>
      </rPr>
      <t>Questionnaire Instructions:</t>
    </r>
    <r>
      <rPr>
        <rFont val="Arial"/>
        <b val="0"/>
        <color theme="1"/>
        <sz val="11.0"/>
      </rPr>
      <t xml:space="preserve">
 </t>
    </r>
    <r>
      <rPr>
        <rFont val="Arial"/>
        <b val="0"/>
        <color rgb="FF756762"/>
        <sz val="11.0"/>
      </rPr>
      <t>- For each question choose either Yes, No or N/A from the drop-down menu provided. If N/A is chosen, an explanation is mandatory. Use the Additional Information Field in column F to provide.
 - To display the entire contents of the tab, select the word "Disable" in the Tab Automation field at the top of the page.
 - Use the Maturity column to identify the Maturity of the question. See the How To Guide for instructions on filling out this field.</t>
    </r>
    <r>
      <rPr>
        <rFont val="Arial"/>
        <b val="0"/>
        <color theme="1"/>
        <sz val="11.0"/>
      </rPr>
      <t xml:space="preserve">
</t>
    </r>
    <r>
      <rPr>
        <rFont val="Arial"/>
        <b/>
        <color rgb="FF006680"/>
        <sz val="11.0"/>
      </rPr>
      <t>Note:</t>
    </r>
    <r>
      <rPr>
        <rFont val="Arial"/>
        <b val="0"/>
        <color theme="1"/>
        <sz val="11.0"/>
      </rPr>
      <t xml:space="preserve"> </t>
    </r>
    <r>
      <rPr>
        <rFont val="Arial"/>
        <b val="0"/>
        <color rgb="FF756762"/>
        <sz val="11.0"/>
      </rPr>
      <t>There may be gaps in the question number sequence depending on how the issues/outsourcer generated the SIG.</t>
    </r>
  </si>
  <si>
    <t>V.1</t>
  </si>
  <si>
    <t>Are Cloud Hosting services (IaaS) provided?</t>
  </si>
  <si>
    <t>Cloud Hosting</t>
  </si>
  <si>
    <t>Cloud Service Model</t>
  </si>
  <si>
    <t>V.1 Service and Deployment Models</t>
  </si>
  <si>
    <t>V.1.1</t>
  </si>
  <si>
    <t>Is there an Internet-accessible self-service portal available that allows clients to configure security settings and view access logs, security events and alerts?</t>
  </si>
  <si>
    <t>Cloud API</t>
  </si>
  <si>
    <t>V.2</t>
  </si>
  <si>
    <t>Are Cloud Hosting services subcontracted?</t>
  </si>
  <si>
    <t xml:space="preserve">Twilio is hosted in AWS </t>
  </si>
  <si>
    <t>Cloud Hosting Organization</t>
  </si>
  <si>
    <t>Subcontracted Cloud Services</t>
  </si>
  <si>
    <t>V.2 Nested Service Provider Relationships</t>
  </si>
  <si>
    <t>V.3</t>
  </si>
  <si>
    <t>Is there a management approved process to ensure that backup image snapshots containing Scoped Data are authorized by Outsourcer prior to being snapped?</t>
  </si>
  <si>
    <t>Backup Image Management</t>
  </si>
  <si>
    <t>V.3.1</t>
  </si>
  <si>
    <t>Are backup image snapshots containing Scoped Data stored in an environment where the security controls protecting them are commensurate with the production environment?</t>
  </si>
  <si>
    <t>V.5</t>
  </si>
  <si>
    <t>Are default hardened base virtual images applied to virtualized operating systems?</t>
  </si>
  <si>
    <t>Periodic Configuration Review</t>
  </si>
  <si>
    <t>V.6</t>
  </si>
  <si>
    <t>Does the Cloud Hosting Provider provide independent audit reports (e.g., Service Operational Control - SOC) for their cloud hosting services?</t>
  </si>
  <si>
    <t>https://aws.amazon.com/compliance/soc-faqs/</t>
  </si>
  <si>
    <t>Independent Oversight</t>
  </si>
  <si>
    <t>Audit Reports</t>
  </si>
  <si>
    <t>V.3 Cloud Audit Program</t>
  </si>
  <si>
    <t>V.6.2</t>
  </si>
  <si>
    <t>Is the Cloud Service Provider certified by an independent third party for compliance with domestic or international control standards (e.g., the National Institute of Standards and Technology - NIST, the International Organization for Standardization - ISO)?</t>
  </si>
  <si>
    <t>Acceptable Use Policy</t>
  </si>
  <si>
    <t>For definitions of terms within this document, please refer to the following link:</t>
  </si>
  <si>
    <t xml:space="preserve"> https://sharedassessments.org/glossary</t>
  </si>
  <si>
    <t>Column</t>
  </si>
  <si>
    <t>Description</t>
  </si>
  <si>
    <r>
      <rPr>
        <rFont val="Arial"/>
        <b/>
        <color rgb="FF756762"/>
        <sz val="11.0"/>
      </rPr>
      <t>A
&lt;</t>
    </r>
    <r>
      <rPr>
        <rFont val="Arial"/>
        <b/>
        <i/>
        <color rgb="FF756762"/>
        <sz val="11.0"/>
      </rPr>
      <t>Serial No</t>
    </r>
    <r>
      <rPr>
        <rFont val="Arial"/>
        <b/>
        <color rgb="FF756762"/>
        <sz val="11.0"/>
      </rPr>
      <t>&gt;</t>
    </r>
  </si>
  <si>
    <t>This is a unique record for a question. This value is sequential starting with one on Tab A to the end of questions on last tab. Any row that is not a question will not have a number. The highest value used as a unique identifier is located on this tab in cell D35 (below).</t>
  </si>
  <si>
    <t>A4</t>
  </si>
  <si>
    <t>Calculates the highest serial number on the tab. This tab cell C22 identifies the highest serial number used so new question serial numbers can be used. Retired serial numbers are never re-used.</t>
  </si>
  <si>
    <t>B
Conditional Formatting</t>
  </si>
  <si>
    <t>The question text will be bold if the question has a child question and tab automation is enabled. Questions not bold have no children or tab automation is disabled.</t>
  </si>
  <si>
    <r>
      <rPr>
        <rFont val="Arial"/>
        <b/>
        <color rgb="FF756762"/>
        <sz val="11.0"/>
      </rPr>
      <t>D
Conditional Formatting
&lt;</t>
    </r>
    <r>
      <rPr>
        <rFont val="Arial"/>
        <b/>
        <i/>
        <color rgb="FF756762"/>
        <sz val="11.0"/>
      </rPr>
      <t>Response</t>
    </r>
    <r>
      <rPr>
        <rFont val="Arial"/>
        <b/>
        <color rgb="FF756762"/>
        <sz val="11.0"/>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</si>
  <si>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 2 than the background will turn orange indicating a "No" response. If the value in column U = 3 the background turns violet to indicate an N/A response. The default background is light blue.</t>
  </si>
  <si>
    <r>
      <rPr>
        <rFont val="Arial"/>
        <b/>
        <color rgb="FF756762"/>
        <sz val="11.0"/>
      </rPr>
      <t>E
Conditional Formatting
&lt;</t>
    </r>
    <r>
      <rPr>
        <rFont val="Arial"/>
        <b/>
        <i/>
        <color rgb="FF756762"/>
        <sz val="11.0"/>
      </rPr>
      <t>Additional Information</t>
    </r>
    <r>
      <rPr>
        <rFont val="Arial"/>
        <b/>
        <color rgb="FF756762"/>
        <sz val="11.0"/>
      </rPr>
      <t>&gt;</t>
    </r>
  </si>
  <si>
    <t>The conditional formatting looks in column J. If the value in column J =1, conditional formatting sets the background to a hash (no response required) to indicated a not applicable maturity question.</t>
  </si>
  <si>
    <t>J2</t>
  </si>
  <si>
    <t>The value calculated with this formula counts the number of questions on the tab.</t>
  </si>
  <si>
    <r>
      <rPr>
        <rFont val="Arial"/>
        <b/>
        <color rgb="FF756762"/>
        <sz val="11.0"/>
      </rPr>
      <t>J
&lt;</t>
    </r>
    <r>
      <rPr>
        <rFont val="Arial"/>
        <b/>
        <i/>
        <color rgb="FF756762"/>
        <sz val="11.0"/>
      </rPr>
      <t>Q Depth</t>
    </r>
    <r>
      <rPr>
        <rFont val="Arial"/>
        <b/>
        <color rgb="FF756762"/>
        <sz val="11.0"/>
      </rPr>
      <t>&gt;</t>
    </r>
  </si>
  <si>
    <t>Values in this column indicate the depth (number of periods) the question has.</t>
  </si>
  <si>
    <r>
      <rPr>
        <rFont val="Arial"/>
        <b/>
        <color rgb="FF756762"/>
        <sz val="11.0"/>
      </rPr>
      <t>K
&lt;</t>
    </r>
    <r>
      <rPr>
        <rFont val="Arial"/>
        <b/>
        <i/>
        <color rgb="FF756762"/>
        <sz val="11.0"/>
      </rPr>
      <t>Table ID</t>
    </r>
    <r>
      <rPr>
        <rFont val="Arial"/>
        <b/>
        <color rgb="FF756762"/>
        <sz val="11.0"/>
      </rPr>
      <t>&gt;</t>
    </r>
  </si>
  <si>
    <t>A value of "1" in this cell indicate the top of a table.</t>
  </si>
  <si>
    <r>
      <rPr>
        <rFont val="Arial"/>
        <b/>
        <color rgb="FF756762"/>
        <sz val="11.0"/>
      </rPr>
      <t>L
&lt;</t>
    </r>
    <r>
      <rPr>
        <rFont val="Arial"/>
        <b/>
        <i/>
        <color rgb="FF756762"/>
        <sz val="11.0"/>
      </rPr>
      <t>1</t>
    </r>
    <r>
      <rPr>
        <rFont val="Arial"/>
        <b/>
        <color rgb="FF756762"/>
        <sz val="11.0"/>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</si>
  <si>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</si>
  <si>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rPr>
        <rFont val="Arial"/>
        <b/>
        <color rgb="FF756762"/>
        <sz val="11.0"/>
      </rPr>
      <t>M - P
&lt;</t>
    </r>
    <r>
      <rPr>
        <rFont val="Arial"/>
        <b/>
        <i/>
        <color rgb="FF756762"/>
        <sz val="11.0"/>
      </rPr>
      <t>2 - 5</t>
    </r>
    <r>
      <rPr>
        <rFont val="Arial"/>
        <b/>
        <color rgb="FF756762"/>
        <sz val="11.0"/>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</si>
  <si>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</si>
  <si>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rPr>
        <rFont val="Arial"/>
        <b/>
        <color rgb="FF756762"/>
        <sz val="11.0"/>
      </rPr>
      <t>Q
&lt;</t>
    </r>
    <r>
      <rPr>
        <rFont val="Arial"/>
        <b/>
        <i/>
        <color rgb="FF756762"/>
        <sz val="11.0"/>
      </rPr>
      <t>HL Ans</t>
    </r>
    <r>
      <rPr>
        <rFont val="Arial"/>
        <b/>
        <color rgb="FF756762"/>
        <sz val="11.0"/>
      </rPr>
      <t>&gt;</t>
    </r>
  </si>
  <si>
    <r>
      <rPr>
        <rFont val="Arial"/>
        <color rgb="FF756762"/>
        <sz val="11.0"/>
      </rPr>
      <t xml:space="preserve">This formula is used to carry over and convert the answer from the Lite tab to a number on the detail tabs. The VLOOKUP will search the L2_Array named field to find the question serial number and bring back the answer number in that array. For proper SMT operation, if a Master SIG is created then high level responses are ignored.
</t>
    </r>
    <r>
      <rPr>
        <rFont val="Arial"/>
        <b/>
        <color rgb="FF756762"/>
        <sz val="11.0"/>
      </rPr>
      <t>Note</t>
    </r>
    <r>
      <rPr>
        <rFont val="Arial"/>
        <color rgb="FF756762"/>
        <sz val="11.0"/>
      </rPr>
      <t>: This function has been removed in the 2018 SIG. However, the L2 array still exists to ensure backward compatability.</t>
    </r>
  </si>
  <si>
    <r>
      <rPr>
        <rFont val="Arial"/>
        <b/>
        <color rgb="FF756762"/>
        <sz val="11.0"/>
      </rPr>
      <t>R
&lt;</t>
    </r>
    <r>
      <rPr>
        <rFont val="Arial"/>
        <b/>
        <i/>
        <color rgb="FF756762"/>
        <sz val="11.0"/>
      </rPr>
      <t>Loc Ans</t>
    </r>
    <r>
      <rPr>
        <rFont val="Arial"/>
        <b/>
        <color rgb="FF756762"/>
        <sz val="11.0"/>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</si>
  <si>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</si>
  <si>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rPr>
        <rFont val="Arial"/>
        <b/>
        <color rgb="FF756762"/>
        <sz val="11.0"/>
      </rPr>
      <t>S
&lt;</t>
    </r>
    <r>
      <rPr>
        <rFont val="Arial"/>
        <b/>
        <i/>
        <color rgb="FF756762"/>
        <sz val="11.0"/>
      </rPr>
      <t>Comb Ans</t>
    </r>
    <r>
      <rPr>
        <rFont val="Arial"/>
        <b/>
        <color rgb="FF756762"/>
        <sz val="11.0"/>
      </rPr>
      <t>&gt;</t>
    </r>
  </si>
  <si>
    <t>This formula is used to combine the high level answer and the local answer. If the question depth is blank a blank is assumed. Responses are evaluated in the following order 1st - Lite, 2nd - local response.</t>
  </si>
  <si>
    <t>T2</t>
  </si>
  <si>
    <t>The value calculated with this formula counts the number of questions on the tab. This value is used by a formula on the Drops tab to calculate the total questions on the tab.</t>
  </si>
  <si>
    <r>
      <rPr>
        <rFont val="Arial"/>
        <b/>
        <color rgb="FF756762"/>
        <sz val="11.0"/>
      </rPr>
      <t>T
&lt;</t>
    </r>
    <r>
      <rPr>
        <rFont val="Arial"/>
        <b/>
        <i/>
        <color rgb="FF756762"/>
        <sz val="11.0"/>
      </rPr>
      <t>Table Calc (Tot Q#)</t>
    </r>
    <r>
      <rPr>
        <rFont val="Arial"/>
        <b/>
        <color rgb="FF756762"/>
        <sz val="11.0"/>
      </rPr>
      <t>&gt;</t>
    </r>
  </si>
  <si>
    <t>The value in this cell determines if the question is actually a question or if it is part of a response list for a question. The logic looks above, below and in column H to make the determination.</t>
  </si>
  <si>
    <r>
      <rPr>
        <rFont val="Arial"/>
        <b/>
        <color rgb="FF756762"/>
        <sz val="11.0"/>
      </rPr>
      <t>U
&lt;</t>
    </r>
    <r>
      <rPr>
        <rFont val="Arial"/>
        <b/>
        <i/>
        <color rgb="FF756762"/>
        <sz val="11.0"/>
      </rPr>
      <t>Q Carry Dn</t>
    </r>
    <r>
      <rPr>
        <rFont val="Arial"/>
        <b/>
        <color rgb="FF756762"/>
        <sz val="11.0"/>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</si>
  <si>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</si>
  <si>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rPr>
        <rFont val="Arial"/>
        <b/>
        <color rgb="FF756762"/>
        <sz val="11.0"/>
      </rPr>
      <t>V
&lt;</t>
    </r>
    <r>
      <rPr>
        <rFont val="Arial"/>
        <b/>
        <i/>
        <color rgb="FF756762"/>
        <sz val="11.0"/>
      </rPr>
      <t>Resp Calc</t>
    </r>
    <r>
      <rPr>
        <rFont val="Arial"/>
        <b/>
        <color rgb="FF756762"/>
        <sz val="11.0"/>
      </rPr>
      <t>&gt;</t>
    </r>
  </si>
  <si>
    <t>This formula works with the Q Carry Dn formula to carry the value of the response down. If response is No or N/A those responses values are carried down to the next parent question. For proper SMT operation, if Master is selected (this tab, D6) response carry down is disabled.</t>
  </si>
  <si>
    <r>
      <rPr>
        <rFont val="Arial"/>
        <b/>
        <color rgb="FF756762"/>
        <sz val="11.0"/>
      </rPr>
      <t>W
&lt;</t>
    </r>
    <r>
      <rPr>
        <rFont val="Arial"/>
        <b/>
        <i/>
        <color rgb="FF756762"/>
        <sz val="11.0"/>
      </rPr>
      <t>T Carry Dn</t>
    </r>
    <r>
      <rPr>
        <rFont val="Arial"/>
        <b/>
        <color rgb="FF756762"/>
        <sz val="11.0"/>
      </rPr>
      <t>&gt;</t>
    </r>
  </si>
  <si>
    <t>The value in this cell identifies if a question in a table has been answered. If any value in a response list is answered the result will be rolled up the next cell until it reaches the list identifier.</t>
  </si>
  <si>
    <t>X2</t>
  </si>
  <si>
    <t>The formula in this cell counts the number of answered questions. This value is used by a formula on the Drops tab to calculate the total questions answered on the tab.</t>
  </si>
  <si>
    <r>
      <rPr>
        <rFont val="Arial"/>
        <b/>
        <color rgb="FF756762"/>
        <sz val="11.0"/>
      </rPr>
      <t>X
&lt;</t>
    </r>
    <r>
      <rPr>
        <rFont val="Arial"/>
        <b/>
        <i/>
        <color rgb="FF756762"/>
        <sz val="11.0"/>
      </rPr>
      <t>Final Ans</t>
    </r>
    <r>
      <rPr>
        <rFont val="Arial"/>
        <b/>
        <color rgb="FF756762"/>
        <sz val="11.0"/>
      </rPr>
      <t>&gt;</t>
    </r>
  </si>
  <si>
    <t>The result in this cell determines if a question has been answered and is used to count the actual questions answered not answers as part of a response list. This is a simple AND function to combine the values in columns T, S and V.</t>
  </si>
  <si>
    <t>Y1</t>
  </si>
  <si>
    <t>The formula in this cell calculates the total number of rows used on the tab.</t>
  </si>
  <si>
    <t>Y
&lt;Question Level&gt;</t>
  </si>
  <si>
    <t>Used to identify the scoping level of the question:
1 = Filter
2 = Lite
3 = Core
4 = Full</t>
  </si>
  <si>
    <t>Z
Category</t>
  </si>
  <si>
    <t>Identifies the category of the question</t>
  </si>
  <si>
    <t>AA
Sub-Category</t>
  </si>
  <si>
    <t>Identifies the sub-category of the question</t>
  </si>
  <si>
    <t>AB
Optional Scoring</t>
  </si>
  <si>
    <t>Provides a field for the user to provide their own value for the question. This field is only displayed when a Master SIG is created.</t>
  </si>
  <si>
    <t>AC
&lt;Automation Filter&gt;</t>
  </si>
  <si>
    <t>This value is macro generated and determines if the question should be displayed or not when tab automation is endabled. The macro calculates if the question is a parent and what it's response is and will then add a 1 or 2 to identify displayed questions. It then applys an auto-filter to the column to hide the chidren.</t>
  </si>
  <si>
    <t>AD
&lt;Maturity N/A&gt;</t>
  </si>
  <si>
    <t>Used to hash the maturity field. This field may be updated my the macro depending on the response. If the response is No or N/A this field gets updatd and the formatting removed from the maturity field.</t>
  </si>
  <si>
    <t>AE
&lt;Scoping Filter&gt;</t>
  </si>
  <si>
    <t>The value in this field is macro generated and determines if the question should be displayed or not. If there is an x in the field the question will appear, if it's blank the question will be hidden by the auto-filter. This value is updated when the SIG is scoped.</t>
  </si>
  <si>
    <t>AF
Question Level</t>
  </si>
  <si>
    <t>Shows the scoping level of the question (see Y &lt;Question Level&gt; above). This field is only displayed when a Master SIG is created.</t>
  </si>
  <si>
    <t>Column (Cell)</t>
  </si>
  <si>
    <t>Formula</t>
  </si>
  <si>
    <t>A</t>
  </si>
  <si>
    <t>Hard coded, unique serial number (Rows without questions have no serial numbers)</t>
  </si>
  <si>
    <t>A4 (some tabs location is different)</t>
  </si>
  <si>
    <t>MAX(An:An)</t>
  </si>
  <si>
    <t>D Conditional Formatting</t>
  </si>
  <si>
    <t>E Conditional Formatting</t>
  </si>
  <si>
    <t>I</t>
  </si>
  <si>
    <t>Manually entered question depth value (0 - 5)</t>
  </si>
  <si>
    <t>J</t>
  </si>
  <si>
    <t>Manually entered table top identifier (if 1 than table top)</t>
  </si>
  <si>
    <t>K</t>
  </si>
  <si>
    <t>IF(Kn-1="",1,IF(In=1,Kn-1+1,Kn-1))</t>
  </si>
  <si>
    <t xml:space="preserve">L (M - O) are similar </t>
  </si>
  <si>
    <t>IF(Ln-1="",0,IF(Kn-1&lt;&gt;Kn,0,IF($In=2,Ln-1+1,Ln-1)))</t>
  </si>
  <si>
    <t>P</t>
  </si>
  <si>
    <t>IF(OR(Master="Master",In=0,Jn=1),0,IF(ISNA(VLOOKUP(An,L2_Array,21,FALSE)),0,VLOOKUP(An,L2_Array,21,FALSE)))</t>
  </si>
  <si>
    <t>Q</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</si>
  <si>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</si>
  <si>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</si>
  <si>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</si>
  <si>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</si>
  <si>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</si>
  <si>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</si>
  <si>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</si>
  <si>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</si>
  <si>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</si>
  <si>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V</t>
  </si>
  <si>
    <t>IF(In="","",IF(OR(AND(Sn-1=1,Tn=1),Rn&gt;0,AND(Sn+1=0,Vn+1=1)),1,0))</t>
  </si>
  <si>
    <t>W</t>
  </si>
  <si>
    <t>IF(In="","",IF(OR(AND(Tn&gt;0,Sn=1),AND(Sn=1,Vn=1)),1,0))</t>
  </si>
  <si>
    <t>X</t>
  </si>
  <si>
    <t>IF(ISNA(VLOOKUP(An,L2_Array,1,FALSE)),"",1)</t>
  </si>
  <si>
    <t>Sheet Protection</t>
  </si>
  <si>
    <t>QKsR3Uwg</t>
  </si>
  <si>
    <t>ScaledLarge</t>
  </si>
  <si>
    <t>TabAuto</t>
  </si>
  <si>
    <t>Section</t>
  </si>
  <si>
    <t>Total Ques</t>
  </si>
  <si>
    <t>Quest ans</t>
  </si>
  <si>
    <t>Totals</t>
  </si>
  <si>
    <t>Disable</t>
  </si>
  <si>
    <t>A. Risk Management</t>
  </si>
  <si>
    <t>B</t>
  </si>
  <si>
    <t>C</t>
  </si>
  <si>
    <t>D. Asset and Info Management</t>
  </si>
  <si>
    <t>D</t>
  </si>
  <si>
    <t>E</t>
  </si>
  <si>
    <t>F. Physical and Environmental</t>
  </si>
  <si>
    <t>F</t>
  </si>
  <si>
    <t>G. Operations Mgmt</t>
  </si>
  <si>
    <t>G</t>
  </si>
  <si>
    <t>H</t>
  </si>
  <si>
    <t>J. Incident Event &amp; Comm Mgmt</t>
  </si>
  <si>
    <t>L</t>
  </si>
  <si>
    <t>M</t>
  </si>
  <si>
    <t>Sheet Protection Password</t>
  </si>
  <si>
    <t>N</t>
  </si>
  <si>
    <t>P. Privacy</t>
  </si>
  <si>
    <t>Scoped Name</t>
  </si>
  <si>
    <t>SIG_TEST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</si>
</sst>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34">
    <font>
      <sz val="12.0"/>
      <color theme="1"/>
      <name val="Arial"/>
      <scheme val="minor"/>
    </font>
    <font>
      <sz val="10.0"/>
      <color theme="1"/>
      <name val="Arial"/>
    </font>
    <font>
      <b/>
      <sz val="13.0"/>
      <color theme="0"/>
      <name val="Arial"/>
    </font>
    <font>
      <sz val="11.0"/>
      <color theme="1"/>
      <name val="Arial"/>
    </font>
    <font>
      <b/>
      <sz val="14.0"/>
      <color rgb="FF756762"/>
      <name val="Arial"/>
    </font>
    <font>
      <b/>
      <sz val="14.0"/>
      <color rgb="FF006680"/>
      <name val="Arial"/>
    </font>
    <font>
      <sz val="11.0"/>
      <color rgb="FF756762"/>
      <name val="Arial"/>
    </font>
    <font>
      <b/>
      <sz val="11.0"/>
      <color rgb="FF006680"/>
      <name val="Arial"/>
    </font>
    <font>
      <sz val="12.0"/>
      <color rgb="FF756762"/>
      <name val="Arial"/>
    </font>
    <font>
      <b/>
      <sz val="11.0"/>
      <color rgb="FFEDDFDA"/>
      <name val="Arial"/>
    </font>
    <font>
      <b/>
      <sz val="14.0"/>
      <color theme="0"/>
      <name val="Arial"/>
    </font>
    <font>
      <b/>
      <sz val="11.0"/>
      <color rgb="FF756762"/>
      <name val="Arial"/>
    </font>
    <font>
      <b/>
      <sz val="11.0"/>
      <color theme="0"/>
      <name val="Arial"/>
    </font>
    <font>
      <b/>
      <u/>
      <sz val="11.0"/>
      <color theme="0"/>
      <name val="Arial"/>
    </font>
    <font>
      <u/>
      <sz val="10.0"/>
      <color theme="0"/>
      <name val="Arial"/>
    </font>
    <font>
      <u/>
      <sz val="11.0"/>
      <color rgb="FF0000FF"/>
      <name val="Arial"/>
    </font>
    <font>
      <sz val="11.0"/>
      <color theme="0"/>
      <name val="Arial"/>
    </font>
    <font>
      <b/>
      <sz val="18.0"/>
      <color theme="0"/>
      <name val="Arial"/>
    </font>
    <font>
      <b/>
      <sz val="18.0"/>
      <color rgb="FFEDDFDA"/>
      <name val="Arial"/>
    </font>
    <font/>
    <font>
      <u/>
      <sz val="11.0"/>
      <color rgb="FF0000FF"/>
      <name val="Arial"/>
    </font>
    <font>
      <b/>
      <sz val="10.0"/>
      <color theme="0"/>
      <name val="Arial"/>
    </font>
    <font>
      <b/>
      <sz val="11.0"/>
      <color theme="1"/>
      <name val="Arial"/>
    </font>
    <font>
      <sz val="10.0"/>
      <color theme="0"/>
      <name val="Arial"/>
    </font>
    <font>
      <u/>
      <sz val="11.0"/>
      <color theme="10"/>
      <name val="Arial"/>
    </font>
    <font>
      <sz val="6.0"/>
      <color theme="1"/>
      <name val="Arial"/>
    </font>
    <font>
      <b/>
      <sz val="10.0"/>
      <color rgb="FF756762"/>
      <name val="Arial"/>
    </font>
    <font>
      <sz val="8.0"/>
      <color theme="1"/>
      <name val="Arial"/>
    </font>
    <font>
      <sz val="11.0"/>
      <color rgb="FFFFFFFF"/>
      <name val="Arial"/>
    </font>
    <font>
      <b/>
      <i/>
      <sz val="11.0"/>
      <color theme="0"/>
      <name val="Arial"/>
    </font>
    <font>
      <b/>
      <sz val="11.0"/>
      <color rgb="FF000000"/>
      <name val="Arial"/>
    </font>
    <font>
      <color theme="1"/>
      <name val="Arial"/>
      <scheme val="minor"/>
    </font>
    <font>
      <u/>
      <sz val="10.0"/>
      <color theme="10"/>
      <name val="Arial"/>
    </font>
    <font>
      <u/>
      <sz val="11.0"/>
      <color rgb="FF0000FF"/>
      <name val="Arial"/>
    </font>
  </fonts>
  <fills count="7">
    <fill>
      <patternFill patternType="none"/>
    </fill>
    <fill>
      <patternFill patternType="lightGray"/>
    </fill>
    <fill>
      <patternFill patternType="solid">
        <fgColor rgb="FF006680"/>
        <bgColor rgb="FF006680"/>
      </patternFill>
    </fill>
    <fill>
      <patternFill patternType="solid">
        <fgColor theme="0"/>
        <bgColor theme="0"/>
      </patternFill>
    </fill>
    <fill>
      <patternFill patternType="solid">
        <fgColor rgb="FFBC6225"/>
        <bgColor rgb="FFBC6225"/>
      </patternFill>
    </fill>
    <fill>
      <patternFill patternType="solid">
        <fgColor rgb="FFA7A9AC"/>
        <bgColor rgb="FFA7A9AC"/>
      </patternFill>
    </fill>
    <fill>
      <patternFill patternType="solid">
        <fgColor rgb="FFCCFFFF"/>
        <bgColor rgb="FFCCFFFF"/>
      </patternFill>
    </fill>
  </fills>
  <borders count="37">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bottom style="thin">
        <color rgb="FF000000"/>
      </bottom>
    </border>
    <border>
      <left style="thin">
        <color rgb="FFEDDFDA"/>
      </left>
      <right style="thin">
        <color rgb="FFEDDFDA"/>
      </right>
      <top style="thin">
        <color rgb="FFEDDFDA"/>
      </top>
      <bottom/>
    </border>
    <border>
      <left style="thin">
        <color rgb="FF000000"/>
      </left>
      <right style="thin">
        <color rgb="FF000000"/>
      </right>
      <top style="thin">
        <color rgb="FF000000"/>
      </top>
      <bottom style="thin">
        <color rgb="FFEDDFDA"/>
      </bottom>
    </border>
    <border>
      <left style="thin">
        <color rgb="FFEDDFDA"/>
      </left>
      <right style="thin">
        <color rgb="FFEDDFDA"/>
      </right>
      <top/>
      <bottom/>
    </border>
    <border>
      <left style="thin">
        <color rgb="FF000000"/>
      </left>
      <right style="thin">
        <color rgb="FF000000"/>
      </right>
      <top style="thin">
        <color rgb="FFEDDFDA"/>
      </top>
    </border>
    <border>
      <left style="thin">
        <color rgb="FFEDDFDA"/>
      </left>
      <right style="thin">
        <color rgb="FFEDDFDA"/>
      </right>
      <top/>
      <bottom style="thin">
        <color rgb="FFEDDFDA"/>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EDDFDA"/>
      </right>
      <top style="thin">
        <color rgb="FF000000"/>
      </top>
      <bottom style="thin">
        <color rgb="FF000000"/>
      </bottom>
    </border>
    <border>
      <left style="thin">
        <color rgb="FFEDDFDA"/>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EDDFDA"/>
      </right>
      <top style="thin">
        <color rgb="FFEDDFDA"/>
      </top>
      <bottom style="thin">
        <color rgb="FF000000"/>
      </bottom>
    </border>
    <border>
      <left style="thin">
        <color rgb="FFEDDFDA"/>
      </left>
      <right style="thin">
        <color rgb="FFEDDFDA"/>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n">
        <color rgb="FF000000"/>
      </top>
    </border>
    <border>
      <left style="thin">
        <color rgb="FFEDDFDA"/>
      </left>
      <right style="thin">
        <color rgb="FFEDDFDA"/>
      </right>
      <top style="thin">
        <color rgb="FFEDDFDA"/>
      </top>
      <bottom style="thin">
        <color rgb="FF000000"/>
      </bottom>
    </border>
    <border>
      <left style="thin">
        <color rgb="FFEDDFDA"/>
      </left>
      <right/>
      <top/>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EDDFDA"/>
      </lef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Alignment="1" applyBorder="1" applyFill="1" applyFont="1">
      <alignment shrinkToFit="0" wrapText="1"/>
    </xf>
    <xf borderId="2" fillId="0" fontId="3" numFmtId="0" xfId="0" applyAlignment="1" applyBorder="1" applyFont="1">
      <alignment shrinkToFit="0" vertical="top" wrapText="1"/>
    </xf>
    <xf borderId="3" fillId="3" fontId="4" numFmtId="0" xfId="0" applyAlignment="1" applyBorder="1" applyFill="1" applyFont="1">
      <alignment shrinkToFit="0" wrapText="1"/>
    </xf>
    <xf borderId="3" fillId="3" fontId="3" numFmtId="0" xfId="0" applyBorder="1" applyFont="1"/>
    <xf borderId="2" fillId="0" fontId="5" numFmtId="0" xfId="0" applyAlignment="1" applyBorder="1" applyFont="1">
      <alignment shrinkToFit="0" vertical="top" wrapText="1"/>
    </xf>
    <xf borderId="2" fillId="0" fontId="6" numFmtId="0" xfId="0" applyAlignment="1" applyBorder="1" applyFont="1">
      <alignment shrinkToFit="0" vertical="top" wrapText="1"/>
    </xf>
    <xf borderId="2" fillId="0" fontId="5" numFmtId="0" xfId="0" applyAlignment="1" applyBorder="1" applyFont="1">
      <alignment vertical="top"/>
    </xf>
    <xf borderId="2" fillId="0" fontId="7" numFmtId="0" xfId="0" applyAlignment="1" applyBorder="1" applyFont="1">
      <alignment vertical="top"/>
    </xf>
    <xf borderId="2" fillId="0" fontId="1" numFmtId="0" xfId="0" applyAlignment="1" applyBorder="1" applyFont="1">
      <alignment shrinkToFit="0" vertical="top" wrapText="1"/>
    </xf>
    <xf borderId="2" fillId="0" fontId="7" numFmtId="0" xfId="0" applyAlignment="1" applyBorder="1" applyFont="1">
      <alignment shrinkToFit="0" vertical="top" wrapText="1"/>
    </xf>
    <xf quotePrefix="1" borderId="2" fillId="0" fontId="6" numFmtId="0" xfId="0" applyAlignment="1" applyBorder="1" applyFont="1">
      <alignment shrinkToFit="0" vertical="top" wrapText="1"/>
    </xf>
    <xf borderId="2" fillId="0" fontId="6" numFmtId="0" xfId="0" applyAlignment="1" applyBorder="1" applyFont="1">
      <alignment horizontal="left" shrinkToFit="0" vertical="top" wrapText="1"/>
    </xf>
    <xf borderId="2" fillId="0" fontId="8" numFmtId="0" xfId="0" applyAlignment="1" applyBorder="1" applyFont="1">
      <alignment shrinkToFit="0" wrapText="1"/>
    </xf>
    <xf borderId="4" fillId="0" fontId="1" numFmtId="0" xfId="0" applyAlignment="1" applyBorder="1" applyFont="1">
      <alignment vertical="top"/>
    </xf>
    <xf borderId="5" fillId="2" fontId="9" numFmtId="0" xfId="0" applyAlignment="1" applyBorder="1" applyFont="1">
      <alignment vertical="top"/>
    </xf>
    <xf borderId="6" fillId="4" fontId="10" numFmtId="0" xfId="0" applyAlignment="1" applyBorder="1" applyFill="1" applyFont="1">
      <alignment vertical="top"/>
    </xf>
    <xf borderId="7" fillId="2" fontId="9" numFmtId="0" xfId="0" applyAlignment="1" applyBorder="1" applyFont="1">
      <alignment vertical="top"/>
    </xf>
    <xf borderId="8" fillId="0" fontId="11" numFmtId="0" xfId="0" applyAlignment="1" applyBorder="1" applyFont="1">
      <alignment vertical="top"/>
    </xf>
    <xf borderId="2" fillId="0" fontId="6" numFmtId="0" xfId="0" applyAlignment="1" applyBorder="1" applyFont="1">
      <alignment vertical="top"/>
    </xf>
    <xf borderId="7" fillId="2" fontId="12" numFmtId="0" xfId="0" applyAlignment="1" applyBorder="1" applyFont="1">
      <alignment vertical="top"/>
    </xf>
    <xf borderId="7" fillId="2" fontId="13" numFmtId="0" xfId="0" applyAlignment="1" applyBorder="1" applyFont="1">
      <alignment vertical="top"/>
    </xf>
    <xf borderId="7" fillId="2" fontId="14" numFmtId="0" xfId="0" applyAlignment="1" applyBorder="1" applyFont="1">
      <alignment vertical="top"/>
    </xf>
    <xf quotePrefix="1" borderId="2" fillId="0" fontId="6" numFmtId="0" xfId="0" applyAlignment="1" applyBorder="1" applyFont="1">
      <alignment vertical="top"/>
    </xf>
    <xf borderId="2" fillId="0" fontId="3" numFmtId="49" xfId="0" applyAlignment="1" applyBorder="1" applyFont="1" applyNumberFormat="1">
      <alignment vertical="top"/>
    </xf>
    <xf quotePrefix="1" borderId="2" fillId="0" fontId="7" numFmtId="0" xfId="0" applyAlignment="1" applyBorder="1" applyFont="1">
      <alignment vertical="top"/>
    </xf>
    <xf borderId="9" fillId="2" fontId="9" numFmtId="0" xfId="0" applyAlignment="1" applyBorder="1" applyFont="1">
      <alignment vertical="top"/>
    </xf>
    <xf borderId="0" fillId="0" fontId="15" numFmtId="0" xfId="0" applyFont="1"/>
    <xf borderId="1" fillId="5" fontId="12" numFmtId="0" xfId="0" applyAlignment="1" applyBorder="1" applyFill="1" applyFont="1">
      <alignment vertical="top"/>
    </xf>
    <xf borderId="3" fillId="5" fontId="16" numFmtId="0" xfId="0" applyAlignment="1" applyBorder="1" applyFont="1">
      <alignment vertical="top"/>
    </xf>
    <xf borderId="2" fillId="0" fontId="6" numFmtId="0" xfId="0" applyAlignment="1" applyBorder="1" applyFont="1">
      <alignment horizontal="left" vertical="top"/>
    </xf>
    <xf borderId="2" fillId="0" fontId="7" numFmtId="0" xfId="0" applyAlignment="1" applyBorder="1" applyFont="1">
      <alignment horizontal="left" vertical="top"/>
    </xf>
    <xf borderId="10" fillId="5" fontId="16" numFmtId="0" xfId="0" applyAlignment="1" applyBorder="1" applyFont="1">
      <alignment vertical="top"/>
    </xf>
    <xf borderId="4" fillId="0" fontId="7" numFmtId="0" xfId="0" applyAlignment="1" applyBorder="1" applyFont="1">
      <alignment horizontal="left" vertical="top"/>
    </xf>
    <xf borderId="0" fillId="0" fontId="1" numFmtId="0" xfId="0" applyFont="1"/>
    <xf borderId="11" fillId="2" fontId="17" numFmtId="0" xfId="0" applyAlignment="1" applyBorder="1" applyFont="1">
      <alignment shrinkToFit="0" vertical="top" wrapText="1"/>
    </xf>
    <xf borderId="12" fillId="2" fontId="18" numFmtId="0" xfId="0" applyAlignment="1" applyBorder="1" applyFont="1">
      <alignment shrinkToFit="0" vertical="top" wrapText="1"/>
    </xf>
    <xf borderId="13" fillId="2" fontId="18" numFmtId="0" xfId="0" applyAlignment="1" applyBorder="1" applyFont="1">
      <alignment shrinkToFit="0" vertical="top" wrapText="1"/>
    </xf>
    <xf borderId="14" fillId="2" fontId="12" numFmtId="0" xfId="0" applyAlignment="1" applyBorder="1" applyFont="1">
      <alignment shrinkToFit="0" vertical="center" wrapText="1"/>
    </xf>
    <xf borderId="15" fillId="0" fontId="19" numFmtId="0" xfId="0" applyBorder="1" applyFont="1"/>
    <xf borderId="16" fillId="0" fontId="19" numFmtId="0" xfId="0" applyBorder="1" applyFont="1"/>
    <xf borderId="17" fillId="2" fontId="12" numFmtId="0" xfId="0" applyAlignment="1" applyBorder="1" applyFont="1">
      <alignment horizontal="center" vertical="top"/>
    </xf>
    <xf borderId="18" fillId="2" fontId="12" numFmtId="0" xfId="0" applyAlignment="1" applyBorder="1" applyFont="1">
      <alignment horizontal="center" vertical="top"/>
    </xf>
    <xf borderId="19" fillId="0" fontId="20" numFmtId="0" xfId="0" applyBorder="1" applyFont="1"/>
    <xf borderId="19" fillId="2" fontId="16" numFmtId="0" xfId="0" applyAlignment="1" applyBorder="1" applyFont="1">
      <alignment horizontal="center" vertical="top"/>
    </xf>
    <xf borderId="19" fillId="0" fontId="3" numFmtId="0" xfId="0" applyAlignment="1" applyBorder="1" applyFont="1">
      <alignment vertical="top"/>
    </xf>
    <xf borderId="19" fillId="5" fontId="12" numFmtId="0" xfId="0" applyAlignment="1" applyBorder="1" applyFont="1">
      <alignment horizontal="right" vertical="top"/>
    </xf>
    <xf borderId="10" fillId="5" fontId="16" numFmtId="0" xfId="0" applyAlignment="1" applyBorder="1" applyFont="1">
      <alignment horizontal="center" shrinkToFit="0" wrapText="1"/>
    </xf>
    <xf borderId="19" fillId="4" fontId="21" numFmtId="9" xfId="0" applyAlignment="1" applyBorder="1" applyFont="1" applyNumberFormat="1">
      <alignment horizontal="center" vertical="top"/>
    </xf>
    <xf borderId="19" fillId="0" fontId="22" numFmtId="0" xfId="0" applyAlignment="1" applyBorder="1" applyFont="1">
      <alignment vertical="top"/>
    </xf>
    <xf borderId="0" fillId="0" fontId="21" numFmtId="0" xfId="0" applyAlignment="1" applyFont="1">
      <alignment horizontal="center" vertical="top"/>
    </xf>
    <xf borderId="0" fillId="0" fontId="23" numFmtId="0" xfId="0" applyAlignment="1" applyFont="1">
      <alignment vertical="top"/>
    </xf>
    <xf borderId="0" fillId="0" fontId="3" numFmtId="0" xfId="0" applyAlignment="1" applyFont="1">
      <alignment vertical="top"/>
    </xf>
    <xf borderId="19" fillId="0" fontId="24" numFmtId="0" xfId="0" applyBorder="1" applyFont="1"/>
    <xf borderId="13" fillId="2" fontId="21" numFmtId="0" xfId="0" applyBorder="1" applyFont="1"/>
    <xf borderId="0" fillId="0" fontId="25" numFmtId="0" xfId="0" applyAlignment="1" applyFont="1">
      <alignment textRotation="90" vertical="top"/>
    </xf>
    <xf borderId="20" fillId="2" fontId="21" numFmtId="0" xfId="0" applyAlignment="1" applyBorder="1" applyFont="1">
      <alignment horizontal="right"/>
    </xf>
    <xf borderId="19" fillId="0" fontId="26" numFmtId="9" xfId="0" applyAlignment="1" applyBorder="1" applyFont="1" applyNumberFormat="1">
      <alignment horizontal="center" vertical="top"/>
    </xf>
    <xf borderId="0" fillId="0" fontId="27" numFmtId="0" xfId="0" applyAlignment="1" applyFont="1">
      <alignment vertical="top"/>
    </xf>
    <xf borderId="21" fillId="2" fontId="12" numFmtId="0" xfId="0" applyAlignment="1" applyBorder="1" applyFont="1">
      <alignment horizontal="center" vertical="top"/>
    </xf>
    <xf borderId="22" fillId="2" fontId="12" numFmtId="0" xfId="0" applyAlignment="1" applyBorder="1" applyFont="1">
      <alignment horizontal="center" vertical="top"/>
    </xf>
    <xf borderId="0" fillId="0" fontId="27" numFmtId="0" xfId="0" applyAlignment="1" applyFont="1">
      <alignment shrinkToFit="0" vertical="top" wrapText="1"/>
    </xf>
    <xf borderId="23" fillId="0" fontId="6" numFmtId="0" xfId="0" applyAlignment="1" applyBorder="1" applyFont="1">
      <alignment shrinkToFit="0" vertical="top" wrapText="1"/>
    </xf>
    <xf borderId="19" fillId="5" fontId="16" numFmtId="0" xfId="0" applyAlignment="1" applyBorder="1" applyFont="1">
      <alignment shrinkToFit="0" vertical="top" wrapText="1"/>
    </xf>
    <xf borderId="19" fillId="5" fontId="28" numFmtId="164" xfId="0" applyAlignment="1" applyBorder="1" applyFont="1" applyNumberFormat="1">
      <alignment horizontal="left" shrinkToFit="0" vertical="top" wrapText="1"/>
    </xf>
    <xf borderId="19" fillId="0" fontId="22" numFmtId="0" xfId="0" applyAlignment="1" applyBorder="1" applyFont="1">
      <alignment shrinkToFit="0" vertical="top" wrapText="1"/>
    </xf>
    <xf borderId="23" fillId="0" fontId="6" numFmtId="0" xfId="0" applyAlignment="1" applyBorder="1" applyFont="1">
      <alignment horizontal="left" shrinkToFit="0" vertical="top" wrapText="1"/>
    </xf>
    <xf borderId="17" fillId="2" fontId="29" numFmtId="0" xfId="0" applyAlignment="1" applyBorder="1" applyFont="1">
      <alignment horizontal="center" shrinkToFit="0" vertical="top" wrapText="1"/>
    </xf>
    <xf borderId="0" fillId="0" fontId="30" numFmtId="0" xfId="0" applyFont="1"/>
    <xf borderId="24" fillId="0" fontId="3" numFmtId="0" xfId="0" applyAlignment="1" applyBorder="1" applyFont="1">
      <alignment shrinkToFit="0" vertical="top" wrapText="1"/>
    </xf>
    <xf borderId="0" fillId="0" fontId="1" numFmtId="0" xfId="0" applyAlignment="1" applyFont="1">
      <alignment textRotation="90" vertical="top"/>
    </xf>
    <xf borderId="12" fillId="2" fontId="17" numFmtId="0" xfId="0" applyAlignment="1" applyBorder="1" applyFont="1">
      <alignment vertical="top"/>
    </xf>
    <xf borderId="25" fillId="2" fontId="21" numFmtId="0" xfId="0" applyBorder="1" applyFont="1"/>
    <xf borderId="26" fillId="2" fontId="21" numFmtId="0" xfId="0" applyAlignment="1" applyBorder="1" applyFont="1">
      <alignment horizontal="left" shrinkToFit="0" wrapText="1"/>
    </xf>
    <xf borderId="27" fillId="2" fontId="21" numFmtId="0" xfId="0" applyAlignment="1" applyBorder="1" applyFont="1">
      <alignment horizontal="left" shrinkToFit="0" wrapText="1"/>
    </xf>
    <xf quotePrefix="1" borderId="19" fillId="0" fontId="6" numFmtId="0" xfId="0" applyAlignment="1" applyBorder="1" applyFont="1">
      <alignment horizontal="left" shrinkToFit="0" vertical="top" wrapText="1"/>
    </xf>
    <xf borderId="19" fillId="0" fontId="6" numFmtId="0" xfId="0" applyAlignment="1" applyBorder="1" applyFont="1">
      <alignment horizontal="left" shrinkToFit="0" vertical="top" wrapText="1"/>
    </xf>
    <xf borderId="19" fillId="6" fontId="22" numFmtId="0" xfId="0" applyAlignment="1" applyBorder="1" applyFill="1" applyFont="1">
      <alignment vertical="top"/>
    </xf>
    <xf borderId="19" fillId="5" fontId="3" numFmtId="0" xfId="0" applyAlignment="1" applyBorder="1" applyFont="1">
      <alignment vertical="top"/>
    </xf>
    <xf borderId="19" fillId="5" fontId="3" numFmtId="0" xfId="0" applyAlignment="1" applyBorder="1" applyFont="1">
      <alignment shrinkToFit="0" vertical="top" wrapText="1"/>
    </xf>
    <xf quotePrefix="1" borderId="0" fillId="0" fontId="6" numFmtId="0" xfId="0" applyAlignment="1" applyFont="1">
      <alignment shrinkToFit="0" vertical="top" wrapText="1"/>
    </xf>
    <xf borderId="0" fillId="0" fontId="3" numFmtId="0" xfId="0" applyAlignment="1" applyFont="1">
      <alignment shrinkToFit="0" vertical="top" wrapText="1"/>
    </xf>
    <xf borderId="11" fillId="2" fontId="17" numFmtId="0" xfId="0" applyAlignment="1" applyBorder="1" applyFont="1">
      <alignment vertical="top"/>
    </xf>
    <xf borderId="12" fillId="2" fontId="21" numFmtId="0" xfId="0" applyAlignment="1" applyBorder="1" applyFont="1">
      <alignment vertical="top"/>
    </xf>
    <xf borderId="12" fillId="2" fontId="23" numFmtId="0" xfId="0" applyAlignment="1" applyBorder="1" applyFont="1">
      <alignment vertical="top"/>
    </xf>
    <xf borderId="12" fillId="2" fontId="21" numFmtId="0" xfId="0" applyAlignment="1" applyBorder="1" applyFont="1">
      <alignment horizontal="right" vertical="top"/>
    </xf>
    <xf borderId="13" fillId="2" fontId="10" numFmtId="0" xfId="0" applyAlignment="1" applyBorder="1" applyFont="1">
      <alignment horizontal="center" vertical="top"/>
    </xf>
    <xf borderId="28" fillId="0" fontId="1" numFmtId="0" xfId="0" applyAlignment="1" applyBorder="1" applyFont="1">
      <alignment vertical="top"/>
    </xf>
    <xf borderId="25" fillId="2" fontId="21" numFmtId="0" xfId="0" applyAlignment="1" applyBorder="1" applyFont="1">
      <alignment horizontal="right" vertical="top"/>
    </xf>
    <xf borderId="26" fillId="2" fontId="21" numFmtId="0" xfId="0" applyAlignment="1" applyBorder="1" applyFont="1">
      <alignment horizontal="left" vertical="top"/>
    </xf>
    <xf borderId="26" fillId="2" fontId="21" numFmtId="0" xfId="0" applyAlignment="1" applyBorder="1" applyFont="1">
      <alignment horizontal="right" vertical="top"/>
    </xf>
    <xf borderId="26" fillId="2" fontId="23" numFmtId="0" xfId="0" applyAlignment="1" applyBorder="1" applyFont="1">
      <alignment vertical="top"/>
    </xf>
    <xf borderId="29" fillId="2" fontId="21" numFmtId="0" xfId="0" applyAlignment="1" applyBorder="1" applyFont="1">
      <alignment horizontal="right" vertical="top"/>
    </xf>
    <xf borderId="29" fillId="5" fontId="21" numFmtId="0" xfId="0" applyAlignment="1" applyBorder="1" applyFont="1">
      <alignment vertical="top"/>
    </xf>
    <xf borderId="30" fillId="2" fontId="21" numFmtId="0" xfId="0" applyAlignment="1" applyBorder="1" applyFont="1">
      <alignment vertical="top"/>
    </xf>
    <xf borderId="27" fillId="2" fontId="23" numFmtId="0" xfId="0" applyAlignment="1" applyBorder="1" applyFont="1">
      <alignment vertical="top"/>
    </xf>
    <xf borderId="31" fillId="0" fontId="1" numFmtId="0" xfId="0" applyAlignment="1" applyBorder="1" applyFont="1">
      <alignment vertical="top"/>
    </xf>
    <xf borderId="23" fillId="0" fontId="22" numFmtId="0" xfId="0" applyAlignment="1" applyBorder="1" applyFont="1">
      <alignment shrinkToFit="0" vertical="top" wrapText="1"/>
    </xf>
    <xf borderId="32" fillId="0" fontId="19" numFmtId="0" xfId="0" applyBorder="1" applyFont="1"/>
    <xf borderId="33" fillId="0" fontId="19" numFmtId="0" xfId="0" applyBorder="1" applyFont="1"/>
    <xf borderId="32" fillId="0" fontId="1" numFmtId="0" xfId="0" applyAlignment="1" applyBorder="1" applyFont="1">
      <alignment textRotation="90" vertical="top"/>
    </xf>
    <xf borderId="28" fillId="0" fontId="1" numFmtId="0" xfId="0" applyAlignment="1" applyBorder="1" applyFont="1">
      <alignment textRotation="90" vertical="top"/>
    </xf>
    <xf borderId="34" fillId="2" fontId="12" numFmtId="0" xfId="0" applyAlignment="1" applyBorder="1" applyFont="1">
      <alignment horizontal="center" vertical="top"/>
    </xf>
    <xf borderId="33" fillId="0" fontId="3" numFmtId="0" xfId="0" applyAlignment="1" applyBorder="1" applyFont="1">
      <alignment vertical="top"/>
    </xf>
    <xf borderId="4" fillId="0" fontId="6" numFmtId="0" xfId="0" applyAlignment="1" applyBorder="1" applyFont="1">
      <alignment shrinkToFit="0" vertical="top" wrapText="1"/>
    </xf>
    <xf borderId="10" fillId="5" fontId="16" numFmtId="0" xfId="0" applyAlignment="1" applyBorder="1" applyFont="1">
      <alignment horizontal="center" shrinkToFit="0" vertical="center" wrapText="1"/>
    </xf>
    <xf borderId="10" fillId="5" fontId="16" numFmtId="0" xfId="0" applyAlignment="1" applyBorder="1" applyFont="1">
      <alignment shrinkToFit="0" vertical="top" wrapText="1"/>
    </xf>
    <xf borderId="10" fillId="5" fontId="3" numFmtId="0" xfId="0" applyAlignment="1" applyBorder="1" applyFont="1">
      <alignment shrinkToFit="0" vertical="top" wrapText="1"/>
    </xf>
    <xf borderId="23" fillId="0" fontId="6" numFmtId="165" xfId="0" applyAlignment="1" applyBorder="1" applyFont="1" applyNumberFormat="1">
      <alignment horizontal="center" shrinkToFit="0" vertical="top" wrapText="1"/>
    </xf>
    <xf borderId="33" fillId="0" fontId="1" numFmtId="0" xfId="0" applyAlignment="1" applyBorder="1" applyFont="1">
      <alignment shrinkToFit="0" vertical="top" wrapText="1"/>
    </xf>
    <xf borderId="19" fillId="0" fontId="3" numFmtId="0" xfId="0" applyBorder="1" applyFont="1"/>
    <xf borderId="19" fillId="0" fontId="1" numFmtId="0" xfId="0" applyBorder="1" applyFont="1"/>
    <xf borderId="35" fillId="0" fontId="1" numFmtId="0" xfId="0" applyBorder="1" applyFont="1"/>
    <xf borderId="4" fillId="0" fontId="6" numFmtId="0" xfId="0" applyAlignment="1" applyBorder="1" applyFont="1">
      <alignment horizontal="left" shrinkToFit="0" vertical="top" wrapText="1"/>
    </xf>
    <xf borderId="31" fillId="0" fontId="1" numFmtId="0" xfId="0" applyBorder="1" applyFont="1"/>
    <xf borderId="0" fillId="0" fontId="1" numFmtId="0" xfId="0" applyAlignment="1" applyFont="1">
      <alignment shrinkToFit="0" vertical="top" wrapText="1"/>
    </xf>
    <xf borderId="12" fillId="2" fontId="17" numFmtId="0" xfId="0" applyAlignment="1" applyBorder="1" applyFont="1">
      <alignment shrinkToFit="0" vertical="top" wrapText="1"/>
    </xf>
    <xf borderId="12" fillId="2" fontId="21" numFmtId="0" xfId="0" applyAlignment="1" applyBorder="1" applyFont="1">
      <alignment shrinkToFit="0" vertical="top" wrapText="1"/>
    </xf>
    <xf borderId="12" fillId="2" fontId="23" numFmtId="0" xfId="0" applyAlignment="1" applyBorder="1" applyFont="1">
      <alignment shrinkToFit="0" vertical="top" wrapText="1"/>
    </xf>
    <xf borderId="12" fillId="2" fontId="21" numFmtId="0" xfId="0" applyAlignment="1" applyBorder="1" applyFont="1">
      <alignment horizontal="right" shrinkToFit="0" vertical="top" wrapText="1"/>
    </xf>
    <xf borderId="13" fillId="2" fontId="10" numFmtId="0" xfId="0" applyAlignment="1" applyBorder="1" applyFont="1">
      <alignment horizontal="center" shrinkToFit="0" vertical="top" wrapText="1"/>
    </xf>
    <xf borderId="28" fillId="0" fontId="1" numFmtId="0" xfId="0" applyAlignment="1" applyBorder="1" applyFont="1">
      <alignment shrinkToFit="0" vertical="top" wrapText="1"/>
    </xf>
    <xf borderId="0" fillId="0" fontId="1" numFmtId="0" xfId="0" applyAlignment="1" applyFont="1">
      <alignment shrinkToFit="0" wrapText="1"/>
    </xf>
    <xf borderId="25" fillId="2" fontId="21" numFmtId="0" xfId="0" applyAlignment="1" applyBorder="1" applyFont="1">
      <alignment horizontal="right" shrinkToFit="0" vertical="top" wrapText="1"/>
    </xf>
    <xf borderId="26" fillId="2" fontId="21" numFmtId="0" xfId="0" applyAlignment="1" applyBorder="1" applyFont="1">
      <alignment horizontal="left" shrinkToFit="0" vertical="top" wrapText="1"/>
    </xf>
    <xf borderId="26" fillId="2" fontId="21" numFmtId="0" xfId="0" applyAlignment="1" applyBorder="1" applyFont="1">
      <alignment horizontal="right" shrinkToFit="0" vertical="top" wrapText="1"/>
    </xf>
    <xf borderId="19" fillId="4" fontId="21" numFmtId="9" xfId="0" applyAlignment="1" applyBorder="1" applyFont="1" applyNumberFormat="1">
      <alignment horizontal="center" shrinkToFit="0" vertical="top" wrapText="1"/>
    </xf>
    <xf borderId="26" fillId="2" fontId="23" numFmtId="0" xfId="0" applyAlignment="1" applyBorder="1" applyFont="1">
      <alignment shrinkToFit="0" vertical="top" wrapText="1"/>
    </xf>
    <xf borderId="29" fillId="2" fontId="21" numFmtId="0" xfId="0" applyAlignment="1" applyBorder="1" applyFont="1">
      <alignment horizontal="right" shrinkToFit="0" vertical="top" wrapText="1"/>
    </xf>
    <xf borderId="29" fillId="5" fontId="21" numFmtId="0" xfId="0" applyAlignment="1" applyBorder="1" applyFont="1">
      <alignment shrinkToFit="0" vertical="top" wrapText="1"/>
    </xf>
    <xf borderId="30" fillId="2" fontId="21" numFmtId="0" xfId="0" applyAlignment="1" applyBorder="1" applyFont="1">
      <alignment shrinkToFit="0" vertical="top" wrapText="1"/>
    </xf>
    <xf borderId="27" fillId="2" fontId="23" numFmtId="0" xfId="0" applyAlignment="1" applyBorder="1" applyFont="1">
      <alignment shrinkToFit="0" vertical="top" wrapText="1"/>
    </xf>
    <xf borderId="31" fillId="0" fontId="1" numFmtId="0" xfId="0" applyAlignment="1" applyBorder="1" applyFont="1">
      <alignment shrinkToFit="0" vertical="top" wrapText="1"/>
    </xf>
    <xf borderId="31" fillId="0" fontId="1" numFmtId="0" xfId="0" applyAlignment="1" applyBorder="1" applyFont="1">
      <alignment shrinkToFit="0" wrapText="1"/>
    </xf>
    <xf borderId="0" fillId="0" fontId="1" numFmtId="0" xfId="0" applyAlignment="1" applyFont="1">
      <alignment shrinkToFit="0" textRotation="90" vertical="top" wrapText="1"/>
    </xf>
    <xf borderId="28" fillId="0" fontId="1" numFmtId="0" xfId="0" applyAlignment="1" applyBorder="1" applyFont="1">
      <alignment shrinkToFit="0" textRotation="90" vertical="top" wrapText="1"/>
    </xf>
    <xf borderId="17" fillId="2" fontId="12" numFmtId="0" xfId="0" applyAlignment="1" applyBorder="1" applyFont="1">
      <alignment horizontal="center" shrinkToFit="0" vertical="top" wrapText="1"/>
    </xf>
    <xf borderId="22" fillId="2" fontId="12" numFmtId="0" xfId="0" applyAlignment="1" applyBorder="1" applyFont="1">
      <alignment horizontal="center" shrinkToFit="0" vertical="top" wrapText="1"/>
    </xf>
    <xf borderId="34" fillId="2" fontId="12" numFmtId="0" xfId="0" applyAlignment="1" applyBorder="1" applyFont="1">
      <alignment horizontal="center" shrinkToFit="0" vertical="top" wrapText="1"/>
    </xf>
    <xf borderId="33" fillId="0" fontId="3" numFmtId="0" xfId="0" applyAlignment="1" applyBorder="1" applyFont="1">
      <alignment shrinkToFit="0" vertical="top" wrapText="1"/>
    </xf>
    <xf borderId="19" fillId="0" fontId="3" numFmtId="0" xfId="0" applyAlignment="1" applyBorder="1" applyFont="1">
      <alignment shrinkToFit="0" vertical="top" wrapText="1"/>
    </xf>
    <xf borderId="19" fillId="0" fontId="3" numFmtId="0" xfId="0" applyAlignment="1" applyBorder="1" applyFont="1">
      <alignment shrinkToFit="0" wrapText="1"/>
    </xf>
    <xf borderId="19" fillId="0" fontId="1" numFmtId="0" xfId="0" applyAlignment="1" applyBorder="1" applyFont="1">
      <alignment shrinkToFit="0" wrapText="1"/>
    </xf>
    <xf borderId="35" fillId="0" fontId="1" numFmtId="0" xfId="0" applyAlignment="1" applyBorder="1" applyFont="1">
      <alignment shrinkToFit="0" wrapText="1"/>
    </xf>
    <xf borderId="0" fillId="0" fontId="31" numFmtId="0" xfId="0" applyAlignment="1" applyFont="1">
      <alignment shrinkToFit="0" wrapText="1"/>
    </xf>
    <xf borderId="10" fillId="5" fontId="28" numFmtId="0" xfId="0" applyAlignment="1" applyBorder="1" applyFont="1">
      <alignment shrinkToFit="0" vertical="top" wrapText="1"/>
    </xf>
    <xf borderId="10" fillId="5" fontId="28" numFmtId="0" xfId="0" applyAlignment="1" applyBorder="1" applyFont="1">
      <alignment horizontal="center" shrinkToFit="0" vertical="center" wrapText="1"/>
    </xf>
    <xf borderId="10" fillId="5" fontId="32" numFmtId="0" xfId="0" applyAlignment="1" applyBorder="1" applyFont="1">
      <alignment shrinkToFit="0" vertical="top" wrapText="1"/>
    </xf>
    <xf borderId="33" fillId="0" fontId="3" numFmtId="0" xfId="0" applyBorder="1" applyFont="1"/>
    <xf borderId="0" fillId="0" fontId="3" numFmtId="0" xfId="0" applyFont="1"/>
    <xf borderId="10" fillId="5" fontId="28" numFmtId="0" xfId="0" applyAlignment="1" applyBorder="1" applyFont="1">
      <alignment readingOrder="0" shrinkToFit="0" vertical="top" wrapText="1"/>
    </xf>
    <xf borderId="0" fillId="0" fontId="22" numFmtId="0" xfId="0" applyAlignment="1" applyFont="1">
      <alignment shrinkToFit="0" vertical="top" wrapText="1"/>
    </xf>
    <xf borderId="25" fillId="2" fontId="21" numFmtId="0" xfId="0" applyAlignment="1" applyBorder="1" applyFont="1">
      <alignment vertical="top"/>
    </xf>
    <xf borderId="0" fillId="0" fontId="23" numFmtId="0" xfId="0" applyFont="1"/>
    <xf borderId="36" fillId="0" fontId="3" numFmtId="0" xfId="0" applyAlignment="1" applyBorder="1" applyFont="1">
      <alignment horizontal="center"/>
    </xf>
    <xf borderId="4" fillId="0" fontId="33" numFmtId="0" xfId="0" applyAlignment="1" applyBorder="1" applyFont="1">
      <alignment horizontal="center" vertical="center"/>
    </xf>
    <xf borderId="13" fillId="2" fontId="17" numFmtId="0" xfId="0" applyAlignment="1" applyBorder="1" applyFont="1">
      <alignment vertical="top"/>
    </xf>
    <xf borderId="27" fillId="2" fontId="21" numFmtId="0" xfId="0" applyAlignment="1" applyBorder="1" applyFont="1">
      <alignment vertical="top"/>
    </xf>
    <xf borderId="19" fillId="0" fontId="11" numFmtId="0" xfId="0" applyAlignment="1" applyBorder="1" applyFont="1">
      <alignment shrinkToFit="0" vertical="top" wrapText="1"/>
    </xf>
    <xf borderId="19" fillId="0" fontId="6" numFmtId="0" xfId="0" applyAlignment="1" applyBorder="1" applyFont="1">
      <alignment shrinkToFit="0" vertical="top" wrapText="1"/>
    </xf>
    <xf borderId="19" fillId="0" fontId="11" numFmtId="0" xfId="0" applyAlignment="1" applyBorder="1" applyFont="1">
      <alignment vertical="top"/>
    </xf>
  </cellXfs>
  <cellStyles count="1">
    <cellStyle xfId="0" name="Normal" builtinId="0"/>
  </cellStyles>
  <dxfs count="10">
    <dxf>
      <font/>
      <fill>
        <patternFill patternType="none"/>
      </fill>
      <border>
        <left style="thin">
          <color rgb="FF000000"/>
        </left>
        <right style="thin">
          <color rgb="FF000000"/>
        </right>
        <top style="thin">
          <color rgb="FF000000"/>
        </top>
        <bottom style="thin">
          <color rgb="FF000000"/>
        </bottom>
      </border>
    </dxf>
    <dxf>
      <font>
        <color theme="0"/>
      </font>
      <fill>
        <patternFill patternType="solid">
          <fgColor rgb="FF756762"/>
          <bgColor rgb="FF756762"/>
        </patternFill>
      </fill>
      <border/>
    </dxf>
    <dxf>
      <font>
        <color theme="0"/>
      </font>
      <fill>
        <patternFill patternType="solid">
          <fgColor theme="1"/>
          <bgColor theme="1"/>
        </patternFill>
      </fill>
      <border/>
    </dxf>
    <dxf>
      <font>
        <color theme="0"/>
      </font>
      <fill>
        <patternFill patternType="solid">
          <fgColor rgb="FFBC6225"/>
          <bgColor rgb="FFBC6225"/>
        </patternFill>
      </fill>
      <border/>
    </dxf>
    <dxf>
      <font/>
      <fill>
        <patternFill patternType="solid">
          <fgColor rgb="FF9999FF"/>
          <bgColor rgb="FF9999FF"/>
        </patternFill>
      </fill>
      <border/>
    </dxf>
    <dxf>
      <font/>
      <fill>
        <patternFill patternType="solid">
          <fgColor rgb="FF92D050"/>
          <bgColor rgb="FF92D050"/>
        </patternFill>
      </fill>
      <border/>
    </dxf>
    <dxf>
      <font/>
      <fill>
        <patternFill patternType="none"/>
      </fill>
      <border/>
    </dxf>
    <dxf>
      <font/>
      <fill>
        <patternFill patternType="solid">
          <fgColor rgb="FFCCFFFF"/>
          <bgColor rgb="FFCCFFFF"/>
        </patternFill>
      </fill>
      <border/>
    </dxf>
    <dxf>
      <font>
        <b/>
      </font>
      <fill>
        <patternFill patternType="none"/>
      </fill>
      <border/>
    </dxf>
    <dxf>
      <font/>
      <fill>
        <patternFill patternType="solid">
          <fgColor rgb="FF00B0F0"/>
          <bgColor rgb="FF00B0F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9525</xdr:rowOff>
    </xdr:from>
    <xdr:ext cx="4010025" cy="1066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028950"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twilio.com/docs/usage/api"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sharedassessments.org/" TargetMode="External"/><Relationship Id="rId2" Type="http://schemas.openxmlformats.org/officeDocument/2006/relationships/hyperlink" Target="mailto:SIG_Issues@sharedassessments.org" TargetMode="External"/><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sharedassessments.org/glossar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143.7"/>
    <col customWidth="1" min="3" max="22"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3.75" customHeight="1">
      <c r="A2" s="1"/>
      <c r="B2" s="2" t="s">
        <v>0</v>
      </c>
      <c r="C2" s="1"/>
      <c r="D2" s="1"/>
      <c r="E2" s="1"/>
      <c r="F2" s="1"/>
      <c r="G2" s="1"/>
      <c r="H2" s="1"/>
      <c r="I2" s="1"/>
      <c r="J2" s="1"/>
      <c r="K2" s="1"/>
      <c r="L2" s="1"/>
      <c r="M2" s="1"/>
      <c r="N2" s="1"/>
      <c r="O2" s="1"/>
      <c r="P2" s="1"/>
      <c r="Q2" s="1"/>
      <c r="R2" s="1"/>
      <c r="S2" s="1"/>
      <c r="T2" s="1"/>
      <c r="U2" s="1"/>
      <c r="V2" s="1"/>
      <c r="W2" s="1"/>
      <c r="X2" s="1"/>
      <c r="Y2" s="1"/>
      <c r="Z2" s="1"/>
    </row>
    <row r="3" ht="4.5" customHeight="1">
      <c r="A3" s="1"/>
      <c r="B3" s="3"/>
      <c r="C3" s="1"/>
      <c r="D3" s="1"/>
      <c r="E3" s="1"/>
      <c r="F3" s="1"/>
      <c r="G3" s="1"/>
      <c r="H3" s="1"/>
      <c r="I3" s="1"/>
      <c r="J3" s="1"/>
      <c r="K3" s="1"/>
      <c r="L3" s="1"/>
      <c r="M3" s="1"/>
      <c r="N3" s="1"/>
      <c r="O3" s="1"/>
      <c r="P3" s="1"/>
      <c r="Q3" s="1"/>
      <c r="R3" s="1"/>
      <c r="S3" s="1"/>
      <c r="T3" s="1"/>
      <c r="U3" s="1"/>
      <c r="V3" s="1"/>
      <c r="W3" s="1"/>
      <c r="X3" s="1"/>
      <c r="Y3" s="1"/>
      <c r="Z3" s="1"/>
    </row>
    <row r="4" ht="114.0" customHeight="1">
      <c r="A4" s="1"/>
      <c r="B4" s="4" t="s">
        <v>1</v>
      </c>
      <c r="C4" s="1"/>
      <c r="D4" s="1"/>
      <c r="E4" s="1"/>
      <c r="F4" s="1"/>
      <c r="G4" s="1"/>
      <c r="H4" s="1"/>
      <c r="I4" s="1"/>
      <c r="J4" s="1"/>
      <c r="K4" s="1"/>
      <c r="L4" s="1"/>
      <c r="M4" s="1"/>
      <c r="N4" s="1"/>
      <c r="O4" s="1"/>
      <c r="P4" s="1"/>
      <c r="Q4" s="1"/>
      <c r="R4" s="1"/>
      <c r="S4" s="1"/>
      <c r="T4" s="1"/>
      <c r="U4" s="1"/>
      <c r="V4" s="1"/>
      <c r="W4" s="1"/>
      <c r="X4" s="1"/>
      <c r="Y4" s="1"/>
      <c r="Z4" s="1"/>
    </row>
    <row r="5" ht="9.0" customHeight="1">
      <c r="A5" s="1"/>
      <c r="B5" s="5"/>
      <c r="C5" s="1"/>
      <c r="D5" s="1"/>
      <c r="E5" s="1"/>
      <c r="F5" s="1"/>
      <c r="G5" s="1"/>
      <c r="H5" s="1"/>
      <c r="I5" s="1"/>
      <c r="J5" s="1"/>
      <c r="K5" s="1"/>
      <c r="L5" s="1"/>
      <c r="M5" s="1"/>
      <c r="N5" s="1"/>
      <c r="O5" s="1"/>
      <c r="P5" s="1"/>
      <c r="Q5" s="1"/>
      <c r="R5" s="1"/>
      <c r="S5" s="1"/>
      <c r="T5" s="1"/>
      <c r="U5" s="1"/>
      <c r="V5" s="1"/>
      <c r="W5" s="1"/>
      <c r="X5" s="1"/>
      <c r="Y5" s="1"/>
      <c r="Z5" s="1"/>
    </row>
    <row r="6" ht="24.0" customHeight="1">
      <c r="A6" s="1"/>
      <c r="B6" s="6" t="s">
        <v>2</v>
      </c>
      <c r="C6" s="1"/>
      <c r="D6" s="1"/>
      <c r="E6" s="1"/>
      <c r="F6" s="1"/>
      <c r="G6" s="1"/>
      <c r="H6" s="1"/>
      <c r="I6" s="1"/>
      <c r="J6" s="1"/>
      <c r="K6" s="1"/>
      <c r="L6" s="1"/>
      <c r="M6" s="1"/>
      <c r="N6" s="1"/>
      <c r="O6" s="1"/>
      <c r="P6" s="1"/>
      <c r="Q6" s="1"/>
      <c r="R6" s="1"/>
      <c r="S6" s="1"/>
      <c r="T6" s="1"/>
      <c r="U6" s="1"/>
      <c r="V6" s="1"/>
      <c r="W6" s="1"/>
      <c r="X6" s="1"/>
      <c r="Y6" s="1"/>
      <c r="Z6" s="1"/>
    </row>
    <row r="7" ht="33.75" customHeight="1">
      <c r="A7" s="1"/>
      <c r="B7" s="7" t="s">
        <v>3</v>
      </c>
      <c r="C7" s="1"/>
      <c r="D7" s="1"/>
      <c r="E7" s="1"/>
      <c r="F7" s="1"/>
      <c r="G7" s="1"/>
      <c r="H7" s="1"/>
      <c r="I7" s="1"/>
      <c r="J7" s="1"/>
      <c r="K7" s="1"/>
      <c r="L7" s="1"/>
      <c r="M7" s="1"/>
      <c r="N7" s="1"/>
      <c r="O7" s="1"/>
      <c r="P7" s="1"/>
      <c r="Q7" s="1"/>
      <c r="R7" s="1"/>
      <c r="S7" s="1"/>
      <c r="T7" s="1"/>
      <c r="U7" s="1"/>
      <c r="V7" s="1"/>
      <c r="W7" s="1"/>
      <c r="X7" s="1"/>
      <c r="Y7" s="1"/>
      <c r="Z7" s="1"/>
    </row>
    <row r="8" ht="13.5" customHeight="1">
      <c r="A8" s="1"/>
      <c r="B8" s="7" t="s">
        <v>4</v>
      </c>
      <c r="C8" s="1"/>
      <c r="D8" s="1"/>
      <c r="E8" s="1"/>
      <c r="F8" s="1"/>
      <c r="G8" s="1"/>
      <c r="H8" s="1"/>
      <c r="I8" s="1"/>
      <c r="J8" s="1"/>
      <c r="K8" s="1"/>
      <c r="L8" s="1"/>
      <c r="M8" s="1"/>
      <c r="N8" s="1"/>
      <c r="O8" s="1"/>
      <c r="P8" s="1"/>
      <c r="Q8" s="1"/>
      <c r="R8" s="1"/>
      <c r="S8" s="1"/>
      <c r="T8" s="1"/>
      <c r="U8" s="1"/>
      <c r="V8" s="1"/>
      <c r="W8" s="1"/>
      <c r="X8" s="1"/>
      <c r="Y8" s="1"/>
      <c r="Z8" s="1"/>
    </row>
    <row r="9" ht="20.25" customHeight="1">
      <c r="A9" s="1"/>
      <c r="B9" s="7" t="s">
        <v>5</v>
      </c>
      <c r="C9" s="1"/>
      <c r="D9" s="1"/>
      <c r="E9" s="1"/>
      <c r="F9" s="1"/>
      <c r="G9" s="1"/>
      <c r="H9" s="1"/>
      <c r="I9" s="1"/>
      <c r="J9" s="1"/>
      <c r="K9" s="1"/>
      <c r="L9" s="1"/>
      <c r="M9" s="1"/>
      <c r="N9" s="1"/>
      <c r="O9" s="1"/>
      <c r="P9" s="1"/>
      <c r="Q9" s="1"/>
      <c r="R9" s="1"/>
      <c r="S9" s="1"/>
      <c r="T9" s="1"/>
      <c r="U9" s="1"/>
      <c r="V9" s="1"/>
      <c r="W9" s="1"/>
      <c r="X9" s="1"/>
      <c r="Y9" s="1"/>
      <c r="Z9" s="1"/>
    </row>
    <row r="10" ht="47.25" customHeight="1">
      <c r="A10" s="1"/>
      <c r="B10" s="7" t="s">
        <v>6</v>
      </c>
      <c r="C10" s="1"/>
      <c r="D10" s="1"/>
      <c r="E10" s="1"/>
      <c r="F10" s="1"/>
      <c r="G10" s="1"/>
      <c r="H10" s="1"/>
      <c r="I10" s="1"/>
      <c r="J10" s="1"/>
      <c r="K10" s="1"/>
      <c r="L10" s="1"/>
      <c r="M10" s="1"/>
      <c r="N10" s="1"/>
      <c r="O10" s="1"/>
      <c r="P10" s="1"/>
      <c r="Q10" s="1"/>
      <c r="R10" s="1"/>
      <c r="S10" s="1"/>
      <c r="T10" s="1"/>
      <c r="U10" s="1"/>
      <c r="V10" s="1"/>
      <c r="W10" s="1"/>
      <c r="X10" s="1"/>
      <c r="Y10" s="1"/>
      <c r="Z10" s="1"/>
    </row>
    <row r="11" ht="18.0" customHeight="1">
      <c r="A11" s="1"/>
      <c r="B11" s="8" t="s">
        <v>7</v>
      </c>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9" t="s">
        <v>8</v>
      </c>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7" t="s">
        <v>9</v>
      </c>
      <c r="C13" s="1"/>
      <c r="D13" s="1"/>
      <c r="E13" s="1"/>
      <c r="F13" s="1"/>
      <c r="G13" s="1"/>
      <c r="H13" s="1"/>
      <c r="I13" s="1"/>
      <c r="J13" s="1"/>
      <c r="K13" s="1"/>
      <c r="L13" s="1"/>
      <c r="M13" s="1"/>
      <c r="N13" s="1"/>
      <c r="O13" s="1"/>
      <c r="P13" s="1"/>
      <c r="Q13" s="1"/>
      <c r="R13" s="1"/>
      <c r="S13" s="1"/>
      <c r="T13" s="1"/>
      <c r="U13" s="1"/>
      <c r="V13" s="1"/>
      <c r="W13" s="1"/>
      <c r="X13" s="1"/>
      <c r="Y13" s="1"/>
      <c r="Z13" s="1"/>
    </row>
    <row r="14" ht="9.0" customHeight="1">
      <c r="A14" s="1"/>
      <c r="B14" s="10"/>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1" t="s">
        <v>10</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2" t="s">
        <v>11</v>
      </c>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2" t="s">
        <v>12</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7" t="s">
        <v>13</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2" t="s">
        <v>14</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3" t="s">
        <v>15</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2" t="s">
        <v>16</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3" t="s">
        <v>17</v>
      </c>
      <c r="C22" s="1"/>
      <c r="D22" s="1"/>
      <c r="E22" s="1"/>
      <c r="F22" s="1"/>
      <c r="G22" s="1"/>
      <c r="H22" s="1"/>
      <c r="I22" s="1"/>
      <c r="J22" s="1"/>
      <c r="K22" s="1"/>
      <c r="L22" s="1"/>
      <c r="M22" s="1"/>
      <c r="N22" s="1"/>
      <c r="O22" s="1"/>
      <c r="P22" s="1"/>
      <c r="Q22" s="1"/>
      <c r="R22" s="1"/>
      <c r="S22" s="1"/>
      <c r="T22" s="1"/>
      <c r="U22" s="1"/>
      <c r="V22" s="1"/>
      <c r="W22" s="1"/>
      <c r="X22" s="1"/>
      <c r="Y22" s="1"/>
      <c r="Z22" s="1"/>
    </row>
    <row r="23" ht="71.25" customHeight="1">
      <c r="A23" s="1"/>
      <c r="B23" s="7" t="s">
        <v>18</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4" t="s">
        <v>19</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5"/>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orientation="landscape"/>
  <headerFooter>
    <oddHeader>&amp;LShared Assessments Program&amp;CStandardized Information Gathering (SIG) Questionnaire&amp;R Version 2019</oddHeader>
    <oddFooter>&amp;L&amp;A&amp;CPage &amp;P of  Page(s)</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470</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9</v>
      </c>
      <c r="N2" s="97">
        <f>COUNTIF(T:T,"&gt;0")</f>
        <v>9</v>
      </c>
      <c r="O2" s="97"/>
      <c r="P2" s="97"/>
      <c r="Q2" s="97"/>
      <c r="R2" s="97"/>
      <c r="S2" s="97"/>
      <c r="T2" s="97"/>
      <c r="U2" s="97"/>
      <c r="V2" s="97"/>
      <c r="W2" s="115"/>
      <c r="X2" s="115"/>
      <c r="Y2" s="115"/>
      <c r="Z2" s="115"/>
      <c r="AA2" s="115"/>
      <c r="AB2" s="115"/>
      <c r="AC2" s="35"/>
    </row>
    <row r="3" ht="75.0" customHeight="1">
      <c r="A3" s="71" t="s">
        <v>98</v>
      </c>
      <c r="B3" s="98" t="s">
        <v>471</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4195.0</v>
      </c>
      <c r="B5" s="105" t="s">
        <v>472</v>
      </c>
      <c r="C5" s="105" t="s">
        <v>473</v>
      </c>
      <c r="D5" s="106" t="s">
        <v>65</v>
      </c>
      <c r="E5" s="107"/>
      <c r="F5" s="108"/>
      <c r="G5" s="105" t="s">
        <v>474</v>
      </c>
      <c r="H5" s="105" t="s">
        <v>474</v>
      </c>
      <c r="I5" s="105" t="s">
        <v>291</v>
      </c>
      <c r="J5" s="109" t="s">
        <v>475</v>
      </c>
      <c r="K5" s="110"/>
      <c r="L5" s="111">
        <v>1.0</v>
      </c>
      <c r="M5" s="111"/>
      <c r="N5" s="111">
        <v>2.0</v>
      </c>
      <c r="O5" s="112"/>
      <c r="P5" s="113">
        <f t="shared" ref="P5:P13" si="2">IF(P4="",1,IF(L5=1,P4+1,P4))</f>
        <v>1</v>
      </c>
      <c r="Q5" s="35">
        <f t="shared" ref="Q5:Q13" si="3">IF($L5="","",IF($D5="Yes",1,IF($D5="No",2,IF($D5="N/A",3,0))))</f>
        <v>1</v>
      </c>
      <c r="R5" s="35">
        <f t="shared" ref="R5:R13" si="4">IF($L5="","",IF($Q5=4,2,IF(OR($L5=1,$R4=""),1,IF(OR(AND($M4=1,($L5-$L3&lt;&gt;0)),AND($R4=0,$L4=$L5),AND($M4=1,$L5=$L3)),0,1))))</f>
        <v>1</v>
      </c>
      <c r="S5" s="35" t="str">
        <f t="shared" ref="S5:S13" si="5">IF(OR($L5="",$Q5=4),$S4,IF(AND($Q5&gt;1,OR($S4="",$S4=0,$S4&gt;=$L5)),$L5,IF($L5&gt;$S4,$S4,0)))</f>
        <v/>
      </c>
      <c r="T5" s="35">
        <f t="shared" ref="T5:T13" si="6">IF($Q5=4,$T4,IF($T4="",$Q5,IF(AND($P5=$P4,(OR(AND($S5&gt;0,$Q5&lt;$T4),AND($S5=1,$Q5&lt;=$T4)))),$T4,$Q5)))</f>
        <v>1</v>
      </c>
      <c r="U5" s="35">
        <f t="shared" ref="U5:U13" si="7">IF($L5="","",IF(OR(AND($R4=1,$S5=1),$Q5&gt;0,AND($R6=0,$U6=1)),1,0))</f>
        <v>1</v>
      </c>
      <c r="V5" s="35">
        <f t="shared" ref="V5:V13" si="8">IF($L5="","",IF($Q5=4,2,IF(OR(AND($S5&gt;0,$R5=1),AND($R5=1,$U5=1)),1,0)))</f>
        <v>1</v>
      </c>
      <c r="W5" s="35">
        <f t="shared" ref="W5:W13" si="9">IF(AND($Q5=1,$L5=W$4),2,IF(AND($L5&lt;&gt;W$4,W4=2),W4,IF($L5&lt;&gt;W$4,0,1)))</f>
        <v>2</v>
      </c>
      <c r="X5" s="35">
        <f t="shared" ref="X5:AA5" si="1">IF(ROW()=5,0,IF(AND($Q5=1,$L5=X$4),2,IF(AND($L5&lt;&gt;X$4,X4=2),X4,IF($L5&lt;&gt;X$4,0,1))))</f>
        <v>0</v>
      </c>
      <c r="Y5" s="35">
        <f t="shared" si="1"/>
        <v>0</v>
      </c>
      <c r="Z5" s="35">
        <f t="shared" si="1"/>
        <v>0</v>
      </c>
      <c r="AA5" s="35">
        <f t="shared" si="1"/>
        <v>0</v>
      </c>
      <c r="AB5" s="35">
        <f t="shared" ref="AB5:AB13" si="11">IF(OR(W5=1,Q5&gt;0),1,IF(OR(AND(W5=2,X5=1),AND(X5=2,Y5=1),AND(Y5=2,Z5=1),AND(Z5=2,AA5=1)),1,0))</f>
        <v>1</v>
      </c>
      <c r="AC5" s="35">
        <f t="shared" ref="AC5:AC13" si="12">IF(L6&gt;L5,1,0)</f>
        <v>1</v>
      </c>
    </row>
    <row r="6" ht="12.75" customHeight="1">
      <c r="A6" s="1">
        <v>2538.0</v>
      </c>
      <c r="B6" s="105" t="s">
        <v>476</v>
      </c>
      <c r="C6" s="114" t="s">
        <v>477</v>
      </c>
      <c r="D6" s="106" t="s">
        <v>65</v>
      </c>
      <c r="E6" s="107" t="s">
        <v>478</v>
      </c>
      <c r="F6" s="108"/>
      <c r="G6" s="105" t="s">
        <v>474</v>
      </c>
      <c r="H6" s="105" t="s">
        <v>479</v>
      </c>
      <c r="I6" s="105" t="s">
        <v>291</v>
      </c>
      <c r="J6" s="109" t="s">
        <v>480</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148.0</v>
      </c>
      <c r="B7" s="105" t="s">
        <v>481</v>
      </c>
      <c r="C7" s="114" t="s">
        <v>482</v>
      </c>
      <c r="D7" s="106" t="s">
        <v>65</v>
      </c>
      <c r="E7" s="107"/>
      <c r="F7" s="108"/>
      <c r="G7" s="105" t="s">
        <v>474</v>
      </c>
      <c r="H7" s="105" t="s">
        <v>479</v>
      </c>
      <c r="I7" s="105" t="s">
        <v>291</v>
      </c>
      <c r="J7" s="109" t="s">
        <v>483</v>
      </c>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212.0</v>
      </c>
      <c r="B8" s="105" t="s">
        <v>484</v>
      </c>
      <c r="C8" s="114" t="s">
        <v>485</v>
      </c>
      <c r="D8" s="106" t="s">
        <v>65</v>
      </c>
      <c r="E8" s="107" t="s">
        <v>486</v>
      </c>
      <c r="F8" s="108"/>
      <c r="G8" s="105" t="s">
        <v>474</v>
      </c>
      <c r="H8" s="105" t="s">
        <v>487</v>
      </c>
      <c r="I8" s="105" t="s">
        <v>488</v>
      </c>
      <c r="J8" s="109" t="s">
        <v>489</v>
      </c>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1</v>
      </c>
    </row>
    <row r="9" ht="12.75" customHeight="1">
      <c r="A9" s="1">
        <v>2536.0</v>
      </c>
      <c r="B9" s="105" t="s">
        <v>490</v>
      </c>
      <c r="C9" s="114" t="s">
        <v>491</v>
      </c>
      <c r="D9" s="106" t="s">
        <v>65</v>
      </c>
      <c r="E9" s="107"/>
      <c r="F9" s="108"/>
      <c r="G9" s="105" t="s">
        <v>474</v>
      </c>
      <c r="H9" s="105" t="s">
        <v>487</v>
      </c>
      <c r="I9" s="105" t="s">
        <v>488</v>
      </c>
      <c r="J9" s="109" t="s">
        <v>489</v>
      </c>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3302.0</v>
      </c>
      <c r="B10" s="105" t="s">
        <v>492</v>
      </c>
      <c r="C10" s="114" t="s">
        <v>493</v>
      </c>
      <c r="D10" s="106" t="s">
        <v>65</v>
      </c>
      <c r="E10" s="107"/>
      <c r="F10" s="108"/>
      <c r="G10" s="105" t="s">
        <v>474</v>
      </c>
      <c r="H10" s="105" t="s">
        <v>487</v>
      </c>
      <c r="I10" s="105" t="s">
        <v>488</v>
      </c>
      <c r="J10" s="109" t="s">
        <v>494</v>
      </c>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293.0</v>
      </c>
      <c r="B11" s="105" t="s">
        <v>495</v>
      </c>
      <c r="C11" s="114" t="s">
        <v>496</v>
      </c>
      <c r="D11" s="106" t="s">
        <v>65</v>
      </c>
      <c r="E11" s="107"/>
      <c r="F11" s="108"/>
      <c r="G11" s="105" t="s">
        <v>474</v>
      </c>
      <c r="H11" s="105" t="s">
        <v>497</v>
      </c>
      <c r="I11" s="105" t="s">
        <v>488</v>
      </c>
      <c r="J11" s="109" t="s">
        <v>498</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2557.0</v>
      </c>
      <c r="B12" s="105" t="s">
        <v>499</v>
      </c>
      <c r="C12" s="114" t="s">
        <v>500</v>
      </c>
      <c r="D12" s="106" t="s">
        <v>65</v>
      </c>
      <c r="E12" s="107"/>
      <c r="F12" s="108"/>
      <c r="G12" s="105" t="s">
        <v>474</v>
      </c>
      <c r="H12" s="105" t="s">
        <v>501</v>
      </c>
      <c r="I12" s="105" t="s">
        <v>502</v>
      </c>
      <c r="J12" s="109" t="s">
        <v>503</v>
      </c>
      <c r="K12" s="110"/>
      <c r="L12" s="111">
        <v>2.0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299.0</v>
      </c>
      <c r="B13" s="105" t="s">
        <v>504</v>
      </c>
      <c r="C13" s="105" t="s">
        <v>505</v>
      </c>
      <c r="D13" s="106" t="s">
        <v>65</v>
      </c>
      <c r="E13" s="107"/>
      <c r="F13" s="108"/>
      <c r="G13" s="105" t="s">
        <v>474</v>
      </c>
      <c r="H13" s="105" t="s">
        <v>501</v>
      </c>
      <c r="I13" s="105" t="s">
        <v>506</v>
      </c>
      <c r="J13" s="109" t="s">
        <v>507</v>
      </c>
      <c r="K13" s="110"/>
      <c r="L13" s="111">
        <v>1.0</v>
      </c>
      <c r="M13" s="111"/>
      <c r="N13" s="111">
        <v>2.0</v>
      </c>
      <c r="O13" s="112"/>
      <c r="P13" s="113">
        <f t="shared" si="2"/>
        <v>2</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3"/>
  <mergeCells count="2">
    <mergeCell ref="B3:K3"/>
    <mergeCell ref="J4:K4"/>
  </mergeCells>
  <conditionalFormatting sqref="L5:L13">
    <cfRule type="expression" dxfId="9" priority="1">
      <formula>L5*L6/L5-L5&gt;1</formula>
    </cfRule>
  </conditionalFormatting>
  <conditionalFormatting sqref="A5:A13">
    <cfRule type="expression" dxfId="4" priority="2">
      <formula>A5=""</formula>
    </cfRule>
  </conditionalFormatting>
  <conditionalFormatting sqref="D5:F13">
    <cfRule type="expression" dxfId="0" priority="3">
      <formula>$M5&gt;0</formula>
    </cfRule>
  </conditionalFormatting>
  <conditionalFormatting sqref="F5:F13">
    <cfRule type="expression" dxfId="6" priority="4">
      <formula>O5&lt;&gt;""</formula>
    </cfRule>
  </conditionalFormatting>
  <conditionalFormatting sqref="C5:C13">
    <cfRule type="expression" dxfId="8" priority="5">
      <formula>$AC5=1</formula>
    </cfRule>
  </conditionalFormatting>
  <conditionalFormatting sqref="D5:D13">
    <cfRule type="expression" dxfId="1" priority="6">
      <formula>T5=1</formula>
    </cfRule>
  </conditionalFormatting>
  <conditionalFormatting sqref="D5:D13">
    <cfRule type="expression" dxfId="2" priority="7">
      <formula>T5=3</formula>
    </cfRule>
  </conditionalFormatting>
  <conditionalFormatting sqref="D5:D13">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3">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3">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508</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13</v>
      </c>
      <c r="N2" s="97">
        <f>COUNTIF(T:T,"&gt;0")</f>
        <v>13</v>
      </c>
      <c r="O2" s="97"/>
      <c r="P2" s="97"/>
      <c r="Q2" s="97"/>
      <c r="R2" s="97"/>
      <c r="S2" s="97"/>
      <c r="T2" s="97"/>
      <c r="U2" s="97"/>
      <c r="V2" s="97"/>
      <c r="W2" s="115"/>
      <c r="X2" s="115"/>
      <c r="Y2" s="115"/>
      <c r="Z2" s="115"/>
      <c r="AA2" s="115"/>
      <c r="AB2" s="115"/>
      <c r="AC2" s="35"/>
    </row>
    <row r="3" ht="75.0" customHeight="1">
      <c r="A3" s="71" t="s">
        <v>98</v>
      </c>
      <c r="B3" s="98" t="s">
        <v>509</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312.0</v>
      </c>
      <c r="B5" s="105" t="s">
        <v>510</v>
      </c>
      <c r="C5" s="105" t="s">
        <v>511</v>
      </c>
      <c r="D5" s="106" t="s">
        <v>65</v>
      </c>
      <c r="E5" s="107" t="s">
        <v>512</v>
      </c>
      <c r="F5" s="108"/>
      <c r="G5" s="105" t="s">
        <v>513</v>
      </c>
      <c r="H5" s="105" t="s">
        <v>514</v>
      </c>
      <c r="I5" s="105" t="s">
        <v>515</v>
      </c>
      <c r="J5" s="109" t="s">
        <v>516</v>
      </c>
      <c r="K5" s="110"/>
      <c r="L5" s="111">
        <v>1.0</v>
      </c>
      <c r="M5" s="111"/>
      <c r="N5" s="111">
        <v>1.0</v>
      </c>
      <c r="O5" s="112"/>
      <c r="P5" s="113">
        <f t="shared" ref="P5:P17" si="2">IF(P4="",1,IF(L5=1,P4+1,P4))</f>
        <v>1</v>
      </c>
      <c r="Q5" s="35">
        <f t="shared" ref="Q5:Q17" si="3">IF($L5="","",IF($D5="Yes",1,IF($D5="No",2,IF($D5="N/A",3,0))))</f>
        <v>1</v>
      </c>
      <c r="R5" s="35">
        <f t="shared" ref="R5:R17" si="4">IF($L5="","",IF($Q5=4,2,IF(OR($L5=1,$R4=""),1,IF(OR(AND($M4=1,($L5-$L3&lt;&gt;0)),AND($R4=0,$L4=$L5),AND($M4=1,$L5=$L3)),0,1))))</f>
        <v>1</v>
      </c>
      <c r="S5" s="35" t="str">
        <f t="shared" ref="S5:S17" si="5">IF(OR($L5="",$Q5=4),$S4,IF(AND($Q5&gt;1,OR($S4="",$S4=0,$S4&gt;=$L5)),$L5,IF($L5&gt;$S4,$S4,0)))</f>
        <v/>
      </c>
      <c r="T5" s="35">
        <f t="shared" ref="T5:T17" si="6">IF($Q5=4,$T4,IF($T4="",$Q5,IF(AND($P5=$P4,(OR(AND($S5&gt;0,$Q5&lt;$T4),AND($S5=1,$Q5&lt;=$T4)))),$T4,$Q5)))</f>
        <v>1</v>
      </c>
      <c r="U5" s="35">
        <f t="shared" ref="U5:U17" si="7">IF($L5="","",IF(OR(AND($R4=1,$S5=1),$Q5&gt;0,AND($R6=0,$U6=1)),1,0))</f>
        <v>1</v>
      </c>
      <c r="V5" s="35">
        <f t="shared" ref="V5:V17" si="8">IF($L5="","",IF($Q5=4,2,IF(OR(AND($S5&gt;0,$R5=1),AND($R5=1,$U5=1)),1,0)))</f>
        <v>1</v>
      </c>
      <c r="W5" s="35">
        <f t="shared" ref="W5:W17" si="9">IF(AND($Q5=1,$L5=W$4),2,IF(AND($L5&lt;&gt;W$4,W4=2),W4,IF($L5&lt;&gt;W$4,0,1)))</f>
        <v>2</v>
      </c>
      <c r="X5" s="35">
        <f t="shared" ref="X5:AA5" si="1">IF(ROW()=5,0,IF(AND($Q5=1,$L5=X$4),2,IF(AND($L5&lt;&gt;X$4,X4=2),X4,IF($L5&lt;&gt;X$4,0,1))))</f>
        <v>0</v>
      </c>
      <c r="Y5" s="35">
        <f t="shared" si="1"/>
        <v>0</v>
      </c>
      <c r="Z5" s="35">
        <f t="shared" si="1"/>
        <v>0</v>
      </c>
      <c r="AA5" s="35">
        <f t="shared" si="1"/>
        <v>0</v>
      </c>
      <c r="AB5" s="35">
        <f t="shared" ref="AB5:AB17" si="11">IF(OR(W5=1,Q5&gt;0),1,IF(OR(AND(W5=2,X5=1),AND(X5=2,Y5=1),AND(Y5=2,Z5=1),AND(Z5=2,AA5=1)),1,0))</f>
        <v>1</v>
      </c>
      <c r="AC5" s="35">
        <f t="shared" ref="AC5:AC17" si="12">IF(L6&gt;L5,1,0)</f>
        <v>1</v>
      </c>
    </row>
    <row r="6" ht="12.75" customHeight="1">
      <c r="A6" s="1">
        <v>41.0</v>
      </c>
      <c r="B6" s="105" t="s">
        <v>517</v>
      </c>
      <c r="C6" s="114" t="s">
        <v>518</v>
      </c>
      <c r="D6" s="106" t="s">
        <v>65</v>
      </c>
      <c r="E6" s="107" t="s">
        <v>512</v>
      </c>
      <c r="F6" s="108"/>
      <c r="G6" s="105" t="s">
        <v>513</v>
      </c>
      <c r="H6" s="105" t="s">
        <v>514</v>
      </c>
      <c r="I6" s="105" t="s">
        <v>519</v>
      </c>
      <c r="J6" s="109" t="s">
        <v>520</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2560.0</v>
      </c>
      <c r="B7" s="105" t="s">
        <v>521</v>
      </c>
      <c r="C7" s="114" t="s">
        <v>522</v>
      </c>
      <c r="D7" s="106" t="s">
        <v>65</v>
      </c>
      <c r="E7" s="107" t="s">
        <v>512</v>
      </c>
      <c r="F7" s="108"/>
      <c r="G7" s="105" t="s">
        <v>513</v>
      </c>
      <c r="H7" s="105" t="s">
        <v>514</v>
      </c>
      <c r="I7" s="105" t="s">
        <v>519</v>
      </c>
      <c r="J7" s="109" t="s">
        <v>523</v>
      </c>
      <c r="K7" s="110"/>
      <c r="L7" s="111">
        <v>2.0</v>
      </c>
      <c r="M7" s="111"/>
      <c r="N7" s="111">
        <v>1.0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381.0</v>
      </c>
      <c r="B8" s="105" t="s">
        <v>524</v>
      </c>
      <c r="C8" s="114" t="s">
        <v>525</v>
      </c>
      <c r="D8" s="106" t="s">
        <v>65</v>
      </c>
      <c r="E8" s="107" t="s">
        <v>512</v>
      </c>
      <c r="F8" s="108"/>
      <c r="G8" s="105" t="s">
        <v>513</v>
      </c>
      <c r="H8" s="105" t="s">
        <v>526</v>
      </c>
      <c r="I8" s="105" t="s">
        <v>527</v>
      </c>
      <c r="J8" s="109" t="s">
        <v>528</v>
      </c>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387.0</v>
      </c>
      <c r="B9" s="105" t="s">
        <v>529</v>
      </c>
      <c r="C9" s="114" t="s">
        <v>530</v>
      </c>
      <c r="D9" s="106" t="s">
        <v>65</v>
      </c>
      <c r="E9" s="107" t="s">
        <v>512</v>
      </c>
      <c r="F9" s="108"/>
      <c r="G9" s="105" t="s">
        <v>513</v>
      </c>
      <c r="H9" s="105" t="s">
        <v>531</v>
      </c>
      <c r="I9" s="105" t="s">
        <v>532</v>
      </c>
      <c r="J9" s="109" t="s">
        <v>533</v>
      </c>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371.0</v>
      </c>
      <c r="B10" s="105" t="s">
        <v>534</v>
      </c>
      <c r="C10" s="114" t="s">
        <v>535</v>
      </c>
      <c r="D10" s="106" t="s">
        <v>65</v>
      </c>
      <c r="E10" s="107" t="s">
        <v>512</v>
      </c>
      <c r="F10" s="108"/>
      <c r="G10" s="105" t="s">
        <v>513</v>
      </c>
      <c r="H10" s="105" t="s">
        <v>531</v>
      </c>
      <c r="I10" s="105" t="s">
        <v>515</v>
      </c>
      <c r="J10" s="109" t="s">
        <v>536</v>
      </c>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382.0</v>
      </c>
      <c r="B11" s="105" t="s">
        <v>537</v>
      </c>
      <c r="C11" s="114" t="s">
        <v>538</v>
      </c>
      <c r="D11" s="106" t="s">
        <v>65</v>
      </c>
      <c r="E11" s="107" t="s">
        <v>512</v>
      </c>
      <c r="F11" s="108"/>
      <c r="G11" s="105" t="s">
        <v>513</v>
      </c>
      <c r="H11" s="105" t="s">
        <v>526</v>
      </c>
      <c r="I11" s="105" t="s">
        <v>539</v>
      </c>
      <c r="J11" s="109" t="s">
        <v>540</v>
      </c>
      <c r="K11" s="110"/>
      <c r="L11" s="111">
        <v>3.0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389.0</v>
      </c>
      <c r="B12" s="105" t="s">
        <v>541</v>
      </c>
      <c r="C12" s="114" t="s">
        <v>542</v>
      </c>
      <c r="D12" s="106" t="s">
        <v>65</v>
      </c>
      <c r="E12" s="107" t="s">
        <v>512</v>
      </c>
      <c r="F12" s="108"/>
      <c r="G12" s="105" t="s">
        <v>513</v>
      </c>
      <c r="H12" s="105" t="s">
        <v>526</v>
      </c>
      <c r="I12" s="105" t="s">
        <v>543</v>
      </c>
      <c r="J12" s="109" t="s">
        <v>544</v>
      </c>
      <c r="K12" s="110"/>
      <c r="L12" s="111">
        <v>4.0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2</v>
      </c>
      <c r="AA12" s="35">
        <f t="shared" si="18"/>
        <v>0</v>
      </c>
      <c r="AB12" s="35">
        <f t="shared" si="11"/>
        <v>1</v>
      </c>
      <c r="AC12" s="35">
        <f t="shared" si="12"/>
        <v>0</v>
      </c>
    </row>
    <row r="13" ht="12.75" customHeight="1">
      <c r="A13" s="1">
        <v>390.0</v>
      </c>
      <c r="B13" s="105" t="s">
        <v>545</v>
      </c>
      <c r="C13" s="114" t="s">
        <v>546</v>
      </c>
      <c r="D13" s="106" t="s">
        <v>65</v>
      </c>
      <c r="E13" s="107" t="s">
        <v>512</v>
      </c>
      <c r="F13" s="108"/>
      <c r="G13" s="105" t="s">
        <v>513</v>
      </c>
      <c r="H13" s="105" t="s">
        <v>526</v>
      </c>
      <c r="I13" s="105"/>
      <c r="J13" s="109" t="s">
        <v>547</v>
      </c>
      <c r="K13" s="110"/>
      <c r="L13" s="111">
        <v>4.0</v>
      </c>
      <c r="M13" s="111"/>
      <c r="N13" s="111">
        <v>2.0</v>
      </c>
      <c r="O13" s="112"/>
      <c r="P13" s="113">
        <f t="shared" si="2"/>
        <v>1</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2</v>
      </c>
      <c r="AA13" s="35">
        <f t="shared" si="19"/>
        <v>0</v>
      </c>
      <c r="AB13" s="35">
        <f t="shared" si="11"/>
        <v>1</v>
      </c>
      <c r="AC13" s="35">
        <f t="shared" si="12"/>
        <v>0</v>
      </c>
    </row>
    <row r="14" ht="12.75" customHeight="1">
      <c r="A14" s="1">
        <v>396.0</v>
      </c>
      <c r="B14" s="105" t="s">
        <v>548</v>
      </c>
      <c r="C14" s="105" t="s">
        <v>549</v>
      </c>
      <c r="D14" s="106" t="s">
        <v>68</v>
      </c>
      <c r="E14" s="107" t="s">
        <v>550</v>
      </c>
      <c r="F14" s="108"/>
      <c r="G14" s="105" t="s">
        <v>513</v>
      </c>
      <c r="H14" s="105" t="s">
        <v>551</v>
      </c>
      <c r="I14" s="105" t="s">
        <v>552</v>
      </c>
      <c r="J14" s="109" t="s">
        <v>553</v>
      </c>
      <c r="K14" s="110"/>
      <c r="L14" s="111">
        <v>1.0</v>
      </c>
      <c r="M14" s="111"/>
      <c r="N14" s="111">
        <v>2.0</v>
      </c>
      <c r="O14" s="112"/>
      <c r="P14" s="113">
        <f t="shared" si="2"/>
        <v>2</v>
      </c>
      <c r="Q14" s="35">
        <f t="shared" si="3"/>
        <v>2</v>
      </c>
      <c r="R14" s="35">
        <f t="shared" si="4"/>
        <v>1</v>
      </c>
      <c r="S14" s="35">
        <f t="shared" si="5"/>
        <v>1</v>
      </c>
      <c r="T14" s="35">
        <f t="shared" si="6"/>
        <v>2</v>
      </c>
      <c r="U14" s="35">
        <f t="shared" si="7"/>
        <v>1</v>
      </c>
      <c r="V14" s="35">
        <f t="shared" si="8"/>
        <v>1</v>
      </c>
      <c r="W14" s="35">
        <f t="shared" si="9"/>
        <v>1</v>
      </c>
      <c r="X14" s="35">
        <f t="shared" ref="X14:AA14" si="20">IF(ROW()=5,0,IF(AND($Q14=1,$L14=X$4),2,IF(AND($L14&lt;&gt;X$4,X13=2),X13,IF($L14&lt;&gt;X$4,0,1))))</f>
        <v>2</v>
      </c>
      <c r="Y14" s="35">
        <f t="shared" si="20"/>
        <v>2</v>
      </c>
      <c r="Z14" s="35">
        <f t="shared" si="20"/>
        <v>2</v>
      </c>
      <c r="AA14" s="35">
        <f t="shared" si="20"/>
        <v>0</v>
      </c>
      <c r="AB14" s="35">
        <f t="shared" si="11"/>
        <v>1</v>
      </c>
      <c r="AC14" s="35">
        <f t="shared" si="12"/>
        <v>0</v>
      </c>
    </row>
    <row r="15" ht="12.75" customHeight="1">
      <c r="A15" s="1">
        <v>401.0</v>
      </c>
      <c r="B15" s="105" t="s">
        <v>554</v>
      </c>
      <c r="C15" s="105" t="s">
        <v>555</v>
      </c>
      <c r="D15" s="106" t="s">
        <v>65</v>
      </c>
      <c r="E15" s="107"/>
      <c r="F15" s="108"/>
      <c r="G15" s="105" t="s">
        <v>556</v>
      </c>
      <c r="H15" s="105" t="s">
        <v>514</v>
      </c>
      <c r="I15" s="105"/>
      <c r="J15" s="109" t="s">
        <v>557</v>
      </c>
      <c r="K15" s="110"/>
      <c r="L15" s="111">
        <v>1.0</v>
      </c>
      <c r="M15" s="111"/>
      <c r="N15" s="111">
        <v>1.0</v>
      </c>
      <c r="O15" s="112"/>
      <c r="P15" s="113">
        <f t="shared" si="2"/>
        <v>3</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2</v>
      </c>
      <c r="AA15" s="35">
        <f t="shared" si="21"/>
        <v>0</v>
      </c>
      <c r="AB15" s="35">
        <f t="shared" si="11"/>
        <v>1</v>
      </c>
      <c r="AC15" s="35">
        <f t="shared" si="12"/>
        <v>1</v>
      </c>
    </row>
    <row r="16" ht="12.75" customHeight="1">
      <c r="A16" s="1">
        <v>4201.0</v>
      </c>
      <c r="B16" s="105" t="s">
        <v>558</v>
      </c>
      <c r="C16" s="114" t="s">
        <v>559</v>
      </c>
      <c r="D16" s="106" t="s">
        <v>62</v>
      </c>
      <c r="E16" s="107" t="s">
        <v>560</v>
      </c>
      <c r="F16" s="108"/>
      <c r="G16" s="105" t="s">
        <v>556</v>
      </c>
      <c r="H16" s="105" t="s">
        <v>514</v>
      </c>
      <c r="I16" s="105" t="s">
        <v>561</v>
      </c>
      <c r="J16" s="109" t="s">
        <v>562</v>
      </c>
      <c r="K16" s="110"/>
      <c r="L16" s="111">
        <v>2.0</v>
      </c>
      <c r="M16" s="111"/>
      <c r="N16" s="111">
        <v>2.0</v>
      </c>
      <c r="O16" s="112"/>
      <c r="P16" s="113">
        <f t="shared" si="2"/>
        <v>3</v>
      </c>
      <c r="Q16" s="35">
        <f t="shared" si="3"/>
        <v>3</v>
      </c>
      <c r="R16" s="35">
        <f t="shared" si="4"/>
        <v>1</v>
      </c>
      <c r="S16" s="35">
        <f t="shared" si="5"/>
        <v>2</v>
      </c>
      <c r="T16" s="35">
        <f t="shared" si="6"/>
        <v>3</v>
      </c>
      <c r="U16" s="35">
        <f t="shared" si="7"/>
        <v>1</v>
      </c>
      <c r="V16" s="35">
        <f t="shared" si="8"/>
        <v>1</v>
      </c>
      <c r="W16" s="35">
        <f t="shared" si="9"/>
        <v>2</v>
      </c>
      <c r="X16" s="35">
        <f t="shared" ref="X16:AA16" si="22">IF(ROW()=5,0,IF(AND($Q16=1,$L16=X$4),2,IF(AND($L16&lt;&gt;X$4,X15=2),X15,IF($L16&lt;&gt;X$4,0,1))))</f>
        <v>1</v>
      </c>
      <c r="Y16" s="35">
        <f t="shared" si="22"/>
        <v>2</v>
      </c>
      <c r="Z16" s="35">
        <f t="shared" si="22"/>
        <v>2</v>
      </c>
      <c r="AA16" s="35">
        <f t="shared" si="22"/>
        <v>0</v>
      </c>
      <c r="AB16" s="35">
        <f t="shared" si="11"/>
        <v>1</v>
      </c>
      <c r="AC16" s="35">
        <f t="shared" si="12"/>
        <v>0</v>
      </c>
    </row>
    <row r="17" ht="12.75" customHeight="1">
      <c r="A17" s="1">
        <v>491.0</v>
      </c>
      <c r="B17" s="105" t="s">
        <v>563</v>
      </c>
      <c r="C17" s="114" t="s">
        <v>564</v>
      </c>
      <c r="D17" s="106" t="s">
        <v>62</v>
      </c>
      <c r="E17" s="107" t="s">
        <v>560</v>
      </c>
      <c r="F17" s="108"/>
      <c r="G17" s="105" t="s">
        <v>556</v>
      </c>
      <c r="H17" s="105" t="s">
        <v>514</v>
      </c>
      <c r="I17" s="105" t="s">
        <v>515</v>
      </c>
      <c r="J17" s="109" t="s">
        <v>565</v>
      </c>
      <c r="K17" s="110"/>
      <c r="L17" s="111">
        <v>2.0</v>
      </c>
      <c r="M17" s="111"/>
      <c r="N17" s="111">
        <v>2.0</v>
      </c>
      <c r="O17" s="112"/>
      <c r="P17" s="113">
        <f t="shared" si="2"/>
        <v>3</v>
      </c>
      <c r="Q17" s="35">
        <f t="shared" si="3"/>
        <v>3</v>
      </c>
      <c r="R17" s="35">
        <f t="shared" si="4"/>
        <v>1</v>
      </c>
      <c r="S17" s="35">
        <f t="shared" si="5"/>
        <v>2</v>
      </c>
      <c r="T17" s="35">
        <f t="shared" si="6"/>
        <v>3</v>
      </c>
      <c r="U17" s="35">
        <f t="shared" si="7"/>
        <v>1</v>
      </c>
      <c r="V17" s="35">
        <f t="shared" si="8"/>
        <v>1</v>
      </c>
      <c r="W17" s="35">
        <f t="shared" si="9"/>
        <v>2</v>
      </c>
      <c r="X17" s="35">
        <f t="shared" ref="X17:AA17" si="23">IF(ROW()=5,0,IF(AND($Q17=1,$L17=X$4),2,IF(AND($L17&lt;&gt;X$4,X16=2),X16,IF($L17&lt;&gt;X$4,0,1))))</f>
        <v>1</v>
      </c>
      <c r="Y17" s="35">
        <f t="shared" si="23"/>
        <v>2</v>
      </c>
      <c r="Z17" s="35">
        <f t="shared" si="23"/>
        <v>2</v>
      </c>
      <c r="AA17" s="35">
        <f t="shared" si="23"/>
        <v>0</v>
      </c>
      <c r="AB17" s="35">
        <f t="shared" si="11"/>
        <v>1</v>
      </c>
      <c r="AC17" s="35">
        <f t="shared" si="12"/>
        <v>0</v>
      </c>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7"/>
  <mergeCells count="2">
    <mergeCell ref="B3:K3"/>
    <mergeCell ref="J4:K4"/>
  </mergeCells>
  <conditionalFormatting sqref="L5:L17">
    <cfRule type="expression" dxfId="9" priority="1">
      <formula>L5*L6/L5-L5&gt;1</formula>
    </cfRule>
  </conditionalFormatting>
  <conditionalFormatting sqref="A5:A17">
    <cfRule type="expression" dxfId="4" priority="2">
      <formula>A5=""</formula>
    </cfRule>
  </conditionalFormatting>
  <conditionalFormatting sqref="D5:F17">
    <cfRule type="expression" dxfId="0" priority="3">
      <formula>$M5&gt;0</formula>
    </cfRule>
  </conditionalFormatting>
  <conditionalFormatting sqref="F5:F17">
    <cfRule type="expression" dxfId="6" priority="4">
      <formula>O5&lt;&gt;""</formula>
    </cfRule>
  </conditionalFormatting>
  <conditionalFormatting sqref="C5:C17">
    <cfRule type="expression" dxfId="8" priority="5">
      <formula>$AC5=1</formula>
    </cfRule>
  </conditionalFormatting>
  <conditionalFormatting sqref="D5:D17">
    <cfRule type="expression" dxfId="1" priority="6">
      <formula>T5=1</formula>
    </cfRule>
  </conditionalFormatting>
  <conditionalFormatting sqref="D5:D17">
    <cfRule type="expression" dxfId="2" priority="7">
      <formula>T5=3</formula>
    </cfRule>
  </conditionalFormatting>
  <conditionalFormatting sqref="D5:D17">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7">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7">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566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9</v>
      </c>
      <c r="N2" s="97">
        <f>COUNTIF(T:T,"&gt;0")</f>
        <v>9</v>
      </c>
      <c r="O2" s="97"/>
      <c r="P2" s="97"/>
      <c r="Q2" s="97"/>
      <c r="R2" s="97"/>
      <c r="S2" s="97"/>
      <c r="T2" s="97"/>
      <c r="U2" s="97"/>
      <c r="V2" s="97"/>
      <c r="W2" s="115"/>
      <c r="X2" s="115"/>
      <c r="Y2" s="115"/>
      <c r="Z2" s="115"/>
      <c r="AA2" s="115"/>
      <c r="AB2" s="115"/>
      <c r="AC2" s="35"/>
    </row>
    <row r="3" ht="75.0" customHeight="1">
      <c r="A3" s="71" t="s">
        <v>98</v>
      </c>
      <c r="B3" s="98" t="s">
        <v>567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2582.0</v>
      </c>
      <c r="B5" s="105" t="s">
        <v>568</v>
      </c>
      <c r="C5" s="105" t="s">
        <v>569</v>
      </c>
      <c r="D5" s="106" t="s">
        <v>65</v>
      </c>
      <c r="E5" s="107"/>
      <c r="F5" s="108"/>
      <c r="G5" s="105" t="s">
        <v>570</v>
      </c>
      <c r="H5" s="105" t="s">
        <v>571</v>
      </c>
      <c r="I5" s="105"/>
      <c r="J5" s="109" t="s">
        <v>572</v>
      </c>
      <c r="K5" s="110"/>
      <c r="L5" s="111">
        <v>1.0</v>
      </c>
      <c r="M5" s="111"/>
      <c r="N5" s="111">
        <v>1.0</v>
      </c>
      <c r="O5" s="112"/>
      <c r="P5" s="113">
        <f t="shared" ref="P5:P13" si="2">IF(P4="",1,IF(L5=1,P4+1,P4))</f>
        <v>1</v>
      </c>
      <c r="Q5" s="35">
        <f t="shared" ref="Q5:Q13" si="3">IF($L5="","",IF($D5="Yes",1,IF($D5="No",2,IF($D5="N/A",3,0))))</f>
        <v>1</v>
      </c>
      <c r="R5" s="35">
        <f t="shared" ref="R5:R13" si="4">IF($L5="","",IF($Q5=4,2,IF(OR($L5=1,$R4=""),1,IF(OR(AND($M4=1,($L5-$L3&lt;&gt;0)),AND($R4=0,$L4=$L5),AND($M4=1,$L5=$L3)),0,1))))</f>
        <v>1</v>
      </c>
      <c r="S5" s="35" t="str">
        <f t="shared" ref="S5:S13" si="5">IF(OR($L5="",$Q5=4),$S4,IF(AND($Q5&gt;1,OR($S4="",$S4=0,$S4&gt;=$L5)),$L5,IF($L5&gt;$S4,$S4,0)))</f>
        <v/>
      </c>
      <c r="T5" s="35">
        <f t="shared" ref="T5:T13" si="6">IF($Q5=4,$T4,IF($T4="",$Q5,IF(AND($P5=$P4,(OR(AND($S5&gt;0,$Q5&lt;$T4),AND($S5=1,$Q5&lt;=$T4)))),$T4,$Q5)))</f>
        <v>1</v>
      </c>
      <c r="U5" s="35">
        <f t="shared" ref="U5:U13" si="7">IF($L5="","",IF(OR(AND($R4=1,$S5=1),$Q5&gt;0,AND($R6=0,$U6=1)),1,0))</f>
        <v>1</v>
      </c>
      <c r="V5" s="35">
        <f t="shared" ref="V5:V13" si="8">IF($L5="","",IF($Q5=4,2,IF(OR(AND($S5&gt;0,$R5=1),AND($R5=1,$U5=1)),1,0)))</f>
        <v>1</v>
      </c>
      <c r="W5" s="35">
        <f t="shared" ref="W5:W13" si="9">IF(AND($Q5=1,$L5=W$4),2,IF(AND($L5&lt;&gt;W$4,W4=2),W4,IF($L5&lt;&gt;W$4,0,1)))</f>
        <v>2</v>
      </c>
      <c r="X5" s="35">
        <f t="shared" ref="X5:AA5" si="1">IF(ROW()=5,0,IF(AND($Q5=1,$L5=X$4),2,IF(AND($L5&lt;&gt;X$4,X4=2),X4,IF($L5&lt;&gt;X$4,0,1))))</f>
        <v>0</v>
      </c>
      <c r="Y5" s="35">
        <f t="shared" si="1"/>
        <v>0</v>
      </c>
      <c r="Z5" s="35">
        <f t="shared" si="1"/>
        <v>0</v>
      </c>
      <c r="AA5" s="35">
        <f t="shared" si="1"/>
        <v>0</v>
      </c>
      <c r="AB5" s="35">
        <f t="shared" ref="AB5:AB13" si="11">IF(OR(W5=1,Q5&gt;0),1,IF(OR(AND(W5=2,X5=1),AND(X5=2,Y5=1),AND(Y5=2,Z5=1),AND(Z5=2,AA5=1)),1,0))</f>
        <v>1</v>
      </c>
      <c r="AC5" s="35">
        <f t="shared" ref="AC5:AC13" si="12">IF(L6&gt;L5,1,0)</f>
        <v>0</v>
      </c>
    </row>
    <row r="6" ht="12.75" customHeight="1">
      <c r="A6" s="1">
        <v>816.0</v>
      </c>
      <c r="B6" s="105" t="s">
        <v>573</v>
      </c>
      <c r="C6" s="105" t="s">
        <v>574</v>
      </c>
      <c r="D6" s="106" t="s">
        <v>65</v>
      </c>
      <c r="E6" s="107" t="s">
        <v>575</v>
      </c>
      <c r="F6" s="108"/>
      <c r="G6" s="105" t="s">
        <v>570</v>
      </c>
      <c r="H6" s="105" t="s">
        <v>576</v>
      </c>
      <c r="I6" s="105" t="s">
        <v>577</v>
      </c>
      <c r="J6" s="109" t="s">
        <v>578</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832.0</v>
      </c>
      <c r="B7" s="105" t="s">
        <v>579</v>
      </c>
      <c r="C7" s="114" t="s">
        <v>580</v>
      </c>
      <c r="D7" s="106" t="s">
        <v>65</v>
      </c>
      <c r="E7" s="107"/>
      <c r="F7" s="108"/>
      <c r="G7" s="105" t="s">
        <v>570</v>
      </c>
      <c r="H7" s="105" t="s">
        <v>576</v>
      </c>
      <c r="I7" s="105" t="s">
        <v>577</v>
      </c>
      <c r="J7" s="109" t="s">
        <v>581</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3401.0</v>
      </c>
      <c r="B8" s="105" t="s">
        <v>582</v>
      </c>
      <c r="C8" s="114" t="s">
        <v>583</v>
      </c>
      <c r="D8" s="106" t="s">
        <v>65</v>
      </c>
      <c r="E8" s="107"/>
      <c r="F8" s="108"/>
      <c r="G8" s="105" t="s">
        <v>570</v>
      </c>
      <c r="H8" s="105" t="s">
        <v>576</v>
      </c>
      <c r="I8" s="105" t="s">
        <v>577</v>
      </c>
      <c r="J8" s="109" t="s">
        <v>584</v>
      </c>
      <c r="K8" s="110"/>
      <c r="L8" s="111">
        <v>3.0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3406.0</v>
      </c>
      <c r="B9" s="105" t="s">
        <v>585</v>
      </c>
      <c r="C9" s="114" t="s">
        <v>586</v>
      </c>
      <c r="D9" s="106" t="s">
        <v>68</v>
      </c>
      <c r="E9" s="107" t="s">
        <v>587</v>
      </c>
      <c r="F9" s="108"/>
      <c r="G9" s="105" t="s">
        <v>570</v>
      </c>
      <c r="H9" s="105" t="s">
        <v>576</v>
      </c>
      <c r="I9" s="105"/>
      <c r="J9" s="109" t="s">
        <v>584</v>
      </c>
      <c r="K9" s="110"/>
      <c r="L9" s="111">
        <v>3.0</v>
      </c>
      <c r="M9" s="111"/>
      <c r="N9" s="111">
        <v>2.0</v>
      </c>
      <c r="O9" s="112"/>
      <c r="P9" s="113">
        <f t="shared" si="2"/>
        <v>2</v>
      </c>
      <c r="Q9" s="35">
        <f t="shared" si="3"/>
        <v>2</v>
      </c>
      <c r="R9" s="35">
        <f t="shared" si="4"/>
        <v>1</v>
      </c>
      <c r="S9" s="35">
        <f t="shared" si="5"/>
        <v>3</v>
      </c>
      <c r="T9" s="35">
        <f t="shared" si="6"/>
        <v>2</v>
      </c>
      <c r="U9" s="35">
        <f t="shared" si="7"/>
        <v>1</v>
      </c>
      <c r="V9" s="35">
        <f t="shared" si="8"/>
        <v>1</v>
      </c>
      <c r="W9" s="35">
        <f t="shared" si="9"/>
        <v>2</v>
      </c>
      <c r="X9" s="35">
        <f t="shared" ref="X9:AA9" si="15">IF(ROW()=5,0,IF(AND($Q9=1,$L9=X$4),2,IF(AND($L9&lt;&gt;X$4,X8=2),X8,IF($L9&lt;&gt;X$4,0,1))))</f>
        <v>2</v>
      </c>
      <c r="Y9" s="35">
        <f t="shared" si="15"/>
        <v>1</v>
      </c>
      <c r="Z9" s="35">
        <f t="shared" si="15"/>
        <v>0</v>
      </c>
      <c r="AA9" s="35">
        <f t="shared" si="15"/>
        <v>0</v>
      </c>
      <c r="AB9" s="35">
        <f t="shared" si="11"/>
        <v>1</v>
      </c>
      <c r="AC9" s="35">
        <f t="shared" si="12"/>
        <v>1</v>
      </c>
    </row>
    <row r="10" ht="12.75" hidden="1" customHeight="1">
      <c r="A10" s="1">
        <v>3412.0</v>
      </c>
      <c r="B10" s="105" t="s">
        <v>588</v>
      </c>
      <c r="C10" s="114" t="s">
        <v>589</v>
      </c>
      <c r="D10" s="106"/>
      <c r="E10" s="107"/>
      <c r="F10" s="108"/>
      <c r="G10" s="105" t="s">
        <v>570</v>
      </c>
      <c r="H10" s="105" t="s">
        <v>576</v>
      </c>
      <c r="I10" s="105"/>
      <c r="J10" s="109" t="s">
        <v>584</v>
      </c>
      <c r="K10" s="110"/>
      <c r="L10" s="111">
        <v>4.0</v>
      </c>
      <c r="M10" s="111"/>
      <c r="N10" s="111">
        <v>2.0</v>
      </c>
      <c r="O10" s="112"/>
      <c r="P10" s="113">
        <f t="shared" si="2"/>
        <v>2</v>
      </c>
      <c r="Q10" s="35">
        <f t="shared" si="3"/>
        <v>0</v>
      </c>
      <c r="R10" s="35">
        <f t="shared" si="4"/>
        <v>1</v>
      </c>
      <c r="S10" s="35">
        <f t="shared" si="5"/>
        <v>3</v>
      </c>
      <c r="T10" s="35">
        <f t="shared" si="6"/>
        <v>2</v>
      </c>
      <c r="U10" s="35">
        <f t="shared" si="7"/>
        <v>0</v>
      </c>
      <c r="V10" s="35">
        <f t="shared" si="8"/>
        <v>1</v>
      </c>
      <c r="W10" s="35">
        <f t="shared" si="9"/>
        <v>2</v>
      </c>
      <c r="X10" s="35">
        <f t="shared" ref="X10:AA10" si="16">IF(ROW()=5,0,IF(AND($Q10=1,$L10=X$4),2,IF(AND($L10&lt;&gt;X$4,X9=2),X9,IF($L10&lt;&gt;X$4,0,1))))</f>
        <v>2</v>
      </c>
      <c r="Y10" s="35">
        <f t="shared" si="16"/>
        <v>0</v>
      </c>
      <c r="Z10" s="35">
        <f t="shared" si="16"/>
        <v>1</v>
      </c>
      <c r="AA10" s="35">
        <f t="shared" si="16"/>
        <v>0</v>
      </c>
      <c r="AB10" s="35">
        <f t="shared" si="11"/>
        <v>0</v>
      </c>
      <c r="AC10" s="35">
        <f t="shared" si="12"/>
        <v>0</v>
      </c>
    </row>
    <row r="11" ht="12.75" customHeight="1">
      <c r="A11" s="1">
        <v>4439.0</v>
      </c>
      <c r="B11" s="105" t="s">
        <v>590</v>
      </c>
      <c r="C11" s="105" t="s">
        <v>591</v>
      </c>
      <c r="D11" s="106" t="s">
        <v>65</v>
      </c>
      <c r="E11" s="107"/>
      <c r="F11" s="108"/>
      <c r="G11" s="105" t="s">
        <v>570</v>
      </c>
      <c r="H11" s="105" t="s">
        <v>592</v>
      </c>
      <c r="I11" s="105" t="s">
        <v>593</v>
      </c>
      <c r="J11" s="109" t="s">
        <v>594</v>
      </c>
      <c r="K11" s="110"/>
      <c r="L11" s="111">
        <v>1.0</v>
      </c>
      <c r="M11" s="111"/>
      <c r="N11" s="111">
        <v>2.0</v>
      </c>
      <c r="O11" s="112"/>
      <c r="P11" s="113">
        <f t="shared" si="2"/>
        <v>3</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2666.0</v>
      </c>
      <c r="B12" s="105" t="s">
        <v>595</v>
      </c>
      <c r="C12" s="114" t="s">
        <v>596</v>
      </c>
      <c r="D12" s="106" t="s">
        <v>65</v>
      </c>
      <c r="E12" s="107"/>
      <c r="F12" s="108"/>
      <c r="G12" s="105" t="s">
        <v>570</v>
      </c>
      <c r="H12" s="105" t="s">
        <v>592</v>
      </c>
      <c r="I12" s="105" t="s">
        <v>593</v>
      </c>
      <c r="J12" s="109" t="s">
        <v>597</v>
      </c>
      <c r="K12" s="110"/>
      <c r="L12" s="111">
        <v>2.0</v>
      </c>
      <c r="M12" s="111"/>
      <c r="N12" s="111">
        <v>2.0</v>
      </c>
      <c r="O12" s="112"/>
      <c r="P12" s="113">
        <f t="shared" si="2"/>
        <v>3</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1">
        <v>1272.0</v>
      </c>
      <c r="B13" s="105" t="s">
        <v>598</v>
      </c>
      <c r="C13" s="105" t="s">
        <v>599</v>
      </c>
      <c r="D13" s="106" t="s">
        <v>65</v>
      </c>
      <c r="E13" s="107"/>
      <c r="F13" s="108"/>
      <c r="G13" s="105" t="s">
        <v>570</v>
      </c>
      <c r="H13" s="105" t="s">
        <v>600</v>
      </c>
      <c r="I13" s="105" t="s">
        <v>601</v>
      </c>
      <c r="J13" s="109" t="s">
        <v>602</v>
      </c>
      <c r="K13" s="110"/>
      <c r="L13" s="111">
        <v>1.0</v>
      </c>
      <c r="M13" s="111"/>
      <c r="N13" s="111">
        <v>2.0</v>
      </c>
      <c r="O13" s="112"/>
      <c r="P13" s="113">
        <f t="shared" si="2"/>
        <v>4</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0</v>
      </c>
      <c r="Z13" s="35">
        <f t="shared" si="19"/>
        <v>0</v>
      </c>
      <c r="AA13" s="35">
        <f t="shared" si="19"/>
        <v>0</v>
      </c>
      <c r="AB13" s="35">
        <f t="shared" si="11"/>
        <v>1</v>
      </c>
      <c r="AC13" s="35">
        <f t="shared" si="12"/>
        <v>0</v>
      </c>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3">
    <filterColumn colId="0">
      <filters>
        <filter val="1"/>
      </filters>
    </filterColumn>
  </autoFilter>
  <mergeCells count="2">
    <mergeCell ref="B3:K3"/>
    <mergeCell ref="J4:K4"/>
  </mergeCells>
  <conditionalFormatting sqref="A5:A13">
    <cfRule type="expression" dxfId="4" priority="1">
      <formula>A5=""</formula>
    </cfRule>
  </conditionalFormatting>
  <conditionalFormatting sqref="L5:L13">
    <cfRule type="expression" dxfId="9" priority="2">
      <formula>L5*L6/L5-L5&gt;1</formula>
    </cfRule>
  </conditionalFormatting>
  <conditionalFormatting sqref="D5:F13">
    <cfRule type="expression" dxfId="0" priority="3">
      <formula>$M5&gt;0</formula>
    </cfRule>
  </conditionalFormatting>
  <conditionalFormatting sqref="F5:F13">
    <cfRule type="expression" dxfId="6" priority="4">
      <formula>O5&lt;&gt;""</formula>
    </cfRule>
  </conditionalFormatting>
  <conditionalFormatting sqref="C5:C13">
    <cfRule type="expression" dxfId="8" priority="5">
      <formula>$AC5=1</formula>
    </cfRule>
  </conditionalFormatting>
  <conditionalFormatting sqref="D5:D13">
    <cfRule type="expression" dxfId="1" priority="6">
      <formula>T5=1</formula>
    </cfRule>
  </conditionalFormatting>
  <conditionalFormatting sqref="D5:D13">
    <cfRule type="expression" dxfId="2" priority="7">
      <formula>T5=3</formula>
    </cfRule>
  </conditionalFormatting>
  <conditionalFormatting sqref="D5:D13">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3">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3">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603</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34</v>
      </c>
      <c r="N2" s="97">
        <f>COUNTIF(T:T,"&gt;0")</f>
        <v>34</v>
      </c>
      <c r="O2" s="97"/>
      <c r="P2" s="97"/>
      <c r="Q2" s="97"/>
      <c r="R2" s="97"/>
      <c r="S2" s="97"/>
      <c r="T2" s="97"/>
      <c r="U2" s="97"/>
      <c r="V2" s="97"/>
      <c r="W2" s="115"/>
      <c r="X2" s="115"/>
      <c r="Y2" s="115"/>
      <c r="Z2" s="115"/>
      <c r="AA2" s="115"/>
      <c r="AB2" s="115"/>
      <c r="AC2" s="35"/>
    </row>
    <row r="3" ht="75.0" customHeight="1">
      <c r="A3" s="71" t="s">
        <v>98</v>
      </c>
      <c r="B3" s="98" t="s">
        <v>604</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1998.0</v>
      </c>
      <c r="B5" s="105" t="s">
        <v>605</v>
      </c>
      <c r="C5" s="105" t="s">
        <v>606</v>
      </c>
      <c r="D5" s="106" t="s">
        <v>65</v>
      </c>
      <c r="E5" s="107"/>
      <c r="F5" s="108"/>
      <c r="G5" s="105" t="s">
        <v>607</v>
      </c>
      <c r="H5" s="105" t="s">
        <v>448</v>
      </c>
      <c r="I5" s="105"/>
      <c r="J5" s="109"/>
      <c r="K5" s="110"/>
      <c r="L5" s="111">
        <v>1.0</v>
      </c>
      <c r="M5" s="111"/>
      <c r="N5" s="111">
        <v>1.0</v>
      </c>
      <c r="O5" s="112"/>
      <c r="P5" s="113">
        <f t="shared" ref="P5:P38" si="2">IF(P4="",1,IF(L5=1,P4+1,P4))</f>
        <v>1</v>
      </c>
      <c r="Q5" s="35">
        <f t="shared" ref="Q5:Q38" si="3">IF($L5="","",IF($D5="Yes",1,IF($D5="No",2,IF($D5="N/A",3,0))))</f>
        <v>1</v>
      </c>
      <c r="R5" s="35">
        <f t="shared" ref="R5:R38" si="4">IF($L5="","",IF($Q5=4,2,IF(OR($L5=1,$R4=""),1,IF(OR(AND($M4=1,($L5-$L3&lt;&gt;0)),AND($R4=0,$L4=$L5),AND($M4=1,$L5=$L3)),0,1))))</f>
        <v>1</v>
      </c>
      <c r="S5" s="35" t="str">
        <f t="shared" ref="S5:S38" si="5">IF(OR($L5="",$Q5=4),$S4,IF(AND($Q5&gt;1,OR($S4="",$S4=0,$S4&gt;=$L5)),$L5,IF($L5&gt;$S4,$S4,0)))</f>
        <v/>
      </c>
      <c r="T5" s="35">
        <f t="shared" ref="T5:T38" si="6">IF($Q5=4,$T4,IF($T4="",$Q5,IF(AND($P5=$P4,(OR(AND($S5&gt;0,$Q5&lt;$T4),AND($S5=1,$Q5&lt;=$T4)))),$T4,$Q5)))</f>
        <v>1</v>
      </c>
      <c r="U5" s="35">
        <f t="shared" ref="U5:U38" si="7">IF($L5="","",IF(OR(AND($R4=1,$S5=1),$Q5&gt;0,AND($R6=0,$U6=1)),1,0))</f>
        <v>1</v>
      </c>
      <c r="V5" s="35">
        <f t="shared" ref="V5:V38" si="8">IF($L5="","",IF($Q5=4,2,IF(OR(AND($S5&gt;0,$R5=1),AND($R5=1,$U5=1)),1,0)))</f>
        <v>1</v>
      </c>
      <c r="W5" s="35">
        <f t="shared" ref="W5:W38" si="9">IF(AND($Q5=1,$L5=W$4),2,IF(AND($L5&lt;&gt;W$4,W4=2),W4,IF($L5&lt;&gt;W$4,0,1)))</f>
        <v>2</v>
      </c>
      <c r="X5" s="35">
        <f t="shared" ref="X5:AA5" si="1">IF(ROW()=5,0,IF(AND($Q5=1,$L5=X$4),2,IF(AND($L5&lt;&gt;X$4,X4=2),X4,IF($L5&lt;&gt;X$4,0,1))))</f>
        <v>0</v>
      </c>
      <c r="Y5" s="35">
        <f t="shared" si="1"/>
        <v>0</v>
      </c>
      <c r="Z5" s="35">
        <f t="shared" si="1"/>
        <v>0</v>
      </c>
      <c r="AA5" s="35">
        <f t="shared" si="1"/>
        <v>0</v>
      </c>
      <c r="AB5" s="35">
        <f t="shared" ref="AB5:AB38" si="11">IF(OR(W5=1,Q5&gt;0),1,IF(OR(AND(W5=2,X5=1),AND(X5=2,Y5=1),AND(Y5=2,Z5=1),AND(Z5=2,AA5=1)),1,0))</f>
        <v>1</v>
      </c>
      <c r="AC5" s="35">
        <f t="shared" ref="AC5:AC38" si="12">IF(L6&gt;L5,1,0)</f>
        <v>1</v>
      </c>
    </row>
    <row r="6" ht="12.75" customHeight="1">
      <c r="A6" s="1">
        <v>1903.0</v>
      </c>
      <c r="B6" s="105" t="s">
        <v>608</v>
      </c>
      <c r="C6" s="114" t="s">
        <v>609</v>
      </c>
      <c r="D6" s="106" t="s">
        <v>65</v>
      </c>
      <c r="E6" s="107"/>
      <c r="F6" s="108"/>
      <c r="G6" s="105" t="s">
        <v>607</v>
      </c>
      <c r="H6" s="105" t="s">
        <v>610</v>
      </c>
      <c r="I6" s="105"/>
      <c r="J6" s="109" t="s">
        <v>611</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3543.0</v>
      </c>
      <c r="B7" s="105" t="s">
        <v>612</v>
      </c>
      <c r="C7" s="105" t="s">
        <v>613</v>
      </c>
      <c r="D7" s="106" t="s">
        <v>65</v>
      </c>
      <c r="E7" s="107"/>
      <c r="F7" s="108"/>
      <c r="G7" s="105" t="s">
        <v>607</v>
      </c>
      <c r="H7" s="105" t="s">
        <v>614</v>
      </c>
      <c r="I7" s="105" t="s">
        <v>615</v>
      </c>
      <c r="J7" s="109"/>
      <c r="K7" s="110"/>
      <c r="L7" s="111">
        <v>1.0</v>
      </c>
      <c r="M7" s="111"/>
      <c r="N7" s="111">
        <v>1.0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1911.0</v>
      </c>
      <c r="B8" s="105" t="s">
        <v>616</v>
      </c>
      <c r="C8" s="105" t="s">
        <v>617</v>
      </c>
      <c r="D8" s="106" t="s">
        <v>65</v>
      </c>
      <c r="E8" s="107"/>
      <c r="F8" s="108"/>
      <c r="G8" s="105" t="s">
        <v>618</v>
      </c>
      <c r="H8" s="105" t="s">
        <v>619</v>
      </c>
      <c r="I8" s="105" t="s">
        <v>620</v>
      </c>
      <c r="J8" s="109" t="s">
        <v>621</v>
      </c>
      <c r="K8" s="110"/>
      <c r="L8" s="111">
        <v>1.0</v>
      </c>
      <c r="M8" s="111"/>
      <c r="N8" s="111">
        <v>1.0</v>
      </c>
      <c r="O8" s="112"/>
      <c r="P8" s="113">
        <f t="shared" si="2"/>
        <v>3</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1908.0</v>
      </c>
      <c r="B9" s="105" t="s">
        <v>622</v>
      </c>
      <c r="C9" s="105" t="s">
        <v>623</v>
      </c>
      <c r="D9" s="106" t="s">
        <v>65</v>
      </c>
      <c r="E9" s="107"/>
      <c r="F9" s="108"/>
      <c r="G9" s="105" t="s">
        <v>618</v>
      </c>
      <c r="H9" s="105" t="s">
        <v>624</v>
      </c>
      <c r="I9" s="105" t="s">
        <v>615</v>
      </c>
      <c r="J9" s="109" t="s">
        <v>625</v>
      </c>
      <c r="K9" s="110"/>
      <c r="L9" s="111">
        <v>1.0</v>
      </c>
      <c r="M9" s="111"/>
      <c r="N9" s="111">
        <v>2.0</v>
      </c>
      <c r="O9" s="112"/>
      <c r="P9" s="113">
        <f t="shared" si="2"/>
        <v>4</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1916.0</v>
      </c>
      <c r="B10" s="105" t="s">
        <v>626</v>
      </c>
      <c r="C10" s="105" t="s">
        <v>627</v>
      </c>
      <c r="D10" s="106" t="s">
        <v>65</v>
      </c>
      <c r="E10" s="107"/>
      <c r="F10" s="108"/>
      <c r="G10" s="105" t="s">
        <v>618</v>
      </c>
      <c r="H10" s="105" t="s">
        <v>628</v>
      </c>
      <c r="I10" s="105" t="s">
        <v>615</v>
      </c>
      <c r="J10" s="109" t="s">
        <v>629</v>
      </c>
      <c r="K10" s="110"/>
      <c r="L10" s="111">
        <v>1.0</v>
      </c>
      <c r="M10" s="111"/>
      <c r="N10" s="111">
        <v>2.0</v>
      </c>
      <c r="O10" s="112"/>
      <c r="P10" s="113">
        <f t="shared" si="2"/>
        <v>5</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1</v>
      </c>
    </row>
    <row r="11" ht="12.75" customHeight="1">
      <c r="A11" s="1">
        <v>842.0</v>
      </c>
      <c r="B11" s="105" t="s">
        <v>630</v>
      </c>
      <c r="C11" s="114" t="s">
        <v>631</v>
      </c>
      <c r="D11" s="106" t="s">
        <v>65</v>
      </c>
      <c r="E11" s="107"/>
      <c r="F11" s="108"/>
      <c r="G11" s="105" t="s">
        <v>618</v>
      </c>
      <c r="H11" s="105" t="s">
        <v>628</v>
      </c>
      <c r="I11" s="105" t="s">
        <v>615</v>
      </c>
      <c r="J11" s="109" t="s">
        <v>629</v>
      </c>
      <c r="K11" s="110"/>
      <c r="L11" s="111">
        <v>2.0</v>
      </c>
      <c r="M11" s="111"/>
      <c r="N11" s="111">
        <v>2.0</v>
      </c>
      <c r="O11" s="112"/>
      <c r="P11" s="113">
        <f t="shared" si="2"/>
        <v>5</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845.0</v>
      </c>
      <c r="B12" s="105" t="s">
        <v>632</v>
      </c>
      <c r="C12" s="114" t="s">
        <v>633</v>
      </c>
      <c r="D12" s="106" t="s">
        <v>65</v>
      </c>
      <c r="E12" s="107"/>
      <c r="F12" s="108"/>
      <c r="G12" s="105" t="s">
        <v>618</v>
      </c>
      <c r="H12" s="105" t="s">
        <v>628</v>
      </c>
      <c r="I12" s="105" t="s">
        <v>615</v>
      </c>
      <c r="J12" s="109" t="s">
        <v>634</v>
      </c>
      <c r="K12" s="110"/>
      <c r="L12" s="111">
        <v>3.0</v>
      </c>
      <c r="M12" s="111"/>
      <c r="N12" s="111">
        <v>2.0</v>
      </c>
      <c r="O12" s="112"/>
      <c r="P12" s="113">
        <f t="shared" si="2"/>
        <v>5</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1939.0</v>
      </c>
      <c r="B13" s="105" t="s">
        <v>635</v>
      </c>
      <c r="C13" s="114" t="s">
        <v>636</v>
      </c>
      <c r="D13" s="106" t="s">
        <v>65</v>
      </c>
      <c r="E13" s="107" t="s">
        <v>637</v>
      </c>
      <c r="F13" s="108"/>
      <c r="G13" s="105" t="s">
        <v>638</v>
      </c>
      <c r="H13" s="105" t="s">
        <v>639</v>
      </c>
      <c r="I13" s="105"/>
      <c r="J13" s="109" t="s">
        <v>640</v>
      </c>
      <c r="K13" s="110"/>
      <c r="L13" s="111">
        <v>2.0</v>
      </c>
      <c r="M13" s="111"/>
      <c r="N13" s="111">
        <v>2.0</v>
      </c>
      <c r="O13" s="112"/>
      <c r="P13" s="113">
        <f t="shared" si="2"/>
        <v>5</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1910.0</v>
      </c>
      <c r="B14" s="105" t="s">
        <v>641</v>
      </c>
      <c r="C14" s="114" t="s">
        <v>642</v>
      </c>
      <c r="D14" s="106" t="s">
        <v>65</v>
      </c>
      <c r="E14" s="107"/>
      <c r="F14" s="108"/>
      <c r="G14" s="105" t="s">
        <v>638</v>
      </c>
      <c r="H14" s="105" t="s">
        <v>643</v>
      </c>
      <c r="I14" s="105" t="s">
        <v>644</v>
      </c>
      <c r="J14" s="109" t="s">
        <v>645</v>
      </c>
      <c r="K14" s="110"/>
      <c r="L14" s="111">
        <v>2.0</v>
      </c>
      <c r="M14" s="111"/>
      <c r="N14" s="111">
        <v>2.0</v>
      </c>
      <c r="O14" s="112"/>
      <c r="P14" s="113">
        <f t="shared" si="2"/>
        <v>5</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1</v>
      </c>
    </row>
    <row r="15" ht="12.75" customHeight="1">
      <c r="A15" s="1">
        <v>1981.0</v>
      </c>
      <c r="B15" s="105" t="s">
        <v>646</v>
      </c>
      <c r="C15" s="114" t="s">
        <v>647</v>
      </c>
      <c r="D15" s="106" t="s">
        <v>65</v>
      </c>
      <c r="E15" s="107"/>
      <c r="F15" s="108"/>
      <c r="G15" s="105" t="s">
        <v>648</v>
      </c>
      <c r="H15" s="105" t="s">
        <v>649</v>
      </c>
      <c r="I15" s="105" t="s">
        <v>650</v>
      </c>
      <c r="J15" s="109" t="s">
        <v>651</v>
      </c>
      <c r="K15" s="110"/>
      <c r="L15" s="111">
        <v>3.0</v>
      </c>
      <c r="M15" s="111"/>
      <c r="N15" s="111">
        <v>2.0</v>
      </c>
      <c r="O15" s="112"/>
      <c r="P15" s="113">
        <f t="shared" si="2"/>
        <v>5</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2664.0</v>
      </c>
      <c r="B16" s="105" t="s">
        <v>652</v>
      </c>
      <c r="C16" s="114" t="s">
        <v>653</v>
      </c>
      <c r="D16" s="106" t="s">
        <v>65</v>
      </c>
      <c r="E16" s="107"/>
      <c r="F16" s="108"/>
      <c r="G16" s="105" t="s">
        <v>648</v>
      </c>
      <c r="H16" s="105" t="s">
        <v>654</v>
      </c>
      <c r="I16" s="105" t="s">
        <v>650</v>
      </c>
      <c r="J16" s="109" t="s">
        <v>651</v>
      </c>
      <c r="K16" s="110"/>
      <c r="L16" s="111">
        <v>3.0</v>
      </c>
      <c r="M16" s="111"/>
      <c r="N16" s="111">
        <v>2.0</v>
      </c>
      <c r="O16" s="112"/>
      <c r="P16" s="113">
        <f t="shared" si="2"/>
        <v>5</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3207.0</v>
      </c>
      <c r="B17" s="105" t="s">
        <v>655</v>
      </c>
      <c r="C17" s="114" t="s">
        <v>656</v>
      </c>
      <c r="D17" s="106" t="s">
        <v>65</v>
      </c>
      <c r="E17" s="146" t="s">
        <v>657</v>
      </c>
      <c r="F17" s="108"/>
      <c r="G17" s="105" t="s">
        <v>658</v>
      </c>
      <c r="H17" s="105" t="s">
        <v>659</v>
      </c>
      <c r="I17" s="105" t="s">
        <v>660</v>
      </c>
      <c r="J17" s="109" t="s">
        <v>661</v>
      </c>
      <c r="K17" s="110"/>
      <c r="L17" s="111">
        <v>2.0</v>
      </c>
      <c r="M17" s="111"/>
      <c r="N17" s="111">
        <v>2.0</v>
      </c>
      <c r="O17" s="112"/>
      <c r="P17" s="113">
        <f t="shared" si="2"/>
        <v>5</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2654.0</v>
      </c>
      <c r="B18" s="105" t="s">
        <v>662</v>
      </c>
      <c r="C18" s="114" t="s">
        <v>663</v>
      </c>
      <c r="D18" s="106" t="s">
        <v>65</v>
      </c>
      <c r="E18" s="107"/>
      <c r="F18" s="108"/>
      <c r="G18" s="105" t="s">
        <v>658</v>
      </c>
      <c r="H18" s="105" t="s">
        <v>659</v>
      </c>
      <c r="I18" s="105" t="s">
        <v>660</v>
      </c>
      <c r="J18" s="109" t="s">
        <v>664</v>
      </c>
      <c r="K18" s="110"/>
      <c r="L18" s="111">
        <v>2.0</v>
      </c>
      <c r="M18" s="111"/>
      <c r="N18" s="111">
        <v>2.0</v>
      </c>
      <c r="O18" s="112"/>
      <c r="P18" s="113">
        <f t="shared" si="2"/>
        <v>5</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3208.0</v>
      </c>
      <c r="B19" s="105" t="s">
        <v>665</v>
      </c>
      <c r="C19" s="114" t="s">
        <v>666</v>
      </c>
      <c r="D19" s="106" t="s">
        <v>65</v>
      </c>
      <c r="E19" s="107"/>
      <c r="F19" s="108"/>
      <c r="G19" s="105" t="s">
        <v>658</v>
      </c>
      <c r="H19" s="105" t="s">
        <v>667</v>
      </c>
      <c r="I19" s="105" t="s">
        <v>668</v>
      </c>
      <c r="J19" s="109" t="s">
        <v>669</v>
      </c>
      <c r="K19" s="110"/>
      <c r="L19" s="111">
        <v>2.0</v>
      </c>
      <c r="M19" s="111"/>
      <c r="N19" s="111">
        <v>2.0</v>
      </c>
      <c r="O19" s="112"/>
      <c r="P19" s="113">
        <f t="shared" si="2"/>
        <v>5</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4408.0</v>
      </c>
      <c r="B20" s="105" t="s">
        <v>670</v>
      </c>
      <c r="C20" s="105" t="s">
        <v>671</v>
      </c>
      <c r="D20" s="106" t="s">
        <v>65</v>
      </c>
      <c r="E20" s="107"/>
      <c r="F20" s="108"/>
      <c r="G20" s="105" t="s">
        <v>672</v>
      </c>
      <c r="H20" s="105" t="s">
        <v>448</v>
      </c>
      <c r="I20" s="105" t="s">
        <v>620</v>
      </c>
      <c r="J20" s="109"/>
      <c r="K20" s="110"/>
      <c r="L20" s="111">
        <v>1.0</v>
      </c>
      <c r="M20" s="111"/>
      <c r="N20" s="111">
        <v>1.0</v>
      </c>
      <c r="O20" s="112"/>
      <c r="P20" s="113">
        <f t="shared" si="2"/>
        <v>6</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1</v>
      </c>
    </row>
    <row r="21" ht="12.75" customHeight="1">
      <c r="A21" s="1">
        <v>1949.0</v>
      </c>
      <c r="B21" s="105" t="s">
        <v>673</v>
      </c>
      <c r="C21" s="114" t="s">
        <v>674</v>
      </c>
      <c r="D21" s="106" t="s">
        <v>65</v>
      </c>
      <c r="E21" s="146" t="s">
        <v>675</v>
      </c>
      <c r="F21" s="108"/>
      <c r="G21" s="105" t="s">
        <v>672</v>
      </c>
      <c r="H21" s="105" t="s">
        <v>676</v>
      </c>
      <c r="I21" s="105" t="s">
        <v>620</v>
      </c>
      <c r="J21" s="109" t="s">
        <v>677</v>
      </c>
      <c r="K21" s="110"/>
      <c r="L21" s="111">
        <v>2.0</v>
      </c>
      <c r="M21" s="111"/>
      <c r="N21" s="111">
        <v>2.0</v>
      </c>
      <c r="O21" s="112"/>
      <c r="P21" s="113">
        <f t="shared" si="2"/>
        <v>6</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0</v>
      </c>
      <c r="AA21" s="35">
        <f t="shared" si="27"/>
        <v>0</v>
      </c>
      <c r="AB21" s="35">
        <f t="shared" si="11"/>
        <v>1</v>
      </c>
      <c r="AC21" s="35">
        <f t="shared" si="12"/>
        <v>1</v>
      </c>
    </row>
    <row r="22" ht="12.75" customHeight="1">
      <c r="A22" s="1">
        <v>4227.0</v>
      </c>
      <c r="B22" s="105" t="s">
        <v>678</v>
      </c>
      <c r="C22" s="114" t="s">
        <v>679</v>
      </c>
      <c r="D22" s="106" t="s">
        <v>65</v>
      </c>
      <c r="E22" s="107"/>
      <c r="F22" s="108"/>
      <c r="G22" s="105" t="s">
        <v>672</v>
      </c>
      <c r="H22" s="105" t="s">
        <v>680</v>
      </c>
      <c r="I22" s="105" t="s">
        <v>620</v>
      </c>
      <c r="J22" s="109" t="s">
        <v>681</v>
      </c>
      <c r="K22" s="110"/>
      <c r="L22" s="111">
        <v>3.0</v>
      </c>
      <c r="M22" s="111"/>
      <c r="N22" s="111">
        <v>2.0</v>
      </c>
      <c r="O22" s="112"/>
      <c r="P22" s="113">
        <f t="shared" si="2"/>
        <v>6</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0</v>
      </c>
      <c r="AA22" s="35">
        <f t="shared" si="28"/>
        <v>0</v>
      </c>
      <c r="AB22" s="35">
        <f t="shared" si="11"/>
        <v>1</v>
      </c>
      <c r="AC22" s="35">
        <f t="shared" si="12"/>
        <v>0</v>
      </c>
    </row>
    <row r="23" ht="12.75" customHeight="1">
      <c r="A23" s="1">
        <v>1975.0</v>
      </c>
      <c r="B23" s="105" t="s">
        <v>682</v>
      </c>
      <c r="C23" s="114" t="s">
        <v>683</v>
      </c>
      <c r="D23" s="147" t="s">
        <v>65</v>
      </c>
      <c r="E23" s="146" t="s">
        <v>684</v>
      </c>
      <c r="F23" s="108"/>
      <c r="G23" s="105" t="s">
        <v>672</v>
      </c>
      <c r="H23" s="105" t="s">
        <v>685</v>
      </c>
      <c r="I23" s="105" t="s">
        <v>620</v>
      </c>
      <c r="J23" s="109" t="s">
        <v>686</v>
      </c>
      <c r="K23" s="110"/>
      <c r="L23" s="111">
        <v>3.0</v>
      </c>
      <c r="M23" s="111"/>
      <c r="N23" s="111">
        <v>2.0</v>
      </c>
      <c r="O23" s="112"/>
      <c r="P23" s="113">
        <f t="shared" si="2"/>
        <v>6</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0</v>
      </c>
      <c r="AA23" s="35">
        <f t="shared" si="29"/>
        <v>0</v>
      </c>
      <c r="AB23" s="35">
        <f t="shared" si="11"/>
        <v>1</v>
      </c>
      <c r="AC23" s="35">
        <f t="shared" si="12"/>
        <v>0</v>
      </c>
    </row>
    <row r="24" ht="12.75" customHeight="1">
      <c r="A24" s="1">
        <v>4230.0</v>
      </c>
      <c r="B24" s="105" t="s">
        <v>687</v>
      </c>
      <c r="C24" s="114" t="s">
        <v>688</v>
      </c>
      <c r="D24" s="106" t="s">
        <v>65</v>
      </c>
      <c r="E24" s="107"/>
      <c r="F24" s="108"/>
      <c r="G24" s="105" t="s">
        <v>672</v>
      </c>
      <c r="H24" s="105" t="s">
        <v>689</v>
      </c>
      <c r="I24" s="105" t="s">
        <v>620</v>
      </c>
      <c r="J24" s="109" t="s">
        <v>690</v>
      </c>
      <c r="K24" s="110"/>
      <c r="L24" s="111">
        <v>3.0</v>
      </c>
      <c r="M24" s="111"/>
      <c r="N24" s="111">
        <v>2.0</v>
      </c>
      <c r="O24" s="112"/>
      <c r="P24" s="113">
        <f t="shared" si="2"/>
        <v>6</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0</v>
      </c>
      <c r="AA24" s="35">
        <f t="shared" si="30"/>
        <v>0</v>
      </c>
      <c r="AB24" s="35">
        <f t="shared" si="11"/>
        <v>1</v>
      </c>
      <c r="AC24" s="35">
        <f t="shared" si="12"/>
        <v>0</v>
      </c>
    </row>
    <row r="25" ht="12.75" customHeight="1">
      <c r="A25" s="1">
        <v>4231.0</v>
      </c>
      <c r="B25" s="105" t="s">
        <v>691</v>
      </c>
      <c r="C25" s="114" t="s">
        <v>692</v>
      </c>
      <c r="D25" s="106" t="s">
        <v>65</v>
      </c>
      <c r="E25" s="107"/>
      <c r="F25" s="108"/>
      <c r="G25" s="105" t="s">
        <v>672</v>
      </c>
      <c r="H25" s="105" t="s">
        <v>689</v>
      </c>
      <c r="I25" s="105" t="s">
        <v>620</v>
      </c>
      <c r="J25" s="109" t="s">
        <v>690</v>
      </c>
      <c r="K25" s="110"/>
      <c r="L25" s="111">
        <v>3.0</v>
      </c>
      <c r="M25" s="111"/>
      <c r="N25" s="111">
        <v>2.0</v>
      </c>
      <c r="O25" s="112"/>
      <c r="P25" s="113">
        <f t="shared" si="2"/>
        <v>6</v>
      </c>
      <c r="Q25" s="35">
        <f t="shared" si="3"/>
        <v>1</v>
      </c>
      <c r="R25" s="35">
        <f t="shared" si="4"/>
        <v>1</v>
      </c>
      <c r="S25" s="35" t="str">
        <f t="shared" si="5"/>
        <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0</v>
      </c>
      <c r="AA25" s="35">
        <f t="shared" si="31"/>
        <v>0</v>
      </c>
      <c r="AB25" s="35">
        <f t="shared" si="11"/>
        <v>1</v>
      </c>
      <c r="AC25" s="35">
        <f t="shared" si="12"/>
        <v>0</v>
      </c>
    </row>
    <row r="26" ht="12.75" customHeight="1">
      <c r="A26" s="1">
        <v>1974.0</v>
      </c>
      <c r="B26" s="105" t="s">
        <v>693</v>
      </c>
      <c r="C26" s="114" t="s">
        <v>694</v>
      </c>
      <c r="D26" s="106" t="s">
        <v>65</v>
      </c>
      <c r="E26" s="107"/>
      <c r="F26" s="108"/>
      <c r="G26" s="105" t="s">
        <v>672</v>
      </c>
      <c r="H26" s="105" t="s">
        <v>695</v>
      </c>
      <c r="I26" s="105" t="s">
        <v>620</v>
      </c>
      <c r="J26" s="109" t="s">
        <v>696</v>
      </c>
      <c r="K26" s="110"/>
      <c r="L26" s="111">
        <v>3.0</v>
      </c>
      <c r="M26" s="111"/>
      <c r="N26" s="111">
        <v>2.0</v>
      </c>
      <c r="O26" s="112"/>
      <c r="P26" s="113">
        <f t="shared" si="2"/>
        <v>6</v>
      </c>
      <c r="Q26" s="35">
        <f t="shared" si="3"/>
        <v>1</v>
      </c>
      <c r="R26" s="35">
        <f t="shared" si="4"/>
        <v>1</v>
      </c>
      <c r="S26" s="35" t="str">
        <f t="shared" si="5"/>
        <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0</v>
      </c>
      <c r="AA26" s="35">
        <f t="shared" si="32"/>
        <v>0</v>
      </c>
      <c r="AB26" s="35">
        <f t="shared" si="11"/>
        <v>1</v>
      </c>
      <c r="AC26" s="35">
        <f t="shared" si="12"/>
        <v>0</v>
      </c>
    </row>
    <row r="27" ht="12.75" customHeight="1">
      <c r="A27" s="1">
        <v>2661.0</v>
      </c>
      <c r="B27" s="105" t="s">
        <v>697</v>
      </c>
      <c r="C27" s="114" t="s">
        <v>698</v>
      </c>
      <c r="D27" s="106" t="s">
        <v>65</v>
      </c>
      <c r="E27" s="107"/>
      <c r="F27" s="108"/>
      <c r="G27" s="105" t="s">
        <v>672</v>
      </c>
      <c r="H27" s="105" t="s">
        <v>699</v>
      </c>
      <c r="I27" s="105" t="s">
        <v>620</v>
      </c>
      <c r="J27" s="109" t="s">
        <v>696</v>
      </c>
      <c r="K27" s="110"/>
      <c r="L27" s="111">
        <v>3.0</v>
      </c>
      <c r="M27" s="111"/>
      <c r="N27" s="111">
        <v>2.0</v>
      </c>
      <c r="O27" s="112"/>
      <c r="P27" s="113">
        <f t="shared" si="2"/>
        <v>6</v>
      </c>
      <c r="Q27" s="35">
        <f t="shared" si="3"/>
        <v>1</v>
      </c>
      <c r="R27" s="35">
        <f t="shared" si="4"/>
        <v>1</v>
      </c>
      <c r="S27" s="35" t="str">
        <f t="shared" si="5"/>
        <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0</v>
      </c>
      <c r="AA27" s="35">
        <f t="shared" si="33"/>
        <v>0</v>
      </c>
      <c r="AB27" s="35">
        <f t="shared" si="11"/>
        <v>1</v>
      </c>
      <c r="AC27" s="35">
        <f t="shared" si="12"/>
        <v>0</v>
      </c>
    </row>
    <row r="28" ht="12.75" customHeight="1">
      <c r="A28" s="1">
        <v>2662.0</v>
      </c>
      <c r="B28" s="105" t="s">
        <v>700</v>
      </c>
      <c r="C28" s="114" t="s">
        <v>701</v>
      </c>
      <c r="D28" s="106" t="s">
        <v>65</v>
      </c>
      <c r="E28" s="107"/>
      <c r="F28" s="108"/>
      <c r="G28" s="105" t="s">
        <v>672</v>
      </c>
      <c r="H28" s="105" t="s">
        <v>702</v>
      </c>
      <c r="I28" s="105"/>
      <c r="J28" s="109" t="s">
        <v>696</v>
      </c>
      <c r="K28" s="110"/>
      <c r="L28" s="111">
        <v>3.0</v>
      </c>
      <c r="M28" s="111"/>
      <c r="N28" s="111">
        <v>2.0</v>
      </c>
      <c r="O28" s="112"/>
      <c r="P28" s="113">
        <f t="shared" si="2"/>
        <v>6</v>
      </c>
      <c r="Q28" s="35">
        <f t="shared" si="3"/>
        <v>1</v>
      </c>
      <c r="R28" s="35">
        <f t="shared" si="4"/>
        <v>1</v>
      </c>
      <c r="S28" s="35" t="str">
        <f t="shared" si="5"/>
        <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0</v>
      </c>
      <c r="AA28" s="35">
        <f t="shared" si="34"/>
        <v>0</v>
      </c>
      <c r="AB28" s="35">
        <f t="shared" si="11"/>
        <v>1</v>
      </c>
      <c r="AC28" s="35">
        <f t="shared" si="12"/>
        <v>0</v>
      </c>
    </row>
    <row r="29" ht="12.75" customHeight="1">
      <c r="A29" s="1">
        <v>1977.0</v>
      </c>
      <c r="B29" s="105" t="s">
        <v>703</v>
      </c>
      <c r="C29" s="114" t="s">
        <v>704</v>
      </c>
      <c r="D29" s="106" t="s">
        <v>65</v>
      </c>
      <c r="E29" s="107"/>
      <c r="F29" s="108"/>
      <c r="G29" s="105" t="s">
        <v>672</v>
      </c>
      <c r="H29" s="105" t="s">
        <v>705</v>
      </c>
      <c r="I29" s="105" t="s">
        <v>620</v>
      </c>
      <c r="J29" s="109" t="s">
        <v>690</v>
      </c>
      <c r="K29" s="110"/>
      <c r="L29" s="111">
        <v>3.0</v>
      </c>
      <c r="M29" s="111"/>
      <c r="N29" s="111">
        <v>2.0</v>
      </c>
      <c r="O29" s="112"/>
      <c r="P29" s="113">
        <f t="shared" si="2"/>
        <v>6</v>
      </c>
      <c r="Q29" s="35">
        <f t="shared" si="3"/>
        <v>1</v>
      </c>
      <c r="R29" s="35">
        <f t="shared" si="4"/>
        <v>1</v>
      </c>
      <c r="S29" s="35" t="str">
        <f t="shared" si="5"/>
        <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0</v>
      </c>
      <c r="AA29" s="35">
        <f t="shared" si="35"/>
        <v>0</v>
      </c>
      <c r="AB29" s="35">
        <f t="shared" si="11"/>
        <v>1</v>
      </c>
      <c r="AC29" s="35">
        <f t="shared" si="12"/>
        <v>0</v>
      </c>
    </row>
    <row r="30" ht="12.75" customHeight="1">
      <c r="A30" s="1">
        <v>1978.0</v>
      </c>
      <c r="B30" s="105" t="s">
        <v>706</v>
      </c>
      <c r="C30" s="114" t="s">
        <v>707</v>
      </c>
      <c r="D30" s="106" t="s">
        <v>65</v>
      </c>
      <c r="E30" s="107"/>
      <c r="F30" s="108"/>
      <c r="G30" s="105" t="s">
        <v>672</v>
      </c>
      <c r="H30" s="105" t="s">
        <v>708</v>
      </c>
      <c r="I30" s="105" t="s">
        <v>620</v>
      </c>
      <c r="J30" s="109" t="s">
        <v>681</v>
      </c>
      <c r="K30" s="110"/>
      <c r="L30" s="111">
        <v>3.0</v>
      </c>
      <c r="M30" s="111"/>
      <c r="N30" s="111">
        <v>2.0</v>
      </c>
      <c r="O30" s="112"/>
      <c r="P30" s="113">
        <f t="shared" si="2"/>
        <v>6</v>
      </c>
      <c r="Q30" s="35">
        <f t="shared" si="3"/>
        <v>1</v>
      </c>
      <c r="R30" s="35">
        <f t="shared" si="4"/>
        <v>1</v>
      </c>
      <c r="S30" s="35" t="str">
        <f t="shared" si="5"/>
        <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0</v>
      </c>
      <c r="AA30" s="35">
        <f t="shared" si="36"/>
        <v>0</v>
      </c>
      <c r="AB30" s="35">
        <f t="shared" si="11"/>
        <v>1</v>
      </c>
      <c r="AC30" s="35">
        <f t="shared" si="12"/>
        <v>0</v>
      </c>
    </row>
    <row r="31" ht="12.75" customHeight="1">
      <c r="A31" s="1">
        <v>1979.0</v>
      </c>
      <c r="B31" s="105" t="s">
        <v>709</v>
      </c>
      <c r="C31" s="114" t="s">
        <v>710</v>
      </c>
      <c r="D31" s="106" t="s">
        <v>65</v>
      </c>
      <c r="E31" s="107"/>
      <c r="F31" s="108"/>
      <c r="G31" s="105" t="s">
        <v>672</v>
      </c>
      <c r="H31" s="105" t="s">
        <v>711</v>
      </c>
      <c r="I31" s="105" t="s">
        <v>712</v>
      </c>
      <c r="J31" s="109" t="s">
        <v>713</v>
      </c>
      <c r="K31" s="110"/>
      <c r="L31" s="111">
        <v>3.0</v>
      </c>
      <c r="M31" s="111"/>
      <c r="N31" s="111">
        <v>2.0</v>
      </c>
      <c r="O31" s="112"/>
      <c r="P31" s="113">
        <f t="shared" si="2"/>
        <v>6</v>
      </c>
      <c r="Q31" s="35">
        <f t="shared" si="3"/>
        <v>1</v>
      </c>
      <c r="R31" s="35">
        <f t="shared" si="4"/>
        <v>1</v>
      </c>
      <c r="S31" s="35" t="str">
        <f t="shared" si="5"/>
        <v/>
      </c>
      <c r="T31" s="35">
        <f t="shared" si="6"/>
        <v>1</v>
      </c>
      <c r="U31" s="35">
        <f t="shared" si="7"/>
        <v>1</v>
      </c>
      <c r="V31" s="35">
        <f t="shared" si="8"/>
        <v>1</v>
      </c>
      <c r="W31" s="35">
        <f t="shared" si="9"/>
        <v>2</v>
      </c>
      <c r="X31" s="35">
        <f t="shared" ref="X31:AA31" si="37">IF(ROW()=5,0,IF(AND($Q31=1,$L31=X$4),2,IF(AND($L31&lt;&gt;X$4,X30=2),X30,IF($L31&lt;&gt;X$4,0,1))))</f>
        <v>2</v>
      </c>
      <c r="Y31" s="35">
        <f t="shared" si="37"/>
        <v>2</v>
      </c>
      <c r="Z31" s="35">
        <f t="shared" si="37"/>
        <v>0</v>
      </c>
      <c r="AA31" s="35">
        <f t="shared" si="37"/>
        <v>0</v>
      </c>
      <c r="AB31" s="35">
        <f t="shared" si="11"/>
        <v>1</v>
      </c>
      <c r="AC31" s="35">
        <f t="shared" si="12"/>
        <v>0</v>
      </c>
    </row>
    <row r="32" ht="12.75" customHeight="1">
      <c r="A32" s="1">
        <v>4232.0</v>
      </c>
      <c r="B32" s="105" t="s">
        <v>714</v>
      </c>
      <c r="C32" s="114" t="s">
        <v>715</v>
      </c>
      <c r="D32" s="106" t="s">
        <v>62</v>
      </c>
      <c r="E32" s="107"/>
      <c r="F32" s="108"/>
      <c r="G32" s="105" t="s">
        <v>672</v>
      </c>
      <c r="H32" s="105" t="s">
        <v>685</v>
      </c>
      <c r="I32" s="105" t="s">
        <v>716</v>
      </c>
      <c r="J32" s="109" t="s">
        <v>717</v>
      </c>
      <c r="K32" s="110"/>
      <c r="L32" s="111">
        <v>3.0</v>
      </c>
      <c r="M32" s="111"/>
      <c r="N32" s="111">
        <v>2.0</v>
      </c>
      <c r="O32" s="112"/>
      <c r="P32" s="113">
        <f t="shared" si="2"/>
        <v>6</v>
      </c>
      <c r="Q32" s="35">
        <f t="shared" si="3"/>
        <v>3</v>
      </c>
      <c r="R32" s="35">
        <f t="shared" si="4"/>
        <v>1</v>
      </c>
      <c r="S32" s="35">
        <f t="shared" si="5"/>
        <v>3</v>
      </c>
      <c r="T32" s="35">
        <f t="shared" si="6"/>
        <v>3</v>
      </c>
      <c r="U32" s="35">
        <f t="shared" si="7"/>
        <v>1</v>
      </c>
      <c r="V32" s="35">
        <f t="shared" si="8"/>
        <v>1</v>
      </c>
      <c r="W32" s="35">
        <f t="shared" si="9"/>
        <v>2</v>
      </c>
      <c r="X32" s="35">
        <f t="shared" ref="X32:AA32" si="38">IF(ROW()=5,0,IF(AND($Q32=1,$L32=X$4),2,IF(AND($L32&lt;&gt;X$4,X31=2),X31,IF($L32&lt;&gt;X$4,0,1))))</f>
        <v>2</v>
      </c>
      <c r="Y32" s="35">
        <f t="shared" si="38"/>
        <v>1</v>
      </c>
      <c r="Z32" s="35">
        <f t="shared" si="38"/>
        <v>0</v>
      </c>
      <c r="AA32" s="35">
        <f t="shared" si="38"/>
        <v>0</v>
      </c>
      <c r="AB32" s="35">
        <f t="shared" si="11"/>
        <v>1</v>
      </c>
      <c r="AC32" s="35">
        <f t="shared" si="12"/>
        <v>0</v>
      </c>
    </row>
    <row r="33" ht="12.75" customHeight="1">
      <c r="A33" s="1">
        <v>4233.0</v>
      </c>
      <c r="B33" s="105" t="s">
        <v>718</v>
      </c>
      <c r="C33" s="114" t="s">
        <v>719</v>
      </c>
      <c r="D33" s="106" t="s">
        <v>65</v>
      </c>
      <c r="E33" s="107"/>
      <c r="F33" s="108"/>
      <c r="G33" s="105" t="s">
        <v>672</v>
      </c>
      <c r="H33" s="105" t="s">
        <v>720</v>
      </c>
      <c r="I33" s="105" t="s">
        <v>716</v>
      </c>
      <c r="J33" s="109"/>
      <c r="K33" s="110"/>
      <c r="L33" s="111">
        <v>2.0</v>
      </c>
      <c r="M33" s="111"/>
      <c r="N33" s="111">
        <v>2.0</v>
      </c>
      <c r="O33" s="112"/>
      <c r="P33" s="113">
        <f t="shared" si="2"/>
        <v>6</v>
      </c>
      <c r="Q33" s="35">
        <f t="shared" si="3"/>
        <v>1</v>
      </c>
      <c r="R33" s="35">
        <f t="shared" si="4"/>
        <v>1</v>
      </c>
      <c r="S33" s="35">
        <f t="shared" si="5"/>
        <v>0</v>
      </c>
      <c r="T33" s="35">
        <f t="shared" si="6"/>
        <v>1</v>
      </c>
      <c r="U33" s="35">
        <f t="shared" si="7"/>
        <v>1</v>
      </c>
      <c r="V33" s="35">
        <f t="shared" si="8"/>
        <v>1</v>
      </c>
      <c r="W33" s="35">
        <f t="shared" si="9"/>
        <v>2</v>
      </c>
      <c r="X33" s="35">
        <f t="shared" ref="X33:AA33" si="39">IF(ROW()=5,0,IF(AND($Q33=1,$L33=X$4),2,IF(AND($L33&lt;&gt;X$4,X32=2),X32,IF($L33&lt;&gt;X$4,0,1))))</f>
        <v>2</v>
      </c>
      <c r="Y33" s="35">
        <f t="shared" si="39"/>
        <v>0</v>
      </c>
      <c r="Z33" s="35">
        <f t="shared" si="39"/>
        <v>0</v>
      </c>
      <c r="AA33" s="35">
        <f t="shared" si="39"/>
        <v>0</v>
      </c>
      <c r="AB33" s="35">
        <f t="shared" si="11"/>
        <v>1</v>
      </c>
      <c r="AC33" s="35">
        <f t="shared" si="12"/>
        <v>0</v>
      </c>
    </row>
    <row r="34" ht="12.75" customHeight="1">
      <c r="A34" s="1">
        <v>4234.0</v>
      </c>
      <c r="B34" s="105" t="s">
        <v>721</v>
      </c>
      <c r="C34" s="114" t="s">
        <v>722</v>
      </c>
      <c r="D34" s="106" t="s">
        <v>65</v>
      </c>
      <c r="E34" s="107"/>
      <c r="F34" s="108"/>
      <c r="G34" s="105" t="s">
        <v>672</v>
      </c>
      <c r="H34" s="105" t="s">
        <v>720</v>
      </c>
      <c r="I34" s="105" t="s">
        <v>716</v>
      </c>
      <c r="J34" s="109"/>
      <c r="K34" s="110"/>
      <c r="L34" s="111">
        <v>2.0</v>
      </c>
      <c r="M34" s="111"/>
      <c r="N34" s="111">
        <v>2.0</v>
      </c>
      <c r="O34" s="112"/>
      <c r="P34" s="113">
        <f t="shared" si="2"/>
        <v>6</v>
      </c>
      <c r="Q34" s="35">
        <f t="shared" si="3"/>
        <v>1</v>
      </c>
      <c r="R34" s="35">
        <f t="shared" si="4"/>
        <v>1</v>
      </c>
      <c r="S34" s="35">
        <f t="shared" si="5"/>
        <v>0</v>
      </c>
      <c r="T34" s="35">
        <f t="shared" si="6"/>
        <v>1</v>
      </c>
      <c r="U34" s="35">
        <f t="shared" si="7"/>
        <v>1</v>
      </c>
      <c r="V34" s="35">
        <f t="shared" si="8"/>
        <v>1</v>
      </c>
      <c r="W34" s="35">
        <f t="shared" si="9"/>
        <v>2</v>
      </c>
      <c r="X34" s="35">
        <f t="shared" ref="X34:AA34" si="40">IF(ROW()=5,0,IF(AND($Q34=1,$L34=X$4),2,IF(AND($L34&lt;&gt;X$4,X33=2),X33,IF($L34&lt;&gt;X$4,0,1))))</f>
        <v>2</v>
      </c>
      <c r="Y34" s="35">
        <f t="shared" si="40"/>
        <v>0</v>
      </c>
      <c r="Z34" s="35">
        <f t="shared" si="40"/>
        <v>0</v>
      </c>
      <c r="AA34" s="35">
        <f t="shared" si="40"/>
        <v>0</v>
      </c>
      <c r="AB34" s="35">
        <f t="shared" si="11"/>
        <v>1</v>
      </c>
      <c r="AC34" s="35">
        <f t="shared" si="12"/>
        <v>0</v>
      </c>
    </row>
    <row r="35" ht="12.75" customHeight="1">
      <c r="A35" s="1">
        <v>2971.0</v>
      </c>
      <c r="B35" s="105" t="s">
        <v>723</v>
      </c>
      <c r="C35" s="114" t="s">
        <v>724</v>
      </c>
      <c r="D35" s="106" t="s">
        <v>65</v>
      </c>
      <c r="E35" s="107"/>
      <c r="F35" s="108"/>
      <c r="G35" s="105" t="s">
        <v>672</v>
      </c>
      <c r="H35" s="105" t="s">
        <v>725</v>
      </c>
      <c r="I35" s="105" t="s">
        <v>620</v>
      </c>
      <c r="J35" s="109"/>
      <c r="K35" s="110"/>
      <c r="L35" s="111">
        <v>2.0</v>
      </c>
      <c r="M35" s="111"/>
      <c r="N35" s="111">
        <v>2.0</v>
      </c>
      <c r="O35" s="112"/>
      <c r="P35" s="113">
        <f t="shared" si="2"/>
        <v>6</v>
      </c>
      <c r="Q35" s="35">
        <f t="shared" si="3"/>
        <v>1</v>
      </c>
      <c r="R35" s="35">
        <f t="shared" si="4"/>
        <v>1</v>
      </c>
      <c r="S35" s="35">
        <f t="shared" si="5"/>
        <v>0</v>
      </c>
      <c r="T35" s="35">
        <f t="shared" si="6"/>
        <v>1</v>
      </c>
      <c r="U35" s="35">
        <f t="shared" si="7"/>
        <v>1</v>
      </c>
      <c r="V35" s="35">
        <f t="shared" si="8"/>
        <v>1</v>
      </c>
      <c r="W35" s="35">
        <f t="shared" si="9"/>
        <v>2</v>
      </c>
      <c r="X35" s="35">
        <f t="shared" ref="X35:AA35" si="41">IF(ROW()=5,0,IF(AND($Q35=1,$L35=X$4),2,IF(AND($L35&lt;&gt;X$4,X34=2),X34,IF($L35&lt;&gt;X$4,0,1))))</f>
        <v>2</v>
      </c>
      <c r="Y35" s="35">
        <f t="shared" si="41"/>
        <v>0</v>
      </c>
      <c r="Z35" s="35">
        <f t="shared" si="41"/>
        <v>0</v>
      </c>
      <c r="AA35" s="35">
        <f t="shared" si="41"/>
        <v>0</v>
      </c>
      <c r="AB35" s="35">
        <f t="shared" si="11"/>
        <v>1</v>
      </c>
      <c r="AC35" s="35">
        <f t="shared" si="12"/>
        <v>0</v>
      </c>
    </row>
    <row r="36" ht="12.75" customHeight="1">
      <c r="A36" s="1">
        <v>3212.0</v>
      </c>
      <c r="B36" s="105" t="s">
        <v>726</v>
      </c>
      <c r="C36" s="114" t="s">
        <v>727</v>
      </c>
      <c r="D36" s="106" t="s">
        <v>65</v>
      </c>
      <c r="E36" s="107"/>
      <c r="F36" s="108"/>
      <c r="G36" s="105" t="s">
        <v>672</v>
      </c>
      <c r="H36" s="105" t="s">
        <v>728</v>
      </c>
      <c r="I36" s="105" t="s">
        <v>644</v>
      </c>
      <c r="J36" s="109"/>
      <c r="K36" s="110"/>
      <c r="L36" s="111">
        <v>2.0</v>
      </c>
      <c r="M36" s="111"/>
      <c r="N36" s="111">
        <v>2.0</v>
      </c>
      <c r="O36" s="112"/>
      <c r="P36" s="113">
        <f t="shared" si="2"/>
        <v>6</v>
      </c>
      <c r="Q36" s="35">
        <f t="shared" si="3"/>
        <v>1</v>
      </c>
      <c r="R36" s="35">
        <f t="shared" si="4"/>
        <v>1</v>
      </c>
      <c r="S36" s="35">
        <f t="shared" si="5"/>
        <v>0</v>
      </c>
      <c r="T36" s="35">
        <f t="shared" si="6"/>
        <v>1</v>
      </c>
      <c r="U36" s="35">
        <f t="shared" si="7"/>
        <v>1</v>
      </c>
      <c r="V36" s="35">
        <f t="shared" si="8"/>
        <v>1</v>
      </c>
      <c r="W36" s="35">
        <f t="shared" si="9"/>
        <v>2</v>
      </c>
      <c r="X36" s="35">
        <f t="shared" ref="X36:AA36" si="42">IF(ROW()=5,0,IF(AND($Q36=1,$L36=X$4),2,IF(AND($L36&lt;&gt;X$4,X35=2),X35,IF($L36&lt;&gt;X$4,0,1))))</f>
        <v>2</v>
      </c>
      <c r="Y36" s="35">
        <f t="shared" si="42"/>
        <v>0</v>
      </c>
      <c r="Z36" s="35">
        <f t="shared" si="42"/>
        <v>0</v>
      </c>
      <c r="AA36" s="35">
        <f t="shared" si="42"/>
        <v>0</v>
      </c>
      <c r="AB36" s="35">
        <f t="shared" si="11"/>
        <v>1</v>
      </c>
      <c r="AC36" s="35">
        <f t="shared" si="12"/>
        <v>0</v>
      </c>
    </row>
    <row r="37" ht="12.75" customHeight="1">
      <c r="A37" s="1">
        <v>2028.0</v>
      </c>
      <c r="B37" s="105" t="s">
        <v>729</v>
      </c>
      <c r="C37" s="105" t="s">
        <v>730</v>
      </c>
      <c r="D37" s="106" t="s">
        <v>65</v>
      </c>
      <c r="E37" s="107"/>
      <c r="F37" s="108"/>
      <c r="G37" s="105" t="s">
        <v>731</v>
      </c>
      <c r="H37" s="105" t="s">
        <v>448</v>
      </c>
      <c r="I37" s="105" t="s">
        <v>644</v>
      </c>
      <c r="J37" s="109" t="s">
        <v>732</v>
      </c>
      <c r="K37" s="110"/>
      <c r="L37" s="111">
        <v>1.0</v>
      </c>
      <c r="M37" s="111"/>
      <c r="N37" s="111">
        <v>1.0</v>
      </c>
      <c r="O37" s="112"/>
      <c r="P37" s="113">
        <f t="shared" si="2"/>
        <v>7</v>
      </c>
      <c r="Q37" s="35">
        <f t="shared" si="3"/>
        <v>1</v>
      </c>
      <c r="R37" s="35">
        <f t="shared" si="4"/>
        <v>1</v>
      </c>
      <c r="S37" s="35">
        <f t="shared" si="5"/>
        <v>0</v>
      </c>
      <c r="T37" s="35">
        <f t="shared" si="6"/>
        <v>1</v>
      </c>
      <c r="U37" s="35">
        <f t="shared" si="7"/>
        <v>1</v>
      </c>
      <c r="V37" s="35">
        <f t="shared" si="8"/>
        <v>1</v>
      </c>
      <c r="W37" s="35">
        <f t="shared" si="9"/>
        <v>2</v>
      </c>
      <c r="X37" s="35">
        <f t="shared" ref="X37:AA37" si="43">IF(ROW()=5,0,IF(AND($Q37=1,$L37=X$4),2,IF(AND($L37&lt;&gt;X$4,X36=2),X36,IF($L37&lt;&gt;X$4,0,1))))</f>
        <v>2</v>
      </c>
      <c r="Y37" s="35">
        <f t="shared" si="43"/>
        <v>0</v>
      </c>
      <c r="Z37" s="35">
        <f t="shared" si="43"/>
        <v>0</v>
      </c>
      <c r="AA37" s="35">
        <f t="shared" si="43"/>
        <v>0</v>
      </c>
      <c r="AB37" s="35">
        <f t="shared" si="11"/>
        <v>1</v>
      </c>
      <c r="AC37" s="35">
        <f t="shared" si="12"/>
        <v>1</v>
      </c>
    </row>
    <row r="38" ht="12.75" customHeight="1">
      <c r="A38" s="1">
        <v>2964.0</v>
      </c>
      <c r="B38" s="105" t="s">
        <v>733</v>
      </c>
      <c r="C38" s="114" t="s">
        <v>734</v>
      </c>
      <c r="D38" s="106" t="s">
        <v>65</v>
      </c>
      <c r="E38" s="107" t="s">
        <v>735</v>
      </c>
      <c r="F38" s="108"/>
      <c r="G38" s="105" t="s">
        <v>731</v>
      </c>
      <c r="H38" s="105" t="s">
        <v>447</v>
      </c>
      <c r="I38" s="105" t="s">
        <v>644</v>
      </c>
      <c r="J38" s="109" t="s">
        <v>732</v>
      </c>
      <c r="K38" s="110"/>
      <c r="L38" s="111">
        <v>2.0</v>
      </c>
      <c r="M38" s="111"/>
      <c r="N38" s="111">
        <v>2.0</v>
      </c>
      <c r="O38" s="112"/>
      <c r="P38" s="113">
        <f t="shared" si="2"/>
        <v>7</v>
      </c>
      <c r="Q38" s="35">
        <f t="shared" si="3"/>
        <v>1</v>
      </c>
      <c r="R38" s="35">
        <f t="shared" si="4"/>
        <v>1</v>
      </c>
      <c r="S38" s="35">
        <f t="shared" si="5"/>
        <v>0</v>
      </c>
      <c r="T38" s="35">
        <f t="shared" si="6"/>
        <v>1</v>
      </c>
      <c r="U38" s="35">
        <f t="shared" si="7"/>
        <v>1</v>
      </c>
      <c r="V38" s="35">
        <f t="shared" si="8"/>
        <v>1</v>
      </c>
      <c r="W38" s="35">
        <f t="shared" si="9"/>
        <v>2</v>
      </c>
      <c r="X38" s="35">
        <f t="shared" ref="X38:AA38" si="44">IF(ROW()=5,0,IF(AND($Q38=1,$L38=X$4),2,IF(AND($L38&lt;&gt;X$4,X37=2),X37,IF($L38&lt;&gt;X$4,0,1))))</f>
        <v>2</v>
      </c>
      <c r="Y38" s="35">
        <f t="shared" si="44"/>
        <v>0</v>
      </c>
      <c r="Z38" s="35">
        <f t="shared" si="44"/>
        <v>0</v>
      </c>
      <c r="AA38" s="35">
        <f t="shared" si="44"/>
        <v>0</v>
      </c>
      <c r="AB38" s="35">
        <f t="shared" si="11"/>
        <v>1</v>
      </c>
      <c r="AC38" s="35">
        <f t="shared" si="12"/>
        <v>0</v>
      </c>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38"/>
  <mergeCells count="2">
    <mergeCell ref="B3:K3"/>
    <mergeCell ref="J4:K4"/>
  </mergeCells>
  <conditionalFormatting sqref="L5:L38">
    <cfRule type="expression" dxfId="9" priority="1">
      <formula>L5*L6/L5-L5&gt;1</formula>
    </cfRule>
  </conditionalFormatting>
  <conditionalFormatting sqref="A5:A38">
    <cfRule type="expression" dxfId="4" priority="2">
      <formula>A5=""</formula>
    </cfRule>
  </conditionalFormatting>
  <conditionalFormatting sqref="D5:F38">
    <cfRule type="expression" dxfId="0" priority="3">
      <formula>$M5&gt;0</formula>
    </cfRule>
  </conditionalFormatting>
  <conditionalFormatting sqref="F5:F38">
    <cfRule type="expression" dxfId="6" priority="4">
      <formula>O5&lt;&gt;""</formula>
    </cfRule>
  </conditionalFormatting>
  <conditionalFormatting sqref="C5:C38">
    <cfRule type="expression" dxfId="8" priority="5">
      <formula>$AC5=1</formula>
    </cfRule>
  </conditionalFormatting>
  <conditionalFormatting sqref="D5:D38">
    <cfRule type="expression" dxfId="1" priority="6">
      <formula>T5=1</formula>
    </cfRule>
  </conditionalFormatting>
  <conditionalFormatting sqref="D5:D38">
    <cfRule type="expression" dxfId="2" priority="7">
      <formula>T5=3</formula>
    </cfRule>
  </conditionalFormatting>
  <conditionalFormatting sqref="D5:D38">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8">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8">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736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35</v>
      </c>
      <c r="N2" s="97">
        <f>COUNTIF(T:T,"&gt;0")</f>
        <v>35</v>
      </c>
      <c r="O2" s="97"/>
      <c r="P2" s="97"/>
      <c r="Q2" s="97"/>
      <c r="R2" s="97"/>
      <c r="S2" s="97"/>
      <c r="T2" s="97"/>
      <c r="U2" s="97"/>
      <c r="V2" s="97"/>
      <c r="W2" s="115"/>
      <c r="X2" s="115"/>
      <c r="Y2" s="115"/>
      <c r="Z2" s="115"/>
      <c r="AA2" s="115"/>
      <c r="AB2" s="115"/>
      <c r="AC2" s="35"/>
    </row>
    <row r="3" ht="75.0" customHeight="1">
      <c r="A3" s="71" t="s">
        <v>98</v>
      </c>
      <c r="B3" s="98" t="s">
        <v>737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4240.0</v>
      </c>
      <c r="B5" s="105" t="s">
        <v>738</v>
      </c>
      <c r="C5" s="105" t="s">
        <v>739</v>
      </c>
      <c r="D5" s="106" t="s">
        <v>65</v>
      </c>
      <c r="E5" s="107"/>
      <c r="F5" s="108"/>
      <c r="G5" s="105" t="s">
        <v>740</v>
      </c>
      <c r="H5" s="105" t="s">
        <v>448</v>
      </c>
      <c r="I5" s="105"/>
      <c r="J5" s="109" t="s">
        <v>741</v>
      </c>
      <c r="K5" s="110"/>
      <c r="L5" s="111">
        <v>1.0</v>
      </c>
      <c r="M5" s="111"/>
      <c r="N5" s="111">
        <v>1.0</v>
      </c>
      <c r="O5" s="112"/>
      <c r="P5" s="113">
        <f t="shared" ref="P5:P39" si="2">IF(P4="",1,IF(L5=1,P4+1,P4))</f>
        <v>1</v>
      </c>
      <c r="Q5" s="35">
        <f t="shared" ref="Q5:Q39" si="3">IF($L5="","",IF($D5="Yes",1,IF($D5="No",2,IF($D5="N/A",3,0))))</f>
        <v>1</v>
      </c>
      <c r="R5" s="35">
        <f t="shared" ref="R5:R39" si="4">IF($L5="","",IF($Q5=4,2,IF(OR($L5=1,$R4=""),1,IF(OR(AND($M4=1,($L5-$L3&lt;&gt;0)),AND($R4=0,$L4=$L5),AND($M4=1,$L5=$L3)),0,1))))</f>
        <v>1</v>
      </c>
      <c r="S5" s="35" t="str">
        <f t="shared" ref="S5:S39" si="5">IF(OR($L5="",$Q5=4),$S4,IF(AND($Q5&gt;1,OR($S4="",$S4=0,$S4&gt;=$L5)),$L5,IF($L5&gt;$S4,$S4,0)))</f>
        <v/>
      </c>
      <c r="T5" s="35">
        <f t="shared" ref="T5:T39" si="6">IF($Q5=4,$T4,IF($T4="",$Q5,IF(AND($P5=$P4,(OR(AND($S5&gt;0,$Q5&lt;$T4),AND($S5=1,$Q5&lt;=$T4)))),$T4,$Q5)))</f>
        <v>1</v>
      </c>
      <c r="U5" s="35">
        <f t="shared" ref="U5:U39" si="7">IF($L5="","",IF(OR(AND($R4=1,$S5=1),$Q5&gt;0,AND($R6=0,$U6=1)),1,0))</f>
        <v>1</v>
      </c>
      <c r="V5" s="35">
        <f t="shared" ref="V5:V39" si="8">IF($L5="","",IF($Q5=4,2,IF(OR(AND($S5&gt;0,$R5=1),AND($R5=1,$U5=1)),1,0)))</f>
        <v>1</v>
      </c>
      <c r="W5" s="35">
        <f t="shared" ref="W5:W39" si="9">IF(AND($Q5=1,$L5=W$4),2,IF(AND($L5&lt;&gt;W$4,W4=2),W4,IF($L5&lt;&gt;W$4,0,1)))</f>
        <v>2</v>
      </c>
      <c r="X5" s="35">
        <f t="shared" ref="X5:AA5" si="1">IF(ROW()=5,0,IF(AND($Q5=1,$L5=X$4),2,IF(AND($L5&lt;&gt;X$4,X4=2),X4,IF($L5&lt;&gt;X$4,0,1))))</f>
        <v>0</v>
      </c>
      <c r="Y5" s="35">
        <f t="shared" si="1"/>
        <v>0</v>
      </c>
      <c r="Z5" s="35">
        <f t="shared" si="1"/>
        <v>0</v>
      </c>
      <c r="AA5" s="35">
        <f t="shared" si="1"/>
        <v>0</v>
      </c>
      <c r="AB5" s="35">
        <f t="shared" ref="AB5:AB39" si="11">IF(OR(W5=1,Q5&gt;0),1,IF(OR(AND(W5=2,X5=1),AND(X5=2,Y5=1),AND(Y5=2,Z5=1),AND(Z5=2,AA5=1)),1,0))</f>
        <v>1</v>
      </c>
      <c r="AC5" s="35">
        <f t="shared" ref="AC5:AC39" si="12">IF(L6&gt;L5,1,0)</f>
        <v>1</v>
      </c>
    </row>
    <row r="6" ht="12.75" customHeight="1">
      <c r="A6" s="1">
        <v>3959.0</v>
      </c>
      <c r="B6" s="105" t="s">
        <v>742</v>
      </c>
      <c r="C6" s="114" t="s">
        <v>743</v>
      </c>
      <c r="D6" s="106" t="s">
        <v>65</v>
      </c>
      <c r="E6" s="107"/>
      <c r="F6" s="108"/>
      <c r="G6" s="105" t="s">
        <v>744</v>
      </c>
      <c r="H6" s="105" t="s">
        <v>745</v>
      </c>
      <c r="I6" s="105"/>
      <c r="J6" s="109" t="s">
        <v>746</v>
      </c>
      <c r="K6" s="110"/>
      <c r="L6" s="111">
        <v>3.0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2</v>
      </c>
      <c r="Z6" s="35">
        <f t="shared" si="10"/>
        <v>0</v>
      </c>
      <c r="AA6" s="35">
        <f t="shared" si="10"/>
        <v>0</v>
      </c>
      <c r="AB6" s="35">
        <f t="shared" si="11"/>
        <v>1</v>
      </c>
      <c r="AC6" s="35">
        <f t="shared" si="12"/>
        <v>0</v>
      </c>
    </row>
    <row r="7" ht="12.75" customHeight="1">
      <c r="A7" s="1">
        <v>2970.0</v>
      </c>
      <c r="B7" s="105" t="s">
        <v>747</v>
      </c>
      <c r="C7" s="114" t="s">
        <v>748</v>
      </c>
      <c r="D7" s="106" t="s">
        <v>65</v>
      </c>
      <c r="E7" s="107"/>
      <c r="F7" s="108"/>
      <c r="G7" s="105" t="s">
        <v>749</v>
      </c>
      <c r="H7" s="105" t="s">
        <v>750</v>
      </c>
      <c r="I7" s="105"/>
      <c r="J7" s="109"/>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2081.0</v>
      </c>
      <c r="B8" s="105" t="s">
        <v>751</v>
      </c>
      <c r="C8" s="114" t="s">
        <v>752</v>
      </c>
      <c r="D8" s="106" t="s">
        <v>65</v>
      </c>
      <c r="E8" s="107"/>
      <c r="F8" s="108"/>
      <c r="G8" s="105" t="s">
        <v>749</v>
      </c>
      <c r="H8" s="105" t="s">
        <v>753</v>
      </c>
      <c r="I8" s="105"/>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2109.0</v>
      </c>
      <c r="B9" s="105" t="s">
        <v>754</v>
      </c>
      <c r="C9" s="114" t="s">
        <v>755</v>
      </c>
      <c r="D9" s="106" t="s">
        <v>65</v>
      </c>
      <c r="E9" s="107" t="s">
        <v>756</v>
      </c>
      <c r="F9" s="108"/>
      <c r="G9" s="105" t="s">
        <v>749</v>
      </c>
      <c r="H9" s="105" t="s">
        <v>757</v>
      </c>
      <c r="I9" s="105"/>
      <c r="J9" s="109" t="s">
        <v>758</v>
      </c>
      <c r="K9" s="110"/>
      <c r="L9" s="111">
        <v>2.0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2169.0</v>
      </c>
      <c r="B10" s="105" t="s">
        <v>759</v>
      </c>
      <c r="C10" s="114" t="s">
        <v>760</v>
      </c>
      <c r="D10" s="106" t="s">
        <v>68</v>
      </c>
      <c r="E10" s="107"/>
      <c r="F10" s="108"/>
      <c r="G10" s="105" t="s">
        <v>749</v>
      </c>
      <c r="H10" s="105" t="s">
        <v>761</v>
      </c>
      <c r="I10" s="105" t="s">
        <v>762</v>
      </c>
      <c r="J10" s="109" t="s">
        <v>763</v>
      </c>
      <c r="K10" s="110"/>
      <c r="L10" s="111">
        <v>2.0</v>
      </c>
      <c r="M10" s="111"/>
      <c r="N10" s="111">
        <v>2.0</v>
      </c>
      <c r="O10" s="112"/>
      <c r="P10" s="113">
        <f t="shared" si="2"/>
        <v>1</v>
      </c>
      <c r="Q10" s="35">
        <f t="shared" si="3"/>
        <v>2</v>
      </c>
      <c r="R10" s="35">
        <f t="shared" si="4"/>
        <v>1</v>
      </c>
      <c r="S10" s="35">
        <f t="shared" si="5"/>
        <v>2</v>
      </c>
      <c r="T10" s="35">
        <f t="shared" si="6"/>
        <v>2</v>
      </c>
      <c r="U10" s="35">
        <f t="shared" si="7"/>
        <v>1</v>
      </c>
      <c r="V10" s="35">
        <f t="shared" si="8"/>
        <v>1</v>
      </c>
      <c r="W10" s="35">
        <f t="shared" si="9"/>
        <v>2</v>
      </c>
      <c r="X10" s="35">
        <f t="shared" ref="X10:AA10" si="16">IF(ROW()=5,0,IF(AND($Q10=1,$L10=X$4),2,IF(AND($L10&lt;&gt;X$4,X9=2),X9,IF($L10&lt;&gt;X$4,0,1))))</f>
        <v>1</v>
      </c>
      <c r="Y10" s="35">
        <f t="shared" si="16"/>
        <v>2</v>
      </c>
      <c r="Z10" s="35">
        <f t="shared" si="16"/>
        <v>0</v>
      </c>
      <c r="AA10" s="35">
        <f t="shared" si="16"/>
        <v>0</v>
      </c>
      <c r="AB10" s="35">
        <f t="shared" si="11"/>
        <v>1</v>
      </c>
      <c r="AC10" s="35">
        <f t="shared" si="12"/>
        <v>0</v>
      </c>
    </row>
    <row r="11" ht="12.75" customHeight="1">
      <c r="A11" s="1">
        <v>2058.0</v>
      </c>
      <c r="B11" s="105" t="s">
        <v>764</v>
      </c>
      <c r="C11" s="105" t="s">
        <v>765</v>
      </c>
      <c r="D11" s="106" t="s">
        <v>65</v>
      </c>
      <c r="E11" s="107"/>
      <c r="F11" s="108"/>
      <c r="G11" s="105" t="s">
        <v>766</v>
      </c>
      <c r="H11" s="105" t="s">
        <v>448</v>
      </c>
      <c r="I11" s="105" t="s">
        <v>767</v>
      </c>
      <c r="J11" s="109"/>
      <c r="K11" s="110"/>
      <c r="L11" s="111">
        <v>1.0</v>
      </c>
      <c r="M11" s="111"/>
      <c r="N11" s="111">
        <v>1.0</v>
      </c>
      <c r="O11" s="112"/>
      <c r="P11" s="113">
        <f t="shared" si="2"/>
        <v>2</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0</v>
      </c>
      <c r="Y11" s="35">
        <f t="shared" si="17"/>
        <v>2</v>
      </c>
      <c r="Z11" s="35">
        <f t="shared" si="17"/>
        <v>0</v>
      </c>
      <c r="AA11" s="35">
        <f t="shared" si="17"/>
        <v>0</v>
      </c>
      <c r="AB11" s="35">
        <f t="shared" si="11"/>
        <v>1</v>
      </c>
      <c r="AC11" s="35">
        <f t="shared" si="12"/>
        <v>1</v>
      </c>
    </row>
    <row r="12" ht="12.75" customHeight="1">
      <c r="A12" s="1">
        <v>2059.0</v>
      </c>
      <c r="B12" s="105" t="s">
        <v>768</v>
      </c>
      <c r="C12" s="114" t="s">
        <v>769</v>
      </c>
      <c r="D12" s="106" t="s">
        <v>65</v>
      </c>
      <c r="E12" s="107"/>
      <c r="F12" s="108"/>
      <c r="G12" s="105" t="s">
        <v>766</v>
      </c>
      <c r="H12" s="105" t="s">
        <v>766</v>
      </c>
      <c r="I12" s="105" t="s">
        <v>770</v>
      </c>
      <c r="J12" s="109"/>
      <c r="K12" s="110"/>
      <c r="L12" s="111">
        <v>2.0</v>
      </c>
      <c r="M12" s="111"/>
      <c r="N12" s="111">
        <v>2.0</v>
      </c>
      <c r="O12" s="112"/>
      <c r="P12" s="113">
        <f t="shared" si="2"/>
        <v>2</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3920.0</v>
      </c>
      <c r="B13" s="105" t="s">
        <v>771</v>
      </c>
      <c r="C13" s="114" t="s">
        <v>772</v>
      </c>
      <c r="D13" s="106" t="s">
        <v>65</v>
      </c>
      <c r="E13" s="107"/>
      <c r="F13" s="108"/>
      <c r="G13" s="105" t="s">
        <v>766</v>
      </c>
      <c r="H13" s="105" t="s">
        <v>766</v>
      </c>
      <c r="I13" s="105" t="s">
        <v>770</v>
      </c>
      <c r="J13" s="109" t="s">
        <v>773</v>
      </c>
      <c r="K13" s="110"/>
      <c r="L13" s="111">
        <v>2.0</v>
      </c>
      <c r="M13" s="111"/>
      <c r="N13" s="111">
        <v>2.0</v>
      </c>
      <c r="O13" s="112"/>
      <c r="P13" s="113">
        <f t="shared" si="2"/>
        <v>2</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2204.0</v>
      </c>
      <c r="B14" s="105" t="s">
        <v>774</v>
      </c>
      <c r="C14" s="114" t="s">
        <v>775</v>
      </c>
      <c r="D14" s="106" t="s">
        <v>65</v>
      </c>
      <c r="E14" s="107"/>
      <c r="F14" s="108"/>
      <c r="G14" s="105" t="s">
        <v>766</v>
      </c>
      <c r="H14" s="105" t="s">
        <v>776</v>
      </c>
      <c r="I14" s="105" t="s">
        <v>777</v>
      </c>
      <c r="J14" s="109" t="s">
        <v>778</v>
      </c>
      <c r="K14" s="110"/>
      <c r="L14" s="111">
        <v>2.0</v>
      </c>
      <c r="M14" s="111"/>
      <c r="N14" s="111">
        <v>2.0</v>
      </c>
      <c r="O14" s="112"/>
      <c r="P14" s="113">
        <f t="shared" si="2"/>
        <v>2</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1</v>
      </c>
    </row>
    <row r="15" ht="12.75" customHeight="1">
      <c r="A15" s="1">
        <v>2670.0</v>
      </c>
      <c r="B15" s="105" t="s">
        <v>779</v>
      </c>
      <c r="C15" s="114" t="s">
        <v>780</v>
      </c>
      <c r="D15" s="106" t="s">
        <v>65</v>
      </c>
      <c r="E15" s="107"/>
      <c r="F15" s="108"/>
      <c r="G15" s="105" t="s">
        <v>766</v>
      </c>
      <c r="H15" s="105" t="s">
        <v>776</v>
      </c>
      <c r="I15" s="105" t="s">
        <v>577</v>
      </c>
      <c r="J15" s="109" t="s">
        <v>781</v>
      </c>
      <c r="K15" s="110"/>
      <c r="L15" s="111">
        <v>3.0</v>
      </c>
      <c r="M15" s="111"/>
      <c r="N15" s="111">
        <v>2.0</v>
      </c>
      <c r="O15" s="112"/>
      <c r="P15" s="113">
        <f t="shared" si="2"/>
        <v>2</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2206.0</v>
      </c>
      <c r="B16" s="105" t="s">
        <v>782</v>
      </c>
      <c r="C16" s="114" t="s">
        <v>783</v>
      </c>
      <c r="D16" s="106" t="s">
        <v>65</v>
      </c>
      <c r="E16" s="107"/>
      <c r="F16" s="108"/>
      <c r="G16" s="105" t="s">
        <v>766</v>
      </c>
      <c r="H16" s="105" t="s">
        <v>776</v>
      </c>
      <c r="I16" s="105" t="s">
        <v>784</v>
      </c>
      <c r="J16" s="109" t="s">
        <v>785</v>
      </c>
      <c r="K16" s="110"/>
      <c r="L16" s="111">
        <v>3.0</v>
      </c>
      <c r="M16" s="111"/>
      <c r="N16" s="111">
        <v>2.0</v>
      </c>
      <c r="O16" s="112"/>
      <c r="P16" s="113">
        <f t="shared" si="2"/>
        <v>2</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2676.0</v>
      </c>
      <c r="B17" s="105" t="s">
        <v>786</v>
      </c>
      <c r="C17" s="114" t="s">
        <v>787</v>
      </c>
      <c r="D17" s="106" t="s">
        <v>65</v>
      </c>
      <c r="E17" s="107"/>
      <c r="F17" s="108"/>
      <c r="G17" s="105" t="s">
        <v>766</v>
      </c>
      <c r="H17" s="105" t="s">
        <v>776</v>
      </c>
      <c r="I17" s="105" t="s">
        <v>577</v>
      </c>
      <c r="J17" s="109" t="s">
        <v>788</v>
      </c>
      <c r="K17" s="110"/>
      <c r="L17" s="111">
        <v>3.0</v>
      </c>
      <c r="M17" s="111"/>
      <c r="N17" s="111">
        <v>2.0</v>
      </c>
      <c r="O17" s="112"/>
      <c r="P17" s="113">
        <f t="shared" si="2"/>
        <v>2</v>
      </c>
      <c r="Q17" s="35">
        <f t="shared" si="3"/>
        <v>1</v>
      </c>
      <c r="R17" s="35">
        <f t="shared" si="4"/>
        <v>1</v>
      </c>
      <c r="S17" s="35">
        <f t="shared" si="5"/>
        <v>0</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2679.0</v>
      </c>
      <c r="B18" s="105" t="s">
        <v>789</v>
      </c>
      <c r="C18" s="114" t="s">
        <v>790</v>
      </c>
      <c r="D18" s="106" t="s">
        <v>65</v>
      </c>
      <c r="E18" s="107"/>
      <c r="F18" s="108"/>
      <c r="G18" s="105" t="s">
        <v>766</v>
      </c>
      <c r="H18" s="105" t="s">
        <v>776</v>
      </c>
      <c r="I18" s="105" t="s">
        <v>777</v>
      </c>
      <c r="J18" s="109" t="s">
        <v>791</v>
      </c>
      <c r="K18" s="110"/>
      <c r="L18" s="111">
        <v>3.0</v>
      </c>
      <c r="M18" s="111"/>
      <c r="N18" s="111">
        <v>2.0</v>
      </c>
      <c r="O18" s="112"/>
      <c r="P18" s="113">
        <f t="shared" si="2"/>
        <v>2</v>
      </c>
      <c r="Q18" s="35">
        <f t="shared" si="3"/>
        <v>1</v>
      </c>
      <c r="R18" s="35">
        <f t="shared" si="4"/>
        <v>1</v>
      </c>
      <c r="S18" s="35">
        <f t="shared" si="5"/>
        <v>0</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2680.0</v>
      </c>
      <c r="B19" s="105" t="s">
        <v>792</v>
      </c>
      <c r="C19" s="114" t="s">
        <v>793</v>
      </c>
      <c r="D19" s="106" t="s">
        <v>65</v>
      </c>
      <c r="E19" s="107"/>
      <c r="F19" s="108"/>
      <c r="G19" s="105" t="s">
        <v>766</v>
      </c>
      <c r="H19" s="105" t="s">
        <v>776</v>
      </c>
      <c r="I19" s="105" t="s">
        <v>767</v>
      </c>
      <c r="J19" s="109" t="s">
        <v>791</v>
      </c>
      <c r="K19" s="110"/>
      <c r="L19" s="111">
        <v>3.0</v>
      </c>
      <c r="M19" s="111"/>
      <c r="N19" s="111">
        <v>2.0</v>
      </c>
      <c r="O19" s="112"/>
      <c r="P19" s="113">
        <f t="shared" si="2"/>
        <v>2</v>
      </c>
      <c r="Q19" s="35">
        <f t="shared" si="3"/>
        <v>1</v>
      </c>
      <c r="R19" s="35">
        <f t="shared" si="4"/>
        <v>1</v>
      </c>
      <c r="S19" s="35">
        <f t="shared" si="5"/>
        <v>0</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2681.0</v>
      </c>
      <c r="B20" s="105" t="s">
        <v>794</v>
      </c>
      <c r="C20" s="114" t="s">
        <v>795</v>
      </c>
      <c r="D20" s="106" t="s">
        <v>65</v>
      </c>
      <c r="E20" s="107"/>
      <c r="F20" s="108"/>
      <c r="G20" s="105" t="s">
        <v>766</v>
      </c>
      <c r="H20" s="105" t="s">
        <v>776</v>
      </c>
      <c r="I20" s="105" t="s">
        <v>577</v>
      </c>
      <c r="J20" s="109" t="s">
        <v>796</v>
      </c>
      <c r="K20" s="110"/>
      <c r="L20" s="111">
        <v>3.0</v>
      </c>
      <c r="M20" s="111"/>
      <c r="N20" s="111">
        <v>2.0</v>
      </c>
      <c r="O20" s="112"/>
      <c r="P20" s="113">
        <f t="shared" si="2"/>
        <v>2</v>
      </c>
      <c r="Q20" s="35">
        <f t="shared" si="3"/>
        <v>1</v>
      </c>
      <c r="R20" s="35">
        <f t="shared" si="4"/>
        <v>1</v>
      </c>
      <c r="S20" s="35">
        <f t="shared" si="5"/>
        <v>0</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0</v>
      </c>
    </row>
    <row r="21" ht="12.75" customHeight="1">
      <c r="A21" s="1">
        <v>3962.0</v>
      </c>
      <c r="B21" s="105" t="s">
        <v>797</v>
      </c>
      <c r="C21" s="114" t="s">
        <v>798</v>
      </c>
      <c r="D21" s="106" t="s">
        <v>65</v>
      </c>
      <c r="E21" s="107"/>
      <c r="F21" s="108"/>
      <c r="G21" s="105" t="s">
        <v>766</v>
      </c>
      <c r="H21" s="105" t="s">
        <v>799</v>
      </c>
      <c r="I21" s="105" t="s">
        <v>800</v>
      </c>
      <c r="J21" s="109" t="s">
        <v>801</v>
      </c>
      <c r="K21" s="110"/>
      <c r="L21" s="111">
        <v>2.0</v>
      </c>
      <c r="M21" s="111"/>
      <c r="N21" s="111">
        <v>2.0</v>
      </c>
      <c r="O21" s="112"/>
      <c r="P21" s="113">
        <f t="shared" si="2"/>
        <v>2</v>
      </c>
      <c r="Q21" s="35">
        <f t="shared" si="3"/>
        <v>1</v>
      </c>
      <c r="R21" s="35">
        <f t="shared" si="4"/>
        <v>1</v>
      </c>
      <c r="S21" s="35">
        <f t="shared" si="5"/>
        <v>0</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0</v>
      </c>
      <c r="AA21" s="35">
        <f t="shared" si="27"/>
        <v>0</v>
      </c>
      <c r="AB21" s="35">
        <f t="shared" si="11"/>
        <v>1</v>
      </c>
      <c r="AC21" s="35">
        <f t="shared" si="12"/>
        <v>1</v>
      </c>
    </row>
    <row r="22" ht="12.75" customHeight="1">
      <c r="A22" s="1">
        <v>4452.0</v>
      </c>
      <c r="B22" s="105" t="s">
        <v>802</v>
      </c>
      <c r="C22" s="114" t="s">
        <v>803</v>
      </c>
      <c r="D22" s="106" t="s">
        <v>65</v>
      </c>
      <c r="E22" s="107"/>
      <c r="F22" s="108"/>
      <c r="G22" s="105" t="s">
        <v>766</v>
      </c>
      <c r="H22" s="105" t="s">
        <v>804</v>
      </c>
      <c r="I22" s="105" t="s">
        <v>805</v>
      </c>
      <c r="J22" s="109"/>
      <c r="K22" s="110"/>
      <c r="L22" s="111">
        <v>4.0</v>
      </c>
      <c r="M22" s="111"/>
      <c r="N22" s="111">
        <v>1.0</v>
      </c>
      <c r="O22" s="112"/>
      <c r="P22" s="113">
        <f t="shared" si="2"/>
        <v>2</v>
      </c>
      <c r="Q22" s="35">
        <f t="shared" si="3"/>
        <v>1</v>
      </c>
      <c r="R22" s="35">
        <f t="shared" si="4"/>
        <v>1</v>
      </c>
      <c r="S22" s="35">
        <f t="shared" si="5"/>
        <v>0</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3936.0</v>
      </c>
      <c r="B23" s="105" t="s">
        <v>806</v>
      </c>
      <c r="C23" s="114" t="s">
        <v>807</v>
      </c>
      <c r="D23" s="106" t="s">
        <v>65</v>
      </c>
      <c r="E23" s="107"/>
      <c r="F23" s="108"/>
      <c r="G23" s="105" t="s">
        <v>766</v>
      </c>
      <c r="H23" s="105" t="s">
        <v>808</v>
      </c>
      <c r="I23" s="105" t="s">
        <v>809</v>
      </c>
      <c r="J23" s="109"/>
      <c r="K23" s="110"/>
      <c r="L23" s="111">
        <v>2.0</v>
      </c>
      <c r="M23" s="111"/>
      <c r="N23" s="111">
        <v>2.0</v>
      </c>
      <c r="O23" s="112"/>
      <c r="P23" s="113">
        <f t="shared" si="2"/>
        <v>2</v>
      </c>
      <c r="Q23" s="35">
        <f t="shared" si="3"/>
        <v>1</v>
      </c>
      <c r="R23" s="35">
        <f t="shared" si="4"/>
        <v>1</v>
      </c>
      <c r="S23" s="35">
        <f t="shared" si="5"/>
        <v>0</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1</v>
      </c>
    </row>
    <row r="24" ht="12.75" customHeight="1">
      <c r="A24" s="1">
        <v>3990.0</v>
      </c>
      <c r="B24" s="105" t="s">
        <v>810</v>
      </c>
      <c r="C24" s="114" t="s">
        <v>811</v>
      </c>
      <c r="D24" s="106" t="s">
        <v>65</v>
      </c>
      <c r="E24" s="107" t="s">
        <v>812</v>
      </c>
      <c r="F24" s="108"/>
      <c r="G24" s="105" t="s">
        <v>766</v>
      </c>
      <c r="H24" s="105" t="s">
        <v>808</v>
      </c>
      <c r="I24" s="105" t="s">
        <v>800</v>
      </c>
      <c r="J24" s="109"/>
      <c r="K24" s="110"/>
      <c r="L24" s="111">
        <v>3.0</v>
      </c>
      <c r="M24" s="111"/>
      <c r="N24" s="111">
        <v>2.0</v>
      </c>
      <c r="O24" s="112"/>
      <c r="P24" s="113">
        <f t="shared" si="2"/>
        <v>2</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1">
        <v>3968.0</v>
      </c>
      <c r="B25" s="105" t="s">
        <v>813</v>
      </c>
      <c r="C25" s="114" t="s">
        <v>814</v>
      </c>
      <c r="D25" s="106" t="s">
        <v>65</v>
      </c>
      <c r="E25" s="107" t="s">
        <v>815</v>
      </c>
      <c r="F25" s="108"/>
      <c r="G25" s="105" t="s">
        <v>766</v>
      </c>
      <c r="H25" s="105" t="s">
        <v>816</v>
      </c>
      <c r="I25" s="105" t="s">
        <v>800</v>
      </c>
      <c r="J25" s="109"/>
      <c r="K25" s="110"/>
      <c r="L25" s="111">
        <v>2.0</v>
      </c>
      <c r="M25" s="111"/>
      <c r="N25" s="111">
        <v>2.0</v>
      </c>
      <c r="O25" s="112"/>
      <c r="P25" s="113">
        <f t="shared" si="2"/>
        <v>2</v>
      </c>
      <c r="Q25" s="35">
        <f t="shared" si="3"/>
        <v>1</v>
      </c>
      <c r="R25" s="35">
        <f t="shared" si="4"/>
        <v>1</v>
      </c>
      <c r="S25" s="35">
        <f t="shared" si="5"/>
        <v>0</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2</v>
      </c>
      <c r="AA25" s="35">
        <f t="shared" si="31"/>
        <v>0</v>
      </c>
      <c r="AB25" s="35">
        <f t="shared" si="11"/>
        <v>1</v>
      </c>
      <c r="AC25" s="35">
        <f t="shared" si="12"/>
        <v>1</v>
      </c>
    </row>
    <row r="26" ht="12.75" customHeight="1">
      <c r="A26" s="1">
        <v>3986.0</v>
      </c>
      <c r="B26" s="105" t="s">
        <v>817</v>
      </c>
      <c r="C26" s="114" t="s">
        <v>818</v>
      </c>
      <c r="D26" s="106" t="s">
        <v>65</v>
      </c>
      <c r="E26" s="107"/>
      <c r="F26" s="108"/>
      <c r="G26" s="105" t="s">
        <v>766</v>
      </c>
      <c r="H26" s="105" t="s">
        <v>816</v>
      </c>
      <c r="I26" s="105" t="s">
        <v>800</v>
      </c>
      <c r="J26" s="109"/>
      <c r="K26" s="110"/>
      <c r="L26" s="111">
        <v>3.0</v>
      </c>
      <c r="M26" s="111"/>
      <c r="N26" s="111">
        <v>2.0</v>
      </c>
      <c r="O26" s="112"/>
      <c r="P26" s="113">
        <f t="shared" si="2"/>
        <v>2</v>
      </c>
      <c r="Q26" s="35">
        <f t="shared" si="3"/>
        <v>1</v>
      </c>
      <c r="R26" s="35">
        <f t="shared" si="4"/>
        <v>1</v>
      </c>
      <c r="S26" s="35">
        <f t="shared" si="5"/>
        <v>0</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2</v>
      </c>
      <c r="AA26" s="35">
        <f t="shared" si="32"/>
        <v>0</v>
      </c>
      <c r="AB26" s="35">
        <f t="shared" si="11"/>
        <v>1</v>
      </c>
      <c r="AC26" s="35">
        <f t="shared" si="12"/>
        <v>0</v>
      </c>
    </row>
    <row r="27" ht="12.75" customHeight="1">
      <c r="A27" s="1">
        <v>2230.0</v>
      </c>
      <c r="B27" s="105" t="s">
        <v>819</v>
      </c>
      <c r="C27" s="105" t="s">
        <v>820</v>
      </c>
      <c r="D27" s="106" t="s">
        <v>65</v>
      </c>
      <c r="E27" s="107"/>
      <c r="F27" s="108"/>
      <c r="G27" s="105" t="s">
        <v>821</v>
      </c>
      <c r="H27" s="105" t="s">
        <v>448</v>
      </c>
      <c r="I27" s="105"/>
      <c r="J27" s="109"/>
      <c r="K27" s="110"/>
      <c r="L27" s="111">
        <v>1.0</v>
      </c>
      <c r="M27" s="111"/>
      <c r="N27" s="111">
        <v>1.0</v>
      </c>
      <c r="O27" s="112"/>
      <c r="P27" s="113">
        <f t="shared" si="2"/>
        <v>3</v>
      </c>
      <c r="Q27" s="35">
        <f t="shared" si="3"/>
        <v>1</v>
      </c>
      <c r="R27" s="35">
        <f t="shared" si="4"/>
        <v>1</v>
      </c>
      <c r="S27" s="35">
        <f t="shared" si="5"/>
        <v>0</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2</v>
      </c>
      <c r="AA27" s="35">
        <f t="shared" si="33"/>
        <v>0</v>
      </c>
      <c r="AB27" s="35">
        <f t="shared" si="11"/>
        <v>1</v>
      </c>
      <c r="AC27" s="35">
        <f t="shared" si="12"/>
        <v>1</v>
      </c>
    </row>
    <row r="28" ht="12.75" customHeight="1">
      <c r="A28" s="1">
        <v>2076.0</v>
      </c>
      <c r="B28" s="105" t="s">
        <v>822</v>
      </c>
      <c r="C28" s="114" t="s">
        <v>823</v>
      </c>
      <c r="D28" s="106" t="s">
        <v>65</v>
      </c>
      <c r="E28" s="107"/>
      <c r="F28" s="108"/>
      <c r="G28" s="105" t="s">
        <v>821</v>
      </c>
      <c r="H28" s="105" t="s">
        <v>824</v>
      </c>
      <c r="I28" s="105" t="s">
        <v>825</v>
      </c>
      <c r="J28" s="109" t="s">
        <v>826</v>
      </c>
      <c r="K28" s="110"/>
      <c r="L28" s="111">
        <v>2.0</v>
      </c>
      <c r="M28" s="111"/>
      <c r="N28" s="111">
        <v>2.0</v>
      </c>
      <c r="O28" s="112"/>
      <c r="P28" s="113">
        <f t="shared" si="2"/>
        <v>3</v>
      </c>
      <c r="Q28" s="35">
        <f t="shared" si="3"/>
        <v>1</v>
      </c>
      <c r="R28" s="35">
        <f t="shared" si="4"/>
        <v>1</v>
      </c>
      <c r="S28" s="35">
        <f t="shared" si="5"/>
        <v>0</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2</v>
      </c>
      <c r="AA28" s="35">
        <f t="shared" si="34"/>
        <v>0</v>
      </c>
      <c r="AB28" s="35">
        <f t="shared" si="11"/>
        <v>1</v>
      </c>
      <c r="AC28" s="35">
        <f t="shared" si="12"/>
        <v>0</v>
      </c>
    </row>
    <row r="29" ht="12.75" customHeight="1">
      <c r="A29" s="1">
        <v>4241.0</v>
      </c>
      <c r="B29" s="105" t="s">
        <v>827</v>
      </c>
      <c r="C29" s="114" t="s">
        <v>828</v>
      </c>
      <c r="D29" s="106" t="s">
        <v>65</v>
      </c>
      <c r="E29" s="107"/>
      <c r="F29" s="108"/>
      <c r="G29" s="105" t="s">
        <v>821</v>
      </c>
      <c r="H29" s="105" t="s">
        <v>448</v>
      </c>
      <c r="I29" s="105"/>
      <c r="J29" s="109"/>
      <c r="K29" s="110"/>
      <c r="L29" s="111">
        <v>2.0</v>
      </c>
      <c r="M29" s="111"/>
      <c r="N29" s="111">
        <v>1.0</v>
      </c>
      <c r="O29" s="112"/>
      <c r="P29" s="113">
        <f t="shared" si="2"/>
        <v>3</v>
      </c>
      <c r="Q29" s="35">
        <f t="shared" si="3"/>
        <v>1</v>
      </c>
      <c r="R29" s="35">
        <f t="shared" si="4"/>
        <v>1</v>
      </c>
      <c r="S29" s="35">
        <f t="shared" si="5"/>
        <v>0</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2</v>
      </c>
      <c r="AA29" s="35">
        <f t="shared" si="35"/>
        <v>0</v>
      </c>
      <c r="AB29" s="35">
        <f t="shared" si="11"/>
        <v>1</v>
      </c>
      <c r="AC29" s="35">
        <f t="shared" si="12"/>
        <v>1</v>
      </c>
    </row>
    <row r="30" ht="12.75" customHeight="1">
      <c r="A30" s="1">
        <v>4244.0</v>
      </c>
      <c r="B30" s="105" t="s">
        <v>829</v>
      </c>
      <c r="C30" s="114" t="s">
        <v>830</v>
      </c>
      <c r="D30" s="106" t="s">
        <v>65</v>
      </c>
      <c r="E30" s="107"/>
      <c r="F30" s="108"/>
      <c r="G30" s="105" t="s">
        <v>821</v>
      </c>
      <c r="H30" s="105" t="s">
        <v>831</v>
      </c>
      <c r="I30" s="105" t="s">
        <v>825</v>
      </c>
      <c r="J30" s="109"/>
      <c r="K30" s="110"/>
      <c r="L30" s="111">
        <v>3.0</v>
      </c>
      <c r="M30" s="111"/>
      <c r="N30" s="111">
        <v>2.0</v>
      </c>
      <c r="O30" s="112"/>
      <c r="P30" s="113">
        <f t="shared" si="2"/>
        <v>3</v>
      </c>
      <c r="Q30" s="35">
        <f t="shared" si="3"/>
        <v>1</v>
      </c>
      <c r="R30" s="35">
        <f t="shared" si="4"/>
        <v>1</v>
      </c>
      <c r="S30" s="35">
        <f t="shared" si="5"/>
        <v>0</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2</v>
      </c>
      <c r="AA30" s="35">
        <f t="shared" si="36"/>
        <v>0</v>
      </c>
      <c r="AB30" s="35">
        <f t="shared" si="11"/>
        <v>1</v>
      </c>
      <c r="AC30" s="35">
        <f t="shared" si="12"/>
        <v>0</v>
      </c>
    </row>
    <row r="31" ht="12.75" customHeight="1">
      <c r="A31" s="1">
        <v>4245.0</v>
      </c>
      <c r="B31" s="105" t="s">
        <v>832</v>
      </c>
      <c r="C31" s="114" t="s">
        <v>833</v>
      </c>
      <c r="D31" s="106" t="s">
        <v>68</v>
      </c>
      <c r="E31" s="107" t="s">
        <v>834</v>
      </c>
      <c r="F31" s="108"/>
      <c r="G31" s="105" t="s">
        <v>821</v>
      </c>
      <c r="H31" s="105" t="s">
        <v>835</v>
      </c>
      <c r="I31" s="105" t="s">
        <v>836</v>
      </c>
      <c r="J31" s="109"/>
      <c r="K31" s="110"/>
      <c r="L31" s="111">
        <v>3.0</v>
      </c>
      <c r="M31" s="111"/>
      <c r="N31" s="111">
        <v>2.0</v>
      </c>
      <c r="O31" s="112"/>
      <c r="P31" s="113">
        <f t="shared" si="2"/>
        <v>3</v>
      </c>
      <c r="Q31" s="35">
        <f t="shared" si="3"/>
        <v>2</v>
      </c>
      <c r="R31" s="35">
        <f t="shared" si="4"/>
        <v>1</v>
      </c>
      <c r="S31" s="35">
        <f t="shared" si="5"/>
        <v>3</v>
      </c>
      <c r="T31" s="35">
        <f t="shared" si="6"/>
        <v>2</v>
      </c>
      <c r="U31" s="35">
        <f t="shared" si="7"/>
        <v>1</v>
      </c>
      <c r="V31" s="35">
        <f t="shared" si="8"/>
        <v>1</v>
      </c>
      <c r="W31" s="35">
        <f t="shared" si="9"/>
        <v>2</v>
      </c>
      <c r="X31" s="35">
        <f t="shared" ref="X31:AA31" si="37">IF(ROW()=5,0,IF(AND($Q31=1,$L31=X$4),2,IF(AND($L31&lt;&gt;X$4,X30=2),X30,IF($L31&lt;&gt;X$4,0,1))))</f>
        <v>2</v>
      </c>
      <c r="Y31" s="35">
        <f t="shared" si="37"/>
        <v>1</v>
      </c>
      <c r="Z31" s="35">
        <f t="shared" si="37"/>
        <v>2</v>
      </c>
      <c r="AA31" s="35">
        <f t="shared" si="37"/>
        <v>0</v>
      </c>
      <c r="AB31" s="35">
        <f t="shared" si="11"/>
        <v>1</v>
      </c>
      <c r="AC31" s="35">
        <f t="shared" si="12"/>
        <v>0</v>
      </c>
    </row>
    <row r="32" ht="12.75" customHeight="1">
      <c r="A32" s="1">
        <v>4252.0</v>
      </c>
      <c r="B32" s="105" t="s">
        <v>837</v>
      </c>
      <c r="C32" s="114" t="s">
        <v>838</v>
      </c>
      <c r="D32" s="106" t="s">
        <v>65</v>
      </c>
      <c r="E32" s="107"/>
      <c r="F32" s="108"/>
      <c r="G32" s="105" t="s">
        <v>821</v>
      </c>
      <c r="H32" s="105" t="s">
        <v>839</v>
      </c>
      <c r="I32" s="105"/>
      <c r="J32" s="109"/>
      <c r="K32" s="110"/>
      <c r="L32" s="111">
        <v>3.0</v>
      </c>
      <c r="M32" s="111"/>
      <c r="N32" s="111">
        <v>2.0</v>
      </c>
      <c r="O32" s="112"/>
      <c r="P32" s="113">
        <f t="shared" si="2"/>
        <v>3</v>
      </c>
      <c r="Q32" s="35">
        <f t="shared" si="3"/>
        <v>1</v>
      </c>
      <c r="R32" s="35">
        <f t="shared" si="4"/>
        <v>1</v>
      </c>
      <c r="S32" s="35">
        <f t="shared" si="5"/>
        <v>0</v>
      </c>
      <c r="T32" s="35">
        <f t="shared" si="6"/>
        <v>1</v>
      </c>
      <c r="U32" s="35">
        <f t="shared" si="7"/>
        <v>1</v>
      </c>
      <c r="V32" s="35">
        <f t="shared" si="8"/>
        <v>1</v>
      </c>
      <c r="W32" s="35">
        <f t="shared" si="9"/>
        <v>2</v>
      </c>
      <c r="X32" s="35">
        <f t="shared" ref="X32:AA32" si="38">IF(ROW()=5,0,IF(AND($Q32=1,$L32=X$4),2,IF(AND($L32&lt;&gt;X$4,X31=2),X31,IF($L32&lt;&gt;X$4,0,1))))</f>
        <v>2</v>
      </c>
      <c r="Y32" s="35">
        <f t="shared" si="38"/>
        <v>2</v>
      </c>
      <c r="Z32" s="35">
        <f t="shared" si="38"/>
        <v>2</v>
      </c>
      <c r="AA32" s="35">
        <f t="shared" si="38"/>
        <v>0</v>
      </c>
      <c r="AB32" s="35">
        <f t="shared" si="11"/>
        <v>1</v>
      </c>
      <c r="AC32" s="35">
        <f t="shared" si="12"/>
        <v>0</v>
      </c>
    </row>
    <row r="33" ht="12.75" customHeight="1">
      <c r="A33" s="1">
        <v>4254.0</v>
      </c>
      <c r="B33" s="105" t="s">
        <v>840</v>
      </c>
      <c r="C33" s="114" t="s">
        <v>841</v>
      </c>
      <c r="D33" s="106" t="s">
        <v>65</v>
      </c>
      <c r="E33" s="107" t="s">
        <v>842</v>
      </c>
      <c r="F33" s="108"/>
      <c r="G33" s="105" t="s">
        <v>821</v>
      </c>
      <c r="H33" s="105" t="s">
        <v>843</v>
      </c>
      <c r="I33" s="105" t="s">
        <v>844</v>
      </c>
      <c r="J33" s="109" t="s">
        <v>845</v>
      </c>
      <c r="K33" s="110"/>
      <c r="L33" s="111">
        <v>3.0</v>
      </c>
      <c r="M33" s="111"/>
      <c r="N33" s="111">
        <v>2.0</v>
      </c>
      <c r="O33" s="112"/>
      <c r="P33" s="113">
        <f t="shared" si="2"/>
        <v>3</v>
      </c>
      <c r="Q33" s="35">
        <f t="shared" si="3"/>
        <v>1</v>
      </c>
      <c r="R33" s="35">
        <f t="shared" si="4"/>
        <v>1</v>
      </c>
      <c r="S33" s="35">
        <f t="shared" si="5"/>
        <v>0</v>
      </c>
      <c r="T33" s="35">
        <f t="shared" si="6"/>
        <v>1</v>
      </c>
      <c r="U33" s="35">
        <f t="shared" si="7"/>
        <v>1</v>
      </c>
      <c r="V33" s="35">
        <f t="shared" si="8"/>
        <v>1</v>
      </c>
      <c r="W33" s="35">
        <f t="shared" si="9"/>
        <v>2</v>
      </c>
      <c r="X33" s="35">
        <f t="shared" ref="X33:AA33" si="39">IF(ROW()=5,0,IF(AND($Q33=1,$L33=X$4),2,IF(AND($L33&lt;&gt;X$4,X32=2),X32,IF($L33&lt;&gt;X$4,0,1))))</f>
        <v>2</v>
      </c>
      <c r="Y33" s="35">
        <f t="shared" si="39"/>
        <v>2</v>
      </c>
      <c r="Z33" s="35">
        <f t="shared" si="39"/>
        <v>2</v>
      </c>
      <c r="AA33" s="35">
        <f t="shared" si="39"/>
        <v>0</v>
      </c>
      <c r="AB33" s="35">
        <f t="shared" si="11"/>
        <v>1</v>
      </c>
      <c r="AC33" s="35">
        <f t="shared" si="12"/>
        <v>1</v>
      </c>
    </row>
    <row r="34" ht="12.75" customHeight="1">
      <c r="A34" s="1">
        <v>4261.0</v>
      </c>
      <c r="B34" s="105" t="s">
        <v>846</v>
      </c>
      <c r="C34" s="114" t="s">
        <v>847</v>
      </c>
      <c r="D34" s="106" t="s">
        <v>65</v>
      </c>
      <c r="E34" s="107" t="s">
        <v>848</v>
      </c>
      <c r="F34" s="108"/>
      <c r="G34" s="105" t="s">
        <v>821</v>
      </c>
      <c r="H34" s="105" t="s">
        <v>843</v>
      </c>
      <c r="I34" s="105" t="s">
        <v>716</v>
      </c>
      <c r="J34" s="109"/>
      <c r="K34" s="110"/>
      <c r="L34" s="111">
        <v>4.0</v>
      </c>
      <c r="M34" s="111"/>
      <c r="N34" s="111">
        <v>2.0</v>
      </c>
      <c r="O34" s="112"/>
      <c r="P34" s="113">
        <f t="shared" si="2"/>
        <v>3</v>
      </c>
      <c r="Q34" s="35">
        <f t="shared" si="3"/>
        <v>1</v>
      </c>
      <c r="R34" s="35">
        <f t="shared" si="4"/>
        <v>1</v>
      </c>
      <c r="S34" s="35">
        <f t="shared" si="5"/>
        <v>0</v>
      </c>
      <c r="T34" s="35">
        <f t="shared" si="6"/>
        <v>1</v>
      </c>
      <c r="U34" s="35">
        <f t="shared" si="7"/>
        <v>1</v>
      </c>
      <c r="V34" s="35">
        <f t="shared" si="8"/>
        <v>1</v>
      </c>
      <c r="W34" s="35">
        <f t="shared" si="9"/>
        <v>2</v>
      </c>
      <c r="X34" s="35">
        <f t="shared" ref="X34:AA34" si="40">IF(ROW()=5,0,IF(AND($Q34=1,$L34=X$4),2,IF(AND($L34&lt;&gt;X$4,X33=2),X33,IF($L34&lt;&gt;X$4,0,1))))</f>
        <v>2</v>
      </c>
      <c r="Y34" s="35">
        <f t="shared" si="40"/>
        <v>2</v>
      </c>
      <c r="Z34" s="35">
        <f t="shared" si="40"/>
        <v>2</v>
      </c>
      <c r="AA34" s="35">
        <f t="shared" si="40"/>
        <v>0</v>
      </c>
      <c r="AB34" s="35">
        <f t="shared" si="11"/>
        <v>1</v>
      </c>
      <c r="AC34" s="35">
        <f t="shared" si="12"/>
        <v>0</v>
      </c>
    </row>
    <row r="35" ht="12.75" customHeight="1">
      <c r="A35" s="1">
        <v>4264.0</v>
      </c>
      <c r="B35" s="105" t="s">
        <v>849</v>
      </c>
      <c r="C35" s="114" t="s">
        <v>850</v>
      </c>
      <c r="D35" s="106" t="s">
        <v>65</v>
      </c>
      <c r="E35" s="107"/>
      <c r="F35" s="108"/>
      <c r="G35" s="105" t="s">
        <v>821</v>
      </c>
      <c r="H35" s="105" t="s">
        <v>851</v>
      </c>
      <c r="I35" s="105" t="s">
        <v>601</v>
      </c>
      <c r="J35" s="109"/>
      <c r="K35" s="110"/>
      <c r="L35" s="111">
        <v>3.0</v>
      </c>
      <c r="M35" s="111"/>
      <c r="N35" s="111">
        <v>2.0</v>
      </c>
      <c r="O35" s="112"/>
      <c r="P35" s="113">
        <f t="shared" si="2"/>
        <v>3</v>
      </c>
      <c r="Q35" s="35">
        <f t="shared" si="3"/>
        <v>1</v>
      </c>
      <c r="R35" s="35">
        <f t="shared" si="4"/>
        <v>1</v>
      </c>
      <c r="S35" s="35">
        <f t="shared" si="5"/>
        <v>0</v>
      </c>
      <c r="T35" s="35">
        <f t="shared" si="6"/>
        <v>1</v>
      </c>
      <c r="U35" s="35">
        <f t="shared" si="7"/>
        <v>1</v>
      </c>
      <c r="V35" s="35">
        <f t="shared" si="8"/>
        <v>1</v>
      </c>
      <c r="W35" s="35">
        <f t="shared" si="9"/>
        <v>2</v>
      </c>
      <c r="X35" s="35">
        <f t="shared" ref="X35:AA35" si="41">IF(ROW()=5,0,IF(AND($Q35=1,$L35=X$4),2,IF(AND($L35&lt;&gt;X$4,X34=2),X34,IF($L35&lt;&gt;X$4,0,1))))</f>
        <v>2</v>
      </c>
      <c r="Y35" s="35">
        <f t="shared" si="41"/>
        <v>2</v>
      </c>
      <c r="Z35" s="35">
        <f t="shared" si="41"/>
        <v>2</v>
      </c>
      <c r="AA35" s="35">
        <f t="shared" si="41"/>
        <v>0</v>
      </c>
      <c r="AB35" s="35">
        <f t="shared" si="11"/>
        <v>1</v>
      </c>
      <c r="AC35" s="35">
        <f t="shared" si="12"/>
        <v>1</v>
      </c>
    </row>
    <row r="36" ht="12.75" customHeight="1">
      <c r="A36" s="1">
        <v>4268.0</v>
      </c>
      <c r="B36" s="105" t="s">
        <v>852</v>
      </c>
      <c r="C36" s="114" t="s">
        <v>853</v>
      </c>
      <c r="D36" s="106" t="s">
        <v>65</v>
      </c>
      <c r="E36" s="107"/>
      <c r="F36" s="108"/>
      <c r="G36" s="105" t="s">
        <v>821</v>
      </c>
      <c r="H36" s="105" t="s">
        <v>851</v>
      </c>
      <c r="I36" s="105" t="s">
        <v>716</v>
      </c>
      <c r="J36" s="109" t="s">
        <v>854</v>
      </c>
      <c r="K36" s="110"/>
      <c r="L36" s="111">
        <v>4.0</v>
      </c>
      <c r="M36" s="111"/>
      <c r="N36" s="111">
        <v>2.0</v>
      </c>
      <c r="O36" s="112"/>
      <c r="P36" s="113">
        <f t="shared" si="2"/>
        <v>3</v>
      </c>
      <c r="Q36" s="35">
        <f t="shared" si="3"/>
        <v>1</v>
      </c>
      <c r="R36" s="35">
        <f t="shared" si="4"/>
        <v>1</v>
      </c>
      <c r="S36" s="35">
        <f t="shared" si="5"/>
        <v>0</v>
      </c>
      <c r="T36" s="35">
        <f t="shared" si="6"/>
        <v>1</v>
      </c>
      <c r="U36" s="35">
        <f t="shared" si="7"/>
        <v>1</v>
      </c>
      <c r="V36" s="35">
        <f t="shared" si="8"/>
        <v>1</v>
      </c>
      <c r="W36" s="35">
        <f t="shared" si="9"/>
        <v>2</v>
      </c>
      <c r="X36" s="35">
        <f t="shared" ref="X36:AA36" si="42">IF(ROW()=5,0,IF(AND($Q36=1,$L36=X$4),2,IF(AND($L36&lt;&gt;X$4,X35=2),X35,IF($L36&lt;&gt;X$4,0,1))))</f>
        <v>2</v>
      </c>
      <c r="Y36" s="35">
        <f t="shared" si="42"/>
        <v>2</v>
      </c>
      <c r="Z36" s="35">
        <f t="shared" si="42"/>
        <v>2</v>
      </c>
      <c r="AA36" s="35">
        <f t="shared" si="42"/>
        <v>0</v>
      </c>
      <c r="AB36" s="35">
        <f t="shared" si="11"/>
        <v>1</v>
      </c>
      <c r="AC36" s="35">
        <f t="shared" si="12"/>
        <v>0</v>
      </c>
    </row>
    <row r="37" ht="12.75" customHeight="1">
      <c r="A37" s="1">
        <v>3490.0</v>
      </c>
      <c r="B37" s="105" t="s">
        <v>855</v>
      </c>
      <c r="C37" s="114" t="s">
        <v>856</v>
      </c>
      <c r="D37" s="106" t="s">
        <v>65</v>
      </c>
      <c r="E37" s="148" t="s">
        <v>857</v>
      </c>
      <c r="F37" s="108"/>
      <c r="G37" s="105" t="s">
        <v>858</v>
      </c>
      <c r="H37" s="105" t="s">
        <v>448</v>
      </c>
      <c r="I37" s="105" t="s">
        <v>615</v>
      </c>
      <c r="J37" s="109"/>
      <c r="K37" s="110"/>
      <c r="L37" s="111">
        <v>2.0</v>
      </c>
      <c r="M37" s="111"/>
      <c r="N37" s="111">
        <v>1.0</v>
      </c>
      <c r="O37" s="112"/>
      <c r="P37" s="113">
        <f t="shared" si="2"/>
        <v>3</v>
      </c>
      <c r="Q37" s="35">
        <f t="shared" si="3"/>
        <v>1</v>
      </c>
      <c r="R37" s="35">
        <f t="shared" si="4"/>
        <v>1</v>
      </c>
      <c r="S37" s="35">
        <f t="shared" si="5"/>
        <v>0</v>
      </c>
      <c r="T37" s="35">
        <f t="shared" si="6"/>
        <v>1</v>
      </c>
      <c r="U37" s="35">
        <f t="shared" si="7"/>
        <v>1</v>
      </c>
      <c r="V37" s="35">
        <f t="shared" si="8"/>
        <v>1</v>
      </c>
      <c r="W37" s="35">
        <f t="shared" si="9"/>
        <v>2</v>
      </c>
      <c r="X37" s="35">
        <f t="shared" ref="X37:AA37" si="43">IF(ROW()=5,0,IF(AND($Q37=1,$L37=X$4),2,IF(AND($L37&lt;&gt;X$4,X36=2),X36,IF($L37&lt;&gt;X$4,0,1))))</f>
        <v>2</v>
      </c>
      <c r="Y37" s="35">
        <f t="shared" si="43"/>
        <v>2</v>
      </c>
      <c r="Z37" s="35">
        <f t="shared" si="43"/>
        <v>2</v>
      </c>
      <c r="AA37" s="35">
        <f t="shared" si="43"/>
        <v>0</v>
      </c>
      <c r="AB37" s="35">
        <f t="shared" si="11"/>
        <v>1</v>
      </c>
      <c r="AC37" s="35">
        <f t="shared" si="12"/>
        <v>0</v>
      </c>
    </row>
    <row r="38" ht="12.75" customHeight="1">
      <c r="A38" s="1">
        <v>3826.0</v>
      </c>
      <c r="B38" s="105" t="s">
        <v>859</v>
      </c>
      <c r="C38" s="105" t="s">
        <v>860</v>
      </c>
      <c r="D38" s="106" t="s">
        <v>68</v>
      </c>
      <c r="E38" s="107"/>
      <c r="F38" s="108"/>
      <c r="G38" s="105" t="s">
        <v>861</v>
      </c>
      <c r="H38" s="105" t="s">
        <v>448</v>
      </c>
      <c r="I38" s="105"/>
      <c r="J38" s="109"/>
      <c r="K38" s="110"/>
      <c r="L38" s="111">
        <v>1.0</v>
      </c>
      <c r="M38" s="111"/>
      <c r="N38" s="111">
        <v>1.0</v>
      </c>
      <c r="O38" s="112"/>
      <c r="P38" s="113">
        <f t="shared" si="2"/>
        <v>4</v>
      </c>
      <c r="Q38" s="35">
        <f t="shared" si="3"/>
        <v>2</v>
      </c>
      <c r="R38" s="35">
        <f t="shared" si="4"/>
        <v>1</v>
      </c>
      <c r="S38" s="35">
        <f t="shared" si="5"/>
        <v>1</v>
      </c>
      <c r="T38" s="35">
        <f t="shared" si="6"/>
        <v>2</v>
      </c>
      <c r="U38" s="35">
        <f t="shared" si="7"/>
        <v>1</v>
      </c>
      <c r="V38" s="35">
        <f t="shared" si="8"/>
        <v>1</v>
      </c>
      <c r="W38" s="35">
        <f t="shared" si="9"/>
        <v>1</v>
      </c>
      <c r="X38" s="35">
        <f t="shared" ref="X38:AA38" si="44">IF(ROW()=5,0,IF(AND($Q38=1,$L38=X$4),2,IF(AND($L38&lt;&gt;X$4,X37=2),X37,IF($L38&lt;&gt;X$4,0,1))))</f>
        <v>2</v>
      </c>
      <c r="Y38" s="35">
        <f t="shared" si="44"/>
        <v>2</v>
      </c>
      <c r="Z38" s="35">
        <f t="shared" si="44"/>
        <v>2</v>
      </c>
      <c r="AA38" s="35">
        <f t="shared" si="44"/>
        <v>0</v>
      </c>
      <c r="AB38" s="35">
        <f t="shared" si="11"/>
        <v>1</v>
      </c>
      <c r="AC38" s="35">
        <f t="shared" si="12"/>
        <v>1</v>
      </c>
    </row>
    <row r="39" ht="12.75" hidden="1" customHeight="1">
      <c r="A39" s="1">
        <v>3829.0</v>
      </c>
      <c r="B39" s="105" t="s">
        <v>862</v>
      </c>
      <c r="C39" s="114" t="s">
        <v>863</v>
      </c>
      <c r="D39" s="106"/>
      <c r="E39" s="107"/>
      <c r="F39" s="108"/>
      <c r="G39" s="105" t="s">
        <v>861</v>
      </c>
      <c r="H39" s="105" t="s">
        <v>448</v>
      </c>
      <c r="I39" s="105"/>
      <c r="J39" s="109"/>
      <c r="K39" s="110"/>
      <c r="L39" s="111">
        <v>2.0</v>
      </c>
      <c r="M39" s="111"/>
      <c r="N39" s="111">
        <v>1.0</v>
      </c>
      <c r="O39" s="112"/>
      <c r="P39" s="113">
        <f t="shared" si="2"/>
        <v>4</v>
      </c>
      <c r="Q39" s="35">
        <f t="shared" si="3"/>
        <v>0</v>
      </c>
      <c r="R39" s="35">
        <f t="shared" si="4"/>
        <v>1</v>
      </c>
      <c r="S39" s="35">
        <f t="shared" si="5"/>
        <v>1</v>
      </c>
      <c r="T39" s="35">
        <f t="shared" si="6"/>
        <v>2</v>
      </c>
      <c r="U39" s="35">
        <f t="shared" si="7"/>
        <v>1</v>
      </c>
      <c r="V39" s="35">
        <f t="shared" si="8"/>
        <v>1</v>
      </c>
      <c r="W39" s="35">
        <f t="shared" si="9"/>
        <v>0</v>
      </c>
      <c r="X39" s="35">
        <f t="shared" ref="X39:AA39" si="45">IF(ROW()=5,0,IF(AND($Q39=1,$L39=X$4),2,IF(AND($L39&lt;&gt;X$4,X38=2),X38,IF($L39&lt;&gt;X$4,0,1))))</f>
        <v>1</v>
      </c>
      <c r="Y39" s="35">
        <f t="shared" si="45"/>
        <v>2</v>
      </c>
      <c r="Z39" s="35">
        <f t="shared" si="45"/>
        <v>2</v>
      </c>
      <c r="AA39" s="35">
        <f t="shared" si="45"/>
        <v>0</v>
      </c>
      <c r="AB39" s="35">
        <f t="shared" si="11"/>
        <v>0</v>
      </c>
      <c r="AC39" s="35">
        <f t="shared" si="12"/>
        <v>0</v>
      </c>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39">
    <filterColumn colId="0">
      <filters>
        <filter val="1"/>
      </filters>
    </filterColumn>
  </autoFilter>
  <mergeCells count="2">
    <mergeCell ref="B3:K3"/>
    <mergeCell ref="J4:K4"/>
  </mergeCells>
  <conditionalFormatting sqref="L5:L39">
    <cfRule type="expression" dxfId="9" priority="1">
      <formula>L5*L6/L5-L5&gt;1</formula>
    </cfRule>
  </conditionalFormatting>
  <conditionalFormatting sqref="A5:A39">
    <cfRule type="expression" dxfId="4" priority="2">
      <formula>A5=""</formula>
    </cfRule>
  </conditionalFormatting>
  <conditionalFormatting sqref="D5:F36 D37 D38:F39 F37">
    <cfRule type="expression" dxfId="0" priority="3">
      <formula>$M5&gt;0</formula>
    </cfRule>
  </conditionalFormatting>
  <conditionalFormatting sqref="F5:F39">
    <cfRule type="expression" dxfId="6" priority="4">
      <formula>O5&lt;&gt;""</formula>
    </cfRule>
  </conditionalFormatting>
  <conditionalFormatting sqref="C5:C39">
    <cfRule type="expression" dxfId="8" priority="5">
      <formula>$AC5=1</formula>
    </cfRule>
  </conditionalFormatting>
  <conditionalFormatting sqref="D5:D39">
    <cfRule type="expression" dxfId="1" priority="6">
      <formula>T5=1</formula>
    </cfRule>
  </conditionalFormatting>
  <conditionalFormatting sqref="D5:D39">
    <cfRule type="expression" dxfId="2" priority="7">
      <formula>T5=3</formula>
    </cfRule>
  </conditionalFormatting>
  <conditionalFormatting sqref="D5:D39">
    <cfRule type="expression" dxfId="3" priority="8">
      <formula>T5=2</formula>
    </cfRule>
  </conditionalFormatting>
  <conditionalFormatting sqref="E37">
    <cfRule type="expression" dxfId="0" priority="9">
      <formula>$M37&gt;0</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9">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9">
      <formula1>ScaledLarge</formula1>
    </dataValidation>
  </dataValidations>
  <hyperlinks>
    <hyperlink r:id="rId1" ref="E37"/>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864</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6</v>
      </c>
      <c r="N2" s="97">
        <f>COUNTIF(T:T,"&gt;0")</f>
        <v>6</v>
      </c>
      <c r="O2" s="97"/>
      <c r="P2" s="97"/>
      <c r="Q2" s="97"/>
      <c r="R2" s="97"/>
      <c r="S2" s="97"/>
      <c r="T2" s="97"/>
      <c r="U2" s="97"/>
      <c r="V2" s="97"/>
      <c r="W2" s="115"/>
      <c r="X2" s="115"/>
      <c r="Y2" s="115"/>
      <c r="Z2" s="115"/>
      <c r="AA2" s="115"/>
      <c r="AB2" s="115"/>
      <c r="AC2" s="35"/>
    </row>
    <row r="3" ht="75.0" customHeight="1">
      <c r="A3" s="71" t="s">
        <v>98</v>
      </c>
      <c r="B3" s="98" t="s">
        <v>865</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2241.0</v>
      </c>
      <c r="B5" s="105" t="s">
        <v>866</v>
      </c>
      <c r="C5" s="105" t="s">
        <v>867</v>
      </c>
      <c r="D5" s="106" t="s">
        <v>65</v>
      </c>
      <c r="E5" s="107"/>
      <c r="F5" s="108"/>
      <c r="G5" s="105" t="s">
        <v>868</v>
      </c>
      <c r="H5" s="105" t="s">
        <v>448</v>
      </c>
      <c r="I5" s="105" t="s">
        <v>869</v>
      </c>
      <c r="J5" s="109" t="s">
        <v>870</v>
      </c>
      <c r="K5" s="110"/>
      <c r="L5" s="111">
        <v>1.0</v>
      </c>
      <c r="M5" s="111"/>
      <c r="N5" s="111">
        <v>1.0</v>
      </c>
      <c r="O5" s="112"/>
      <c r="P5" s="113">
        <f t="shared" ref="P5:P10" si="2">IF(P4="",1,IF(L5=1,P4+1,P4))</f>
        <v>1</v>
      </c>
      <c r="Q5" s="35">
        <f t="shared" ref="Q5:Q10" si="3">IF($L5="","",IF($D5="Yes",1,IF($D5="No",2,IF($D5="N/A",3,0))))</f>
        <v>1</v>
      </c>
      <c r="R5" s="35">
        <f t="shared" ref="R5:R10" si="4">IF($L5="","",IF($Q5=4,2,IF(OR($L5=1,$R4=""),1,IF(OR(AND($M4=1,($L5-$L3&lt;&gt;0)),AND($R4=0,$L4=$L5),AND($M4=1,$L5=$L3)),0,1))))</f>
        <v>1</v>
      </c>
      <c r="S5" s="35" t="str">
        <f t="shared" ref="S5:S10" si="5">IF(OR($L5="",$Q5=4),$S4,IF(AND($Q5&gt;1,OR($S4="",$S4=0,$S4&gt;=$L5)),$L5,IF($L5&gt;$S4,$S4,0)))</f>
        <v/>
      </c>
      <c r="T5" s="35">
        <f t="shared" ref="T5:T10" si="6">IF($Q5=4,$T4,IF($T4="",$Q5,IF(AND($P5=$P4,(OR(AND($S5&gt;0,$Q5&lt;$T4),AND($S5=1,$Q5&lt;=$T4)))),$T4,$Q5)))</f>
        <v>1</v>
      </c>
      <c r="U5" s="35">
        <f t="shared" ref="U5:U10" si="7">IF($L5="","",IF(OR(AND($R4=1,$S5=1),$Q5&gt;0,AND($R6=0,$U6=1)),1,0))</f>
        <v>1</v>
      </c>
      <c r="V5" s="35">
        <f t="shared" ref="V5:V10" si="8">IF($L5="","",IF($Q5=4,2,IF(OR(AND($S5&gt;0,$R5=1),AND($R5=1,$U5=1)),1,0)))</f>
        <v>1</v>
      </c>
      <c r="W5" s="35">
        <f t="shared" ref="W5:W10" si="9">IF(AND($Q5=1,$L5=W$4),2,IF(AND($L5&lt;&gt;W$4,W4=2),W4,IF($L5&lt;&gt;W$4,0,1)))</f>
        <v>2</v>
      </c>
      <c r="X5" s="35">
        <f t="shared" ref="X5:AA5" si="1">IF(ROW()=5,0,IF(AND($Q5=1,$L5=X$4),2,IF(AND($L5&lt;&gt;X$4,X4=2),X4,IF($L5&lt;&gt;X$4,0,1))))</f>
        <v>0</v>
      </c>
      <c r="Y5" s="35">
        <f t="shared" si="1"/>
        <v>0</v>
      </c>
      <c r="Z5" s="35">
        <f t="shared" si="1"/>
        <v>0</v>
      </c>
      <c r="AA5" s="35">
        <f t="shared" si="1"/>
        <v>0</v>
      </c>
      <c r="AB5" s="35">
        <f t="shared" ref="AB5:AB10" si="11">IF(OR(W5=1,Q5&gt;0),1,IF(OR(AND(W5=2,X5=1),AND(X5=2,Y5=1),AND(Y5=2,Z5=1),AND(Z5=2,AA5=1)),1,0))</f>
        <v>1</v>
      </c>
      <c r="AC5" s="35">
        <f t="shared" ref="AC5:AC10" si="12">IF(L6&gt;L5,1,0)</f>
        <v>0</v>
      </c>
    </row>
    <row r="6" ht="12.75" customHeight="1">
      <c r="A6" s="1">
        <v>2246.0</v>
      </c>
      <c r="B6" s="105" t="s">
        <v>871</v>
      </c>
      <c r="C6" s="105" t="s">
        <v>872</v>
      </c>
      <c r="D6" s="106" t="s">
        <v>65</v>
      </c>
      <c r="E6" s="107" t="s">
        <v>873</v>
      </c>
      <c r="F6" s="108"/>
      <c r="G6" s="105" t="s">
        <v>868</v>
      </c>
      <c r="H6" s="105" t="s">
        <v>874</v>
      </c>
      <c r="I6" s="105" t="s">
        <v>869</v>
      </c>
      <c r="J6" s="109" t="s">
        <v>875</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2699.0</v>
      </c>
      <c r="B7" s="105" t="s">
        <v>876</v>
      </c>
      <c r="C7" s="114" t="s">
        <v>877</v>
      </c>
      <c r="D7" s="106" t="s">
        <v>65</v>
      </c>
      <c r="E7" s="107"/>
      <c r="F7" s="108"/>
      <c r="G7" s="105" t="s">
        <v>868</v>
      </c>
      <c r="H7" s="105" t="s">
        <v>874</v>
      </c>
      <c r="I7" s="105" t="s">
        <v>869</v>
      </c>
      <c r="J7" s="109" t="s">
        <v>878</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2704.0</v>
      </c>
      <c r="B8" s="105" t="s">
        <v>879</v>
      </c>
      <c r="C8" s="114" t="s">
        <v>880</v>
      </c>
      <c r="D8" s="106" t="s">
        <v>65</v>
      </c>
      <c r="E8" s="107"/>
      <c r="F8" s="108"/>
      <c r="G8" s="105" t="s">
        <v>868</v>
      </c>
      <c r="H8" s="105" t="s">
        <v>874</v>
      </c>
      <c r="I8" s="105" t="s">
        <v>869</v>
      </c>
      <c r="J8" s="109" t="s">
        <v>881</v>
      </c>
      <c r="K8" s="110"/>
      <c r="L8" s="111">
        <v>2.0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4462.0</v>
      </c>
      <c r="B9" s="105" t="s">
        <v>882</v>
      </c>
      <c r="C9" s="105" t="s">
        <v>883</v>
      </c>
      <c r="D9" s="106" t="s">
        <v>65</v>
      </c>
      <c r="E9" s="107"/>
      <c r="F9" s="108"/>
      <c r="G9" s="105" t="s">
        <v>884</v>
      </c>
      <c r="H9" s="105" t="s">
        <v>885</v>
      </c>
      <c r="I9" s="105" t="s">
        <v>886</v>
      </c>
      <c r="J9" s="109"/>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4385.0</v>
      </c>
      <c r="B10" s="105" t="s">
        <v>887</v>
      </c>
      <c r="C10" s="114" t="s">
        <v>888</v>
      </c>
      <c r="D10" s="106" t="s">
        <v>65</v>
      </c>
      <c r="E10" s="107"/>
      <c r="F10" s="108"/>
      <c r="G10" s="105" t="s">
        <v>884</v>
      </c>
      <c r="H10" s="105" t="s">
        <v>889</v>
      </c>
      <c r="I10" s="105" t="s">
        <v>890</v>
      </c>
      <c r="J10" s="109"/>
      <c r="K10" s="110"/>
      <c r="L10" s="111">
        <v>2.0</v>
      </c>
      <c r="M10" s="111"/>
      <c r="N10" s="111">
        <v>2.0</v>
      </c>
      <c r="O10" s="112"/>
      <c r="P10" s="113">
        <f t="shared" si="2"/>
        <v>3</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0"/>
  <mergeCells count="2">
    <mergeCell ref="B3:K3"/>
    <mergeCell ref="J4:K4"/>
  </mergeCells>
  <conditionalFormatting sqref="L5:L10">
    <cfRule type="expression" dxfId="9" priority="1">
      <formula>L5*L6/L5-L5&gt;1</formula>
    </cfRule>
  </conditionalFormatting>
  <conditionalFormatting sqref="A5:A10">
    <cfRule type="expression" dxfId="4" priority="2">
      <formula>A5=""</formula>
    </cfRule>
  </conditionalFormatting>
  <conditionalFormatting sqref="D5:F10">
    <cfRule type="expression" dxfId="0" priority="3">
      <formula>$M5&gt;0</formula>
    </cfRule>
  </conditionalFormatting>
  <conditionalFormatting sqref="F5:F10">
    <cfRule type="expression" dxfId="6" priority="4">
      <formula>O5&lt;&gt;""</formula>
    </cfRule>
  </conditionalFormatting>
  <conditionalFormatting sqref="C5:C10">
    <cfRule type="expression" dxfId="8" priority="5">
      <formula>$AC5=1</formula>
    </cfRule>
  </conditionalFormatting>
  <conditionalFormatting sqref="D5:D10">
    <cfRule type="expression" dxfId="1" priority="6">
      <formula>T5=1</formula>
    </cfRule>
  </conditionalFormatting>
  <conditionalFormatting sqref="D5:D10">
    <cfRule type="expression" dxfId="2" priority="7">
      <formula>T5=3</formula>
    </cfRule>
  </conditionalFormatting>
  <conditionalFormatting sqref="D5:D1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891</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0.9375</v>
      </c>
      <c r="F2" s="91"/>
      <c r="G2" s="92"/>
      <c r="H2" s="93" t="s">
        <v>222</v>
      </c>
      <c r="I2" s="94" t="s">
        <v>223</v>
      </c>
      <c r="J2" s="95"/>
      <c r="K2" s="96"/>
      <c r="L2" s="97"/>
      <c r="M2" s="97">
        <f>COUNTIF(R:R,1)</f>
        <v>16</v>
      </c>
      <c r="N2" s="97">
        <f>COUNTIF(T:T,"&gt;0")</f>
        <v>15</v>
      </c>
      <c r="O2" s="97"/>
      <c r="P2" s="97"/>
      <c r="Q2" s="97"/>
      <c r="R2" s="97"/>
      <c r="S2" s="97"/>
      <c r="T2" s="97"/>
      <c r="U2" s="97"/>
      <c r="V2" s="97"/>
      <c r="W2" s="115"/>
      <c r="X2" s="115"/>
      <c r="Y2" s="115"/>
      <c r="Z2" s="115"/>
      <c r="AA2" s="115"/>
      <c r="AB2" s="115"/>
      <c r="AC2" s="35"/>
    </row>
    <row r="3" ht="75.0" customHeight="1">
      <c r="A3" s="71" t="s">
        <v>98</v>
      </c>
      <c r="B3" s="98" t="s">
        <v>892</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2719.0</v>
      </c>
      <c r="B5" s="105" t="s">
        <v>893</v>
      </c>
      <c r="C5" s="105" t="s">
        <v>894</v>
      </c>
      <c r="D5" s="106" t="s">
        <v>65</v>
      </c>
      <c r="E5" s="107" t="s">
        <v>895</v>
      </c>
      <c r="F5" s="108"/>
      <c r="G5" s="105" t="s">
        <v>896</v>
      </c>
      <c r="H5" s="105" t="s">
        <v>897</v>
      </c>
      <c r="I5" s="105" t="s">
        <v>898</v>
      </c>
      <c r="J5" s="109"/>
      <c r="K5" s="110"/>
      <c r="L5" s="111">
        <v>1.0</v>
      </c>
      <c r="M5" s="111"/>
      <c r="N5" s="111">
        <v>1.0</v>
      </c>
      <c r="O5" s="112"/>
      <c r="P5" s="113">
        <f t="shared" ref="P5:P20" si="2">IF(P4="",1,IF(L5=1,P4+1,P4))</f>
        <v>1</v>
      </c>
      <c r="Q5" s="35">
        <f t="shared" ref="Q5:Q20" si="3">IF($L5="","",IF($D5="Yes",1,IF($D5="No",2,IF($D5="N/A",3,0))))</f>
        <v>1</v>
      </c>
      <c r="R5" s="35">
        <f t="shared" ref="R5:R20" si="4">IF($L5="","",IF($Q5=4,2,IF(OR($L5=1,$R4=""),1,IF(OR(AND($M4=1,($L5-$L3&lt;&gt;0)),AND($R4=0,$L4=$L5),AND($M4=1,$L5=$L3)),0,1))))</f>
        <v>1</v>
      </c>
      <c r="S5" s="35" t="str">
        <f t="shared" ref="S5:S20" si="5">IF(OR($L5="",$Q5=4),$S4,IF(AND($Q5&gt;1,OR($S4="",$S4=0,$S4&gt;=$L5)),$L5,IF($L5&gt;$S4,$S4,0)))</f>
        <v/>
      </c>
      <c r="T5" s="35">
        <f t="shared" ref="T5:T20" si="6">IF($Q5=4,$T4,IF($T4="",$Q5,IF(AND($P5=$P4,(OR(AND($S5&gt;0,$Q5&lt;$T4),AND($S5=1,$Q5&lt;=$T4)))),$T4,$Q5)))</f>
        <v>1</v>
      </c>
      <c r="U5" s="35">
        <f t="shared" ref="U5:U20" si="7">IF($L5="","",IF(OR(AND($R4=1,$S5=1),$Q5&gt;0,AND($R6=0,$U6=1)),1,0))</f>
        <v>1</v>
      </c>
      <c r="V5" s="35">
        <f t="shared" ref="V5:V20" si="8">IF($L5="","",IF($Q5=4,2,IF(OR(AND($S5&gt;0,$R5=1),AND($R5=1,$U5=1)),1,0)))</f>
        <v>1</v>
      </c>
      <c r="W5" s="35">
        <f t="shared" ref="W5:W20" si="9">IF(AND($Q5=1,$L5=W$4),2,IF(AND($L5&lt;&gt;W$4,W4=2),W4,IF($L5&lt;&gt;W$4,0,1)))</f>
        <v>2</v>
      </c>
      <c r="X5" s="35">
        <f t="shared" ref="X5:AA5" si="1">IF(ROW()=5,0,IF(AND($Q5=1,$L5=X$4),2,IF(AND($L5&lt;&gt;X$4,X4=2),X4,IF($L5&lt;&gt;X$4,0,1))))</f>
        <v>0</v>
      </c>
      <c r="Y5" s="35">
        <f t="shared" si="1"/>
        <v>0</v>
      </c>
      <c r="Z5" s="35">
        <f t="shared" si="1"/>
        <v>0</v>
      </c>
      <c r="AA5" s="35">
        <f t="shared" si="1"/>
        <v>0</v>
      </c>
      <c r="AB5" s="35">
        <f t="shared" ref="AB5:AB20" si="11">IF(OR(W5=1,Q5&gt;0),1,IF(OR(AND(W5=2,X5=1),AND(X5=2,Y5=1),AND(Y5=2,Z5=1),AND(Z5=2,AA5=1)),1,0))</f>
        <v>1</v>
      </c>
      <c r="AC5" s="35">
        <f t="shared" ref="AC5:AC20" si="12">IF(L6&gt;L5,1,0)</f>
        <v>1</v>
      </c>
    </row>
    <row r="6" ht="12.75" customHeight="1">
      <c r="A6" s="1">
        <v>2341.0</v>
      </c>
      <c r="B6" s="105" t="s">
        <v>899</v>
      </c>
      <c r="C6" s="114" t="s">
        <v>900</v>
      </c>
      <c r="D6" s="106" t="s">
        <v>65</v>
      </c>
      <c r="E6" s="107"/>
      <c r="F6" s="108"/>
      <c r="G6" s="105" t="s">
        <v>896</v>
      </c>
      <c r="H6" s="105" t="s">
        <v>901</v>
      </c>
      <c r="I6" s="105" t="s">
        <v>898</v>
      </c>
      <c r="J6" s="109" t="s">
        <v>902</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2765.0</v>
      </c>
      <c r="B7" s="105" t="s">
        <v>903</v>
      </c>
      <c r="C7" s="114" t="s">
        <v>904</v>
      </c>
      <c r="D7" s="106"/>
      <c r="E7" s="107" t="s">
        <v>905</v>
      </c>
      <c r="F7" s="108"/>
      <c r="G7" s="105" t="s">
        <v>896</v>
      </c>
      <c r="H7" s="105" t="s">
        <v>906</v>
      </c>
      <c r="I7" s="105" t="s">
        <v>907</v>
      </c>
      <c r="J7" s="109"/>
      <c r="K7" s="110"/>
      <c r="L7" s="111">
        <v>2.0</v>
      </c>
      <c r="M7" s="111"/>
      <c r="N7" s="111">
        <v>2.0</v>
      </c>
      <c r="O7" s="112"/>
      <c r="P7" s="113">
        <f t="shared" si="2"/>
        <v>1</v>
      </c>
      <c r="Q7" s="35">
        <f t="shared" si="3"/>
        <v>0</v>
      </c>
      <c r="R7" s="35">
        <f t="shared" si="4"/>
        <v>1</v>
      </c>
      <c r="S7" s="35" t="str">
        <f t="shared" si="5"/>
        <v/>
      </c>
      <c r="T7" s="35">
        <f t="shared" si="6"/>
        <v>0</v>
      </c>
      <c r="U7" s="35">
        <f t="shared" si="7"/>
        <v>0</v>
      </c>
      <c r="V7" s="35">
        <f t="shared" si="8"/>
        <v>0</v>
      </c>
      <c r="W7" s="35">
        <f t="shared" si="9"/>
        <v>2</v>
      </c>
      <c r="X7" s="35">
        <f t="shared" ref="X7:AA7" si="13">IF(ROW()=5,0,IF(AND($Q7=1,$L7=X$4),2,IF(AND($L7&lt;&gt;X$4,X6=2),X6,IF($L7&lt;&gt;X$4,0,1))))</f>
        <v>1</v>
      </c>
      <c r="Y7" s="35">
        <f t="shared" si="13"/>
        <v>0</v>
      </c>
      <c r="Z7" s="35">
        <f t="shared" si="13"/>
        <v>0</v>
      </c>
      <c r="AA7" s="35">
        <f t="shared" si="13"/>
        <v>0</v>
      </c>
      <c r="AB7" s="35">
        <f t="shared" si="11"/>
        <v>1</v>
      </c>
      <c r="AC7" s="35">
        <f t="shared" si="12"/>
        <v>0</v>
      </c>
    </row>
    <row r="8" ht="12.75" customHeight="1">
      <c r="A8" s="1">
        <v>4049.0</v>
      </c>
      <c r="B8" s="105" t="s">
        <v>908</v>
      </c>
      <c r="C8" s="105" t="s">
        <v>909</v>
      </c>
      <c r="D8" s="106" t="s">
        <v>65</v>
      </c>
      <c r="E8" s="107" t="s">
        <v>910</v>
      </c>
      <c r="F8" s="108"/>
      <c r="G8" s="105" t="s">
        <v>911</v>
      </c>
      <c r="H8" s="105" t="s">
        <v>912</v>
      </c>
      <c r="I8" s="105" t="s">
        <v>913</v>
      </c>
      <c r="J8" s="109"/>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0</v>
      </c>
      <c r="Y8" s="35">
        <f t="shared" si="14"/>
        <v>0</v>
      </c>
      <c r="Z8" s="35">
        <f t="shared" si="14"/>
        <v>0</v>
      </c>
      <c r="AA8" s="35">
        <f t="shared" si="14"/>
        <v>0</v>
      </c>
      <c r="AB8" s="35">
        <f t="shared" si="11"/>
        <v>1</v>
      </c>
      <c r="AC8" s="35">
        <f t="shared" si="12"/>
        <v>0</v>
      </c>
    </row>
    <row r="9" ht="12.75" customHeight="1">
      <c r="A9" s="1">
        <v>4054.0</v>
      </c>
      <c r="B9" s="105" t="s">
        <v>914</v>
      </c>
      <c r="C9" s="105" t="s">
        <v>915</v>
      </c>
      <c r="D9" s="106" t="s">
        <v>65</v>
      </c>
      <c r="E9" s="107"/>
      <c r="F9" s="108"/>
      <c r="G9" s="105" t="s">
        <v>911</v>
      </c>
      <c r="H9" s="105" t="s">
        <v>916</v>
      </c>
      <c r="I9" s="105" t="s">
        <v>898</v>
      </c>
      <c r="J9" s="109" t="s">
        <v>917</v>
      </c>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0</v>
      </c>
      <c r="Y9" s="35">
        <f t="shared" si="15"/>
        <v>0</v>
      </c>
      <c r="Z9" s="35">
        <f t="shared" si="15"/>
        <v>0</v>
      </c>
      <c r="AA9" s="35">
        <f t="shared" si="15"/>
        <v>0</v>
      </c>
      <c r="AB9" s="35">
        <f t="shared" si="11"/>
        <v>1</v>
      </c>
      <c r="AC9" s="35">
        <f t="shared" si="12"/>
        <v>0</v>
      </c>
    </row>
    <row r="10" ht="12.75" customHeight="1">
      <c r="A10" s="1">
        <v>2286.0</v>
      </c>
      <c r="B10" s="105" t="s">
        <v>918</v>
      </c>
      <c r="C10" s="105" t="s">
        <v>919</v>
      </c>
      <c r="D10" s="106" t="s">
        <v>65</v>
      </c>
      <c r="E10" s="107"/>
      <c r="F10" s="108"/>
      <c r="G10" s="105" t="s">
        <v>911</v>
      </c>
      <c r="H10" s="105" t="s">
        <v>920</v>
      </c>
      <c r="I10" s="105" t="s">
        <v>921</v>
      </c>
      <c r="J10" s="109"/>
      <c r="K10" s="110"/>
      <c r="L10" s="111">
        <v>1.0</v>
      </c>
      <c r="M10" s="111"/>
      <c r="N10" s="111">
        <v>2.0</v>
      </c>
      <c r="O10" s="112"/>
      <c r="P10" s="113">
        <f t="shared" si="2"/>
        <v>4</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0</v>
      </c>
      <c r="Y10" s="35">
        <f t="shared" si="16"/>
        <v>0</v>
      </c>
      <c r="Z10" s="35">
        <f t="shared" si="16"/>
        <v>0</v>
      </c>
      <c r="AA10" s="35">
        <f t="shared" si="16"/>
        <v>0</v>
      </c>
      <c r="AB10" s="35">
        <f t="shared" si="11"/>
        <v>1</v>
      </c>
      <c r="AC10" s="35">
        <f t="shared" si="12"/>
        <v>0</v>
      </c>
    </row>
    <row r="11" ht="12.75" customHeight="1">
      <c r="A11" s="1">
        <v>2729.0</v>
      </c>
      <c r="B11" s="105" t="s">
        <v>922</v>
      </c>
      <c r="C11" s="105" t="s">
        <v>923</v>
      </c>
      <c r="D11" s="106" t="s">
        <v>65</v>
      </c>
      <c r="E11" s="107"/>
      <c r="F11" s="108"/>
      <c r="G11" s="105" t="s">
        <v>911</v>
      </c>
      <c r="H11" s="105" t="s">
        <v>924</v>
      </c>
      <c r="I11" s="105" t="s">
        <v>913</v>
      </c>
      <c r="J11" s="109"/>
      <c r="K11" s="110"/>
      <c r="L11" s="111">
        <v>1.0</v>
      </c>
      <c r="M11" s="111"/>
      <c r="N11" s="111">
        <v>2.0</v>
      </c>
      <c r="O11" s="112"/>
      <c r="P11" s="113">
        <f t="shared" si="2"/>
        <v>5</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0</v>
      </c>
      <c r="Y11" s="35">
        <f t="shared" si="17"/>
        <v>0</v>
      </c>
      <c r="Z11" s="35">
        <f t="shared" si="17"/>
        <v>0</v>
      </c>
      <c r="AA11" s="35">
        <f t="shared" si="17"/>
        <v>0</v>
      </c>
      <c r="AB11" s="35">
        <f t="shared" si="11"/>
        <v>1</v>
      </c>
      <c r="AC11" s="35">
        <f t="shared" si="12"/>
        <v>1</v>
      </c>
    </row>
    <row r="12" ht="12.75" customHeight="1">
      <c r="A12" s="1">
        <v>2730.0</v>
      </c>
      <c r="B12" s="105" t="s">
        <v>925</v>
      </c>
      <c r="C12" s="114" t="s">
        <v>926</v>
      </c>
      <c r="D12" s="106" t="s">
        <v>65</v>
      </c>
      <c r="E12" s="107"/>
      <c r="F12" s="108"/>
      <c r="G12" s="105" t="s">
        <v>911</v>
      </c>
      <c r="H12" s="105" t="s">
        <v>924</v>
      </c>
      <c r="I12" s="105" t="s">
        <v>913</v>
      </c>
      <c r="J12" s="109"/>
      <c r="K12" s="110"/>
      <c r="L12" s="111">
        <v>2.0</v>
      </c>
      <c r="M12" s="111"/>
      <c r="N12" s="111">
        <v>2.0</v>
      </c>
      <c r="O12" s="112"/>
      <c r="P12" s="113">
        <f t="shared" si="2"/>
        <v>5</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1">
        <v>2343.0</v>
      </c>
      <c r="B13" s="105" t="s">
        <v>927</v>
      </c>
      <c r="C13" s="105" t="s">
        <v>928</v>
      </c>
      <c r="D13" s="106" t="s">
        <v>65</v>
      </c>
      <c r="E13" s="107" t="s">
        <v>929</v>
      </c>
      <c r="F13" s="108"/>
      <c r="G13" s="105" t="s">
        <v>930</v>
      </c>
      <c r="H13" s="105" t="s">
        <v>931</v>
      </c>
      <c r="I13" s="105" t="s">
        <v>921</v>
      </c>
      <c r="J13" s="109"/>
      <c r="K13" s="110"/>
      <c r="L13" s="111">
        <v>1.0</v>
      </c>
      <c r="M13" s="111"/>
      <c r="N13" s="111">
        <v>2.0</v>
      </c>
      <c r="O13" s="112"/>
      <c r="P13" s="113">
        <f t="shared" si="2"/>
        <v>6</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0</v>
      </c>
      <c r="Z13" s="35">
        <f t="shared" si="19"/>
        <v>0</v>
      </c>
      <c r="AA13" s="35">
        <f t="shared" si="19"/>
        <v>0</v>
      </c>
      <c r="AB13" s="35">
        <f t="shared" si="11"/>
        <v>1</v>
      </c>
      <c r="AC13" s="35">
        <f t="shared" si="12"/>
        <v>1</v>
      </c>
    </row>
    <row r="14" ht="12.75" customHeight="1">
      <c r="A14" s="1">
        <v>2779.0</v>
      </c>
      <c r="B14" s="105" t="s">
        <v>932</v>
      </c>
      <c r="C14" s="114" t="s">
        <v>933</v>
      </c>
      <c r="D14" s="106" t="s">
        <v>65</v>
      </c>
      <c r="E14" s="107"/>
      <c r="F14" s="108"/>
      <c r="G14" s="105" t="s">
        <v>930</v>
      </c>
      <c r="H14" s="105" t="s">
        <v>934</v>
      </c>
      <c r="I14" s="105" t="s">
        <v>921</v>
      </c>
      <c r="J14" s="109"/>
      <c r="K14" s="110"/>
      <c r="L14" s="111">
        <v>2.0</v>
      </c>
      <c r="M14" s="111"/>
      <c r="N14" s="111">
        <v>2.0</v>
      </c>
      <c r="O14" s="112"/>
      <c r="P14" s="113">
        <f t="shared" si="2"/>
        <v>6</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0</v>
      </c>
      <c r="Z14" s="35">
        <f t="shared" si="20"/>
        <v>0</v>
      </c>
      <c r="AA14" s="35">
        <f t="shared" si="20"/>
        <v>0</v>
      </c>
      <c r="AB14" s="35">
        <f t="shared" si="11"/>
        <v>1</v>
      </c>
      <c r="AC14" s="35">
        <f t="shared" si="12"/>
        <v>0</v>
      </c>
    </row>
    <row r="15" ht="12.75" customHeight="1">
      <c r="A15" s="1">
        <v>922.0</v>
      </c>
      <c r="B15" s="105" t="s">
        <v>935</v>
      </c>
      <c r="C15" s="105" t="s">
        <v>936</v>
      </c>
      <c r="D15" s="106" t="s">
        <v>65</v>
      </c>
      <c r="E15" s="107" t="s">
        <v>937</v>
      </c>
      <c r="F15" s="108"/>
      <c r="G15" s="105" t="s">
        <v>938</v>
      </c>
      <c r="H15" s="105" t="s">
        <v>939</v>
      </c>
      <c r="I15" s="105" t="s">
        <v>940</v>
      </c>
      <c r="J15" s="109" t="s">
        <v>941</v>
      </c>
      <c r="K15" s="110"/>
      <c r="L15" s="111">
        <v>1.0</v>
      </c>
      <c r="M15" s="111"/>
      <c r="N15" s="111">
        <v>1.0</v>
      </c>
      <c r="O15" s="112"/>
      <c r="P15" s="113">
        <f t="shared" si="2"/>
        <v>7</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0</v>
      </c>
      <c r="Z15" s="35">
        <f t="shared" si="21"/>
        <v>0</v>
      </c>
      <c r="AA15" s="35">
        <f t="shared" si="21"/>
        <v>0</v>
      </c>
      <c r="AB15" s="35">
        <f t="shared" si="11"/>
        <v>1</v>
      </c>
      <c r="AC15" s="35">
        <f t="shared" si="12"/>
        <v>1</v>
      </c>
    </row>
    <row r="16" ht="12.75" customHeight="1">
      <c r="A16" s="1">
        <v>923.0</v>
      </c>
      <c r="B16" s="105" t="s">
        <v>942</v>
      </c>
      <c r="C16" s="114" t="s">
        <v>943</v>
      </c>
      <c r="D16" s="106" t="s">
        <v>65</v>
      </c>
      <c r="E16" s="107"/>
      <c r="F16" s="108"/>
      <c r="G16" s="105" t="s">
        <v>938</v>
      </c>
      <c r="H16" s="105" t="s">
        <v>939</v>
      </c>
      <c r="I16" s="105" t="s">
        <v>940</v>
      </c>
      <c r="J16" s="109" t="s">
        <v>941</v>
      </c>
      <c r="K16" s="110"/>
      <c r="L16" s="111">
        <v>2.0</v>
      </c>
      <c r="M16" s="111"/>
      <c r="N16" s="111">
        <v>2.0</v>
      </c>
      <c r="O16" s="112"/>
      <c r="P16" s="113">
        <f t="shared" si="2"/>
        <v>7</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0</v>
      </c>
      <c r="Z16" s="35">
        <f t="shared" si="22"/>
        <v>0</v>
      </c>
      <c r="AA16" s="35">
        <f t="shared" si="22"/>
        <v>0</v>
      </c>
      <c r="AB16" s="35">
        <f t="shared" si="11"/>
        <v>1</v>
      </c>
      <c r="AC16" s="35">
        <f t="shared" si="12"/>
        <v>1</v>
      </c>
    </row>
    <row r="17" ht="12.75" customHeight="1">
      <c r="A17" s="1">
        <v>2602.0</v>
      </c>
      <c r="B17" s="105" t="s">
        <v>944</v>
      </c>
      <c r="C17" s="114" t="s">
        <v>945</v>
      </c>
      <c r="D17" s="106" t="s">
        <v>65</v>
      </c>
      <c r="E17" s="107"/>
      <c r="F17" s="108"/>
      <c r="G17" s="105" t="s">
        <v>938</v>
      </c>
      <c r="H17" s="105" t="s">
        <v>939</v>
      </c>
      <c r="I17" s="105" t="s">
        <v>940</v>
      </c>
      <c r="J17" s="109" t="s">
        <v>941</v>
      </c>
      <c r="K17" s="110"/>
      <c r="L17" s="111">
        <v>3.0</v>
      </c>
      <c r="M17" s="111"/>
      <c r="N17" s="111">
        <v>2.0</v>
      </c>
      <c r="O17" s="112"/>
      <c r="P17" s="113">
        <f t="shared" si="2"/>
        <v>7</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0</v>
      </c>
      <c r="AA17" s="35">
        <f t="shared" si="23"/>
        <v>0</v>
      </c>
      <c r="AB17" s="35">
        <f t="shared" si="11"/>
        <v>1</v>
      </c>
      <c r="AC17" s="35">
        <f t="shared" si="12"/>
        <v>0</v>
      </c>
    </row>
    <row r="18" ht="12.75" customHeight="1">
      <c r="A18" s="1">
        <v>4469.0</v>
      </c>
      <c r="B18" s="105" t="s">
        <v>946</v>
      </c>
      <c r="C18" s="114" t="s">
        <v>947</v>
      </c>
      <c r="D18" s="106" t="s">
        <v>65</v>
      </c>
      <c r="E18" s="107"/>
      <c r="F18" s="108"/>
      <c r="G18" s="105" t="s">
        <v>938</v>
      </c>
      <c r="H18" s="105" t="s">
        <v>948</v>
      </c>
      <c r="I18" s="105" t="s">
        <v>940</v>
      </c>
      <c r="J18" s="109" t="s">
        <v>949</v>
      </c>
      <c r="K18" s="110"/>
      <c r="L18" s="111">
        <v>2.0</v>
      </c>
      <c r="M18" s="111"/>
      <c r="N18" s="111">
        <v>2.0</v>
      </c>
      <c r="O18" s="112"/>
      <c r="P18" s="113">
        <f t="shared" si="2"/>
        <v>7</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0</v>
      </c>
      <c r="AA18" s="35">
        <f t="shared" si="24"/>
        <v>0</v>
      </c>
      <c r="AB18" s="35">
        <f t="shared" si="11"/>
        <v>1</v>
      </c>
      <c r="AC18" s="35">
        <f t="shared" si="12"/>
        <v>0</v>
      </c>
    </row>
    <row r="19" ht="12.75" customHeight="1">
      <c r="A19" s="1">
        <v>951.0</v>
      </c>
      <c r="B19" s="105" t="s">
        <v>950</v>
      </c>
      <c r="C19" s="114" t="s">
        <v>951</v>
      </c>
      <c r="D19" s="106" t="s">
        <v>65</v>
      </c>
      <c r="E19" s="107"/>
      <c r="F19" s="108"/>
      <c r="G19" s="105" t="s">
        <v>938</v>
      </c>
      <c r="H19" s="105" t="s">
        <v>952</v>
      </c>
      <c r="I19" s="105" t="s">
        <v>940</v>
      </c>
      <c r="J19" s="109" t="s">
        <v>949</v>
      </c>
      <c r="K19" s="110"/>
      <c r="L19" s="111">
        <v>2.0</v>
      </c>
      <c r="M19" s="111"/>
      <c r="N19" s="111">
        <v>2.0</v>
      </c>
      <c r="O19" s="112"/>
      <c r="P19" s="113">
        <f t="shared" si="2"/>
        <v>7</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0</v>
      </c>
      <c r="AA19" s="35">
        <f t="shared" si="25"/>
        <v>0</v>
      </c>
      <c r="AB19" s="35">
        <f t="shared" si="11"/>
        <v>1</v>
      </c>
      <c r="AC19" s="35">
        <f t="shared" si="12"/>
        <v>0</v>
      </c>
    </row>
    <row r="20" ht="12.75" customHeight="1">
      <c r="A20" s="1">
        <v>4219.0</v>
      </c>
      <c r="B20" s="105" t="s">
        <v>953</v>
      </c>
      <c r="C20" s="114" t="s">
        <v>954</v>
      </c>
      <c r="D20" s="106" t="s">
        <v>65</v>
      </c>
      <c r="E20" s="107"/>
      <c r="F20" s="108"/>
      <c r="G20" s="105" t="s">
        <v>938</v>
      </c>
      <c r="H20" s="105" t="s">
        <v>955</v>
      </c>
      <c r="I20" s="105"/>
      <c r="J20" s="109" t="s">
        <v>949</v>
      </c>
      <c r="K20" s="110"/>
      <c r="L20" s="111">
        <v>2.0</v>
      </c>
      <c r="M20" s="111"/>
      <c r="N20" s="111">
        <v>2.0</v>
      </c>
      <c r="O20" s="112"/>
      <c r="P20" s="113">
        <f t="shared" si="2"/>
        <v>7</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0</v>
      </c>
      <c r="AA20" s="35">
        <f t="shared" si="26"/>
        <v>0</v>
      </c>
      <c r="AB20" s="35">
        <f t="shared" si="11"/>
        <v>1</v>
      </c>
      <c r="AC20" s="35">
        <f t="shared" si="12"/>
        <v>0</v>
      </c>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0"/>
  <mergeCells count="2">
    <mergeCell ref="B3:K3"/>
    <mergeCell ref="J4:K4"/>
  </mergeCells>
  <conditionalFormatting sqref="L5:L20">
    <cfRule type="expression" dxfId="9" priority="1">
      <formula>L5*L6/L5-L5&gt;1</formula>
    </cfRule>
  </conditionalFormatting>
  <conditionalFormatting sqref="A5:A20">
    <cfRule type="expression" dxfId="4" priority="2">
      <formula>A5=""</formula>
    </cfRule>
  </conditionalFormatting>
  <conditionalFormatting sqref="D5:F20">
    <cfRule type="expression" dxfId="0" priority="3">
      <formula>$M5&gt;0</formula>
    </cfRule>
  </conditionalFormatting>
  <conditionalFormatting sqref="F5:F20">
    <cfRule type="expression" dxfId="6" priority="4">
      <formula>O5&lt;&gt;""</formula>
    </cfRule>
  </conditionalFormatting>
  <conditionalFormatting sqref="C5:C20">
    <cfRule type="expression" dxfId="8" priority="5">
      <formula>$AC5=1</formula>
    </cfRule>
  </conditionalFormatting>
  <conditionalFormatting sqref="D5:D20">
    <cfRule type="expression" dxfId="1" priority="6">
      <formula>T5=1</formula>
    </cfRule>
  </conditionalFormatting>
  <conditionalFormatting sqref="D5:D20">
    <cfRule type="expression" dxfId="2" priority="7">
      <formula>T5=3</formula>
    </cfRule>
  </conditionalFormatting>
  <conditionalFormatting sqref="D5:D2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956</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20</v>
      </c>
      <c r="N2" s="97">
        <f>COUNTIF(T:T,"&gt;0")</f>
        <v>20</v>
      </c>
      <c r="O2" s="97"/>
      <c r="P2" s="97"/>
      <c r="Q2" s="97"/>
      <c r="R2" s="97"/>
      <c r="S2" s="97"/>
      <c r="T2" s="97"/>
      <c r="U2" s="97"/>
      <c r="V2" s="97"/>
      <c r="W2" s="115"/>
      <c r="X2" s="115"/>
      <c r="Y2" s="115"/>
      <c r="Z2" s="115"/>
      <c r="AA2" s="115"/>
      <c r="AB2" s="115"/>
      <c r="AC2" s="35"/>
    </row>
    <row r="3" ht="75.0" customHeight="1">
      <c r="A3" s="71" t="s">
        <v>98</v>
      </c>
      <c r="B3" s="98" t="s">
        <v>957</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4126.0</v>
      </c>
      <c r="B5" s="105" t="s">
        <v>958</v>
      </c>
      <c r="C5" s="105" t="s">
        <v>959</v>
      </c>
      <c r="D5" s="106" t="s">
        <v>65</v>
      </c>
      <c r="E5" s="107"/>
      <c r="F5" s="108"/>
      <c r="G5" s="105" t="s">
        <v>960</v>
      </c>
      <c r="H5" s="105" t="s">
        <v>961</v>
      </c>
      <c r="I5" s="105" t="s">
        <v>962</v>
      </c>
      <c r="J5" s="109" t="s">
        <v>963</v>
      </c>
      <c r="K5" s="110"/>
      <c r="L5" s="111">
        <v>1.0</v>
      </c>
      <c r="M5" s="111"/>
      <c r="N5" s="111">
        <v>2.0</v>
      </c>
      <c r="O5" s="112"/>
      <c r="P5" s="113">
        <f t="shared" ref="P5:P24" si="2">IF(P4="",1,IF(L5=1,P4+1,P4))</f>
        <v>1</v>
      </c>
      <c r="Q5" s="35">
        <f t="shared" ref="Q5:Q24" si="3">IF($L5="","",IF($D5="Yes",1,IF($D5="No",2,IF($D5="N/A",3,0))))</f>
        <v>1</v>
      </c>
      <c r="R5" s="35">
        <f t="shared" ref="R5:R24" si="4">IF($L5="","",IF($Q5=4,2,IF(OR($L5=1,$R4=""),1,IF(OR(AND($M4=1,($L5-$L3&lt;&gt;0)),AND($R4=0,$L4=$L5),AND($M4=1,$L5=$L3)),0,1))))</f>
        <v>1</v>
      </c>
      <c r="S5" s="35" t="str">
        <f t="shared" ref="S5:S24" si="5">IF(OR($L5="",$Q5=4),$S4,IF(AND($Q5&gt;1,OR($S4="",$S4=0,$S4&gt;=$L5)),$L5,IF($L5&gt;$S4,$S4,0)))</f>
        <v/>
      </c>
      <c r="T5" s="35">
        <f t="shared" ref="T5:T24" si="6">IF($Q5=4,$T4,IF($T4="",$Q5,IF(AND($P5=$P4,(OR(AND($S5&gt;0,$Q5&lt;$T4),AND($S5=1,$Q5&lt;=$T4)))),$T4,$Q5)))</f>
        <v>1</v>
      </c>
      <c r="U5" s="35">
        <f t="shared" ref="U5:U24" si="7">IF($L5="","",IF(OR(AND($R4=1,$S5=1),$Q5&gt;0,AND($R6=0,$U6=1)),1,0))</f>
        <v>1</v>
      </c>
      <c r="V5" s="35">
        <f t="shared" ref="V5:V24" si="8">IF($L5="","",IF($Q5=4,2,IF(OR(AND($S5&gt;0,$R5=1),AND($R5=1,$U5=1)),1,0)))</f>
        <v>1</v>
      </c>
      <c r="W5" s="35">
        <f t="shared" ref="W5:W24" si="9">IF(AND($Q5=1,$L5=W$4),2,IF(AND($L5&lt;&gt;W$4,W4=2),W4,IF($L5&lt;&gt;W$4,0,1)))</f>
        <v>2</v>
      </c>
      <c r="X5" s="35">
        <f t="shared" ref="X5:AA5" si="1">IF(ROW()=5,0,IF(AND($Q5=1,$L5=X$4),2,IF(AND($L5&lt;&gt;X$4,X4=2),X4,IF($L5&lt;&gt;X$4,0,1))))</f>
        <v>0</v>
      </c>
      <c r="Y5" s="35">
        <f t="shared" si="1"/>
        <v>0</v>
      </c>
      <c r="Z5" s="35">
        <f t="shared" si="1"/>
        <v>0</v>
      </c>
      <c r="AA5" s="35">
        <f t="shared" si="1"/>
        <v>0</v>
      </c>
      <c r="AB5" s="35">
        <f t="shared" ref="AB5:AB24" si="11">IF(OR(W5=1,Q5&gt;0),1,IF(OR(AND(W5=2,X5=1),AND(X5=2,Y5=1),AND(Y5=2,Z5=1),AND(Z5=2,AA5=1)),1,0))</f>
        <v>1</v>
      </c>
      <c r="AC5" s="35">
        <f t="shared" ref="AC5:AC24" si="12">IF(L6&gt;L5,1,0)</f>
        <v>0</v>
      </c>
    </row>
    <row r="6" ht="12.75" customHeight="1">
      <c r="A6" s="1">
        <v>2826.0</v>
      </c>
      <c r="B6" s="105" t="s">
        <v>964</v>
      </c>
      <c r="C6" s="105" t="s">
        <v>965</v>
      </c>
      <c r="D6" s="106" t="s">
        <v>65</v>
      </c>
      <c r="E6" s="107"/>
      <c r="F6" s="108"/>
      <c r="G6" s="105" t="s">
        <v>960</v>
      </c>
      <c r="H6" s="105" t="s">
        <v>966</v>
      </c>
      <c r="I6" s="105" t="s">
        <v>967</v>
      </c>
      <c r="J6" s="109" t="s">
        <v>968</v>
      </c>
      <c r="K6" s="110"/>
      <c r="L6" s="111">
        <v>1.0</v>
      </c>
      <c r="M6" s="111"/>
      <c r="N6" s="111">
        <v>1.0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1</v>
      </c>
    </row>
    <row r="7" ht="12.75" customHeight="1">
      <c r="A7" s="1">
        <v>2376.0</v>
      </c>
      <c r="B7" s="105" t="s">
        <v>969</v>
      </c>
      <c r="C7" s="114" t="s">
        <v>970</v>
      </c>
      <c r="D7" s="106" t="s">
        <v>65</v>
      </c>
      <c r="E7" s="107"/>
      <c r="F7" s="108"/>
      <c r="G7" s="105" t="s">
        <v>960</v>
      </c>
      <c r="H7" s="105" t="s">
        <v>966</v>
      </c>
      <c r="I7" s="105" t="s">
        <v>971</v>
      </c>
      <c r="J7" s="109" t="s">
        <v>968</v>
      </c>
      <c r="K7" s="110"/>
      <c r="L7" s="111">
        <v>2.0</v>
      </c>
      <c r="M7" s="111"/>
      <c r="N7" s="111">
        <v>2.0</v>
      </c>
      <c r="O7" s="112"/>
      <c r="P7" s="113">
        <f t="shared" si="2"/>
        <v>2</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1</v>
      </c>
    </row>
    <row r="8" ht="12.75" customHeight="1">
      <c r="A8" s="1">
        <v>4122.0</v>
      </c>
      <c r="B8" s="105" t="s">
        <v>972</v>
      </c>
      <c r="C8" s="114" t="s">
        <v>973</v>
      </c>
      <c r="D8" s="106" t="s">
        <v>65</v>
      </c>
      <c r="E8" s="107"/>
      <c r="F8" s="108"/>
      <c r="G8" s="105" t="s">
        <v>960</v>
      </c>
      <c r="H8" s="105" t="s">
        <v>966</v>
      </c>
      <c r="I8" s="105"/>
      <c r="J8" s="109" t="s">
        <v>974</v>
      </c>
      <c r="K8" s="110"/>
      <c r="L8" s="111">
        <v>3.0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4125.0</v>
      </c>
      <c r="B9" s="105" t="s">
        <v>975</v>
      </c>
      <c r="C9" s="105" t="s">
        <v>976</v>
      </c>
      <c r="D9" s="106" t="s">
        <v>65</v>
      </c>
      <c r="E9" s="107"/>
      <c r="F9" s="108"/>
      <c r="G9" s="105" t="s">
        <v>960</v>
      </c>
      <c r="H9" s="105" t="s">
        <v>977</v>
      </c>
      <c r="I9" s="105" t="s">
        <v>967</v>
      </c>
      <c r="J9" s="109" t="s">
        <v>978</v>
      </c>
      <c r="K9" s="110"/>
      <c r="L9" s="111">
        <v>1.0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4127.0</v>
      </c>
      <c r="B10" s="105" t="s">
        <v>979</v>
      </c>
      <c r="C10" s="105" t="s">
        <v>980</v>
      </c>
      <c r="D10" s="106" t="s">
        <v>65</v>
      </c>
      <c r="E10" s="107"/>
      <c r="F10" s="108"/>
      <c r="G10" s="105" t="s">
        <v>960</v>
      </c>
      <c r="H10" s="105" t="s">
        <v>981</v>
      </c>
      <c r="I10" s="105"/>
      <c r="J10" s="109"/>
      <c r="K10" s="110"/>
      <c r="L10" s="111">
        <v>1.0</v>
      </c>
      <c r="M10" s="111"/>
      <c r="N10" s="111">
        <v>2.0</v>
      </c>
      <c r="O10" s="112"/>
      <c r="P10" s="113">
        <f t="shared" si="2"/>
        <v>4</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4135.0</v>
      </c>
      <c r="B11" s="105" t="s">
        <v>982</v>
      </c>
      <c r="C11" s="105" t="s">
        <v>983</v>
      </c>
      <c r="D11" s="106" t="s">
        <v>68</v>
      </c>
      <c r="E11" s="107"/>
      <c r="F11" s="108"/>
      <c r="G11" s="105" t="s">
        <v>984</v>
      </c>
      <c r="H11" s="105" t="s">
        <v>985</v>
      </c>
      <c r="I11" s="105" t="s">
        <v>986</v>
      </c>
      <c r="J11" s="109"/>
      <c r="K11" s="110"/>
      <c r="L11" s="111">
        <v>1.0</v>
      </c>
      <c r="M11" s="111"/>
      <c r="N11" s="111">
        <v>1.0</v>
      </c>
      <c r="O11" s="112"/>
      <c r="P11" s="113">
        <f t="shared" si="2"/>
        <v>5</v>
      </c>
      <c r="Q11" s="35">
        <f t="shared" si="3"/>
        <v>2</v>
      </c>
      <c r="R11" s="35">
        <f t="shared" si="4"/>
        <v>1</v>
      </c>
      <c r="S11" s="35">
        <f t="shared" si="5"/>
        <v>1</v>
      </c>
      <c r="T11" s="35">
        <f t="shared" si="6"/>
        <v>2</v>
      </c>
      <c r="U11" s="35">
        <f t="shared" si="7"/>
        <v>1</v>
      </c>
      <c r="V11" s="35">
        <f t="shared" si="8"/>
        <v>1</v>
      </c>
      <c r="W11" s="35">
        <f t="shared" si="9"/>
        <v>1</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4136.0</v>
      </c>
      <c r="B12" s="105" t="s">
        <v>987</v>
      </c>
      <c r="C12" s="114" t="s">
        <v>988</v>
      </c>
      <c r="D12" s="106" t="s">
        <v>65</v>
      </c>
      <c r="E12" s="107"/>
      <c r="F12" s="108"/>
      <c r="G12" s="105" t="s">
        <v>984</v>
      </c>
      <c r="H12" s="105" t="s">
        <v>985</v>
      </c>
      <c r="I12" s="105" t="s">
        <v>986</v>
      </c>
      <c r="J12" s="109"/>
      <c r="K12" s="110"/>
      <c r="L12" s="111">
        <v>2.0</v>
      </c>
      <c r="M12" s="111"/>
      <c r="N12" s="111">
        <v>2.0</v>
      </c>
      <c r="O12" s="112"/>
      <c r="P12" s="113">
        <f t="shared" si="2"/>
        <v>5</v>
      </c>
      <c r="Q12" s="35">
        <f t="shared" si="3"/>
        <v>1</v>
      </c>
      <c r="R12" s="35">
        <f t="shared" si="4"/>
        <v>1</v>
      </c>
      <c r="S12" s="35">
        <f t="shared" si="5"/>
        <v>1</v>
      </c>
      <c r="T12" s="35">
        <f t="shared" si="6"/>
        <v>2</v>
      </c>
      <c r="U12" s="35">
        <f t="shared" si="7"/>
        <v>1</v>
      </c>
      <c r="V12" s="35">
        <f t="shared" si="8"/>
        <v>1</v>
      </c>
      <c r="W12" s="35">
        <f t="shared" si="9"/>
        <v>0</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4138.0</v>
      </c>
      <c r="B13" s="105" t="s">
        <v>989</v>
      </c>
      <c r="C13" s="114" t="s">
        <v>990</v>
      </c>
      <c r="D13" s="106" t="s">
        <v>65</v>
      </c>
      <c r="E13" s="107" t="s">
        <v>991</v>
      </c>
      <c r="F13" s="108"/>
      <c r="G13" s="105" t="s">
        <v>984</v>
      </c>
      <c r="H13" s="105" t="s">
        <v>985</v>
      </c>
      <c r="I13" s="105"/>
      <c r="J13" s="109"/>
      <c r="K13" s="110"/>
      <c r="L13" s="111">
        <v>2.0</v>
      </c>
      <c r="M13" s="111"/>
      <c r="N13" s="111">
        <v>2.0</v>
      </c>
      <c r="O13" s="112"/>
      <c r="P13" s="113">
        <f t="shared" si="2"/>
        <v>5</v>
      </c>
      <c r="Q13" s="35">
        <f t="shared" si="3"/>
        <v>1</v>
      </c>
      <c r="R13" s="35">
        <f t="shared" si="4"/>
        <v>1</v>
      </c>
      <c r="S13" s="35">
        <f t="shared" si="5"/>
        <v>1</v>
      </c>
      <c r="T13" s="35">
        <f t="shared" si="6"/>
        <v>2</v>
      </c>
      <c r="U13" s="35">
        <f t="shared" si="7"/>
        <v>1</v>
      </c>
      <c r="V13" s="35">
        <f t="shared" si="8"/>
        <v>1</v>
      </c>
      <c r="W13" s="35">
        <f t="shared" si="9"/>
        <v>0</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4140.0</v>
      </c>
      <c r="B14" s="105" t="s">
        <v>992</v>
      </c>
      <c r="C14" s="114" t="s">
        <v>993</v>
      </c>
      <c r="D14" s="106" t="s">
        <v>65</v>
      </c>
      <c r="E14" s="107"/>
      <c r="F14" s="108"/>
      <c r="G14" s="105" t="s">
        <v>984</v>
      </c>
      <c r="H14" s="105" t="s">
        <v>994</v>
      </c>
      <c r="I14" s="105"/>
      <c r="J14" s="109"/>
      <c r="K14" s="110"/>
      <c r="L14" s="111">
        <v>2.0</v>
      </c>
      <c r="M14" s="111"/>
      <c r="N14" s="111">
        <v>2.0</v>
      </c>
      <c r="O14" s="112"/>
      <c r="P14" s="113">
        <f t="shared" si="2"/>
        <v>5</v>
      </c>
      <c r="Q14" s="35">
        <f t="shared" si="3"/>
        <v>1</v>
      </c>
      <c r="R14" s="35">
        <f t="shared" si="4"/>
        <v>1</v>
      </c>
      <c r="S14" s="35">
        <f t="shared" si="5"/>
        <v>1</v>
      </c>
      <c r="T14" s="35">
        <f t="shared" si="6"/>
        <v>2</v>
      </c>
      <c r="U14" s="35">
        <f t="shared" si="7"/>
        <v>1</v>
      </c>
      <c r="V14" s="35">
        <f t="shared" si="8"/>
        <v>1</v>
      </c>
      <c r="W14" s="35">
        <f t="shared" si="9"/>
        <v>0</v>
      </c>
      <c r="X14" s="35">
        <f t="shared" ref="X14:AA14" si="20">IF(ROW()=5,0,IF(AND($Q14=1,$L14=X$4),2,IF(AND($L14&lt;&gt;X$4,X13=2),X13,IF($L14&lt;&gt;X$4,0,1))))</f>
        <v>2</v>
      </c>
      <c r="Y14" s="35">
        <f t="shared" si="20"/>
        <v>2</v>
      </c>
      <c r="Z14" s="35">
        <f t="shared" si="20"/>
        <v>0</v>
      </c>
      <c r="AA14" s="35">
        <f t="shared" si="20"/>
        <v>0</v>
      </c>
      <c r="AB14" s="35">
        <f t="shared" si="11"/>
        <v>1</v>
      </c>
      <c r="AC14" s="35">
        <f t="shared" si="12"/>
        <v>0</v>
      </c>
    </row>
    <row r="15" ht="12.75" customHeight="1">
      <c r="A15" s="1">
        <v>4141.0</v>
      </c>
      <c r="B15" s="105" t="s">
        <v>995</v>
      </c>
      <c r="C15" s="105" t="s">
        <v>996</v>
      </c>
      <c r="D15" s="106" t="s">
        <v>65</v>
      </c>
      <c r="E15" s="107" t="s">
        <v>997</v>
      </c>
      <c r="F15" s="108"/>
      <c r="G15" s="105" t="s">
        <v>984</v>
      </c>
      <c r="H15" s="105" t="s">
        <v>994</v>
      </c>
      <c r="I15" s="105" t="s">
        <v>986</v>
      </c>
      <c r="J15" s="109"/>
      <c r="K15" s="110"/>
      <c r="L15" s="111">
        <v>1.0</v>
      </c>
      <c r="M15" s="111"/>
      <c r="N15" s="111">
        <v>1.0</v>
      </c>
      <c r="O15" s="112"/>
      <c r="P15" s="113">
        <f t="shared" si="2"/>
        <v>6</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1</v>
      </c>
    </row>
    <row r="16" ht="12.75" customHeight="1">
      <c r="A16" s="1">
        <v>4144.0</v>
      </c>
      <c r="B16" s="105" t="s">
        <v>998</v>
      </c>
      <c r="C16" s="114" t="s">
        <v>999</v>
      </c>
      <c r="D16" s="106" t="s">
        <v>65</v>
      </c>
      <c r="E16" s="107" t="s">
        <v>1000</v>
      </c>
      <c r="F16" s="108"/>
      <c r="G16" s="105" t="s">
        <v>984</v>
      </c>
      <c r="H16" s="105" t="s">
        <v>994</v>
      </c>
      <c r="I16" s="105"/>
      <c r="J16" s="109"/>
      <c r="K16" s="110"/>
      <c r="L16" s="111">
        <v>2.0</v>
      </c>
      <c r="M16" s="111"/>
      <c r="N16" s="111">
        <v>2.0</v>
      </c>
      <c r="O16" s="112"/>
      <c r="P16" s="113">
        <f t="shared" si="2"/>
        <v>6</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0</v>
      </c>
      <c r="AA16" s="35">
        <f t="shared" si="22"/>
        <v>0</v>
      </c>
      <c r="AB16" s="35">
        <f t="shared" si="11"/>
        <v>1</v>
      </c>
      <c r="AC16" s="35">
        <f t="shared" si="12"/>
        <v>0</v>
      </c>
    </row>
    <row r="17" ht="12.75" customHeight="1">
      <c r="A17" s="1">
        <v>4150.0</v>
      </c>
      <c r="B17" s="105" t="s">
        <v>1001</v>
      </c>
      <c r="C17" s="114" t="s">
        <v>1002</v>
      </c>
      <c r="D17" s="106" t="s">
        <v>68</v>
      </c>
      <c r="E17" s="107"/>
      <c r="F17" s="108"/>
      <c r="G17" s="105" t="s">
        <v>984</v>
      </c>
      <c r="H17" s="105" t="s">
        <v>985</v>
      </c>
      <c r="I17" s="105"/>
      <c r="J17" s="109"/>
      <c r="K17" s="110"/>
      <c r="L17" s="111">
        <v>2.0</v>
      </c>
      <c r="M17" s="111"/>
      <c r="N17" s="111">
        <v>2.0</v>
      </c>
      <c r="O17" s="112"/>
      <c r="P17" s="113">
        <f t="shared" si="2"/>
        <v>6</v>
      </c>
      <c r="Q17" s="35">
        <f t="shared" si="3"/>
        <v>2</v>
      </c>
      <c r="R17" s="35">
        <f t="shared" si="4"/>
        <v>1</v>
      </c>
      <c r="S17" s="35">
        <f t="shared" si="5"/>
        <v>2</v>
      </c>
      <c r="T17" s="35">
        <f t="shared" si="6"/>
        <v>2</v>
      </c>
      <c r="U17" s="35">
        <f t="shared" si="7"/>
        <v>1</v>
      </c>
      <c r="V17" s="35">
        <f t="shared" si="8"/>
        <v>1</v>
      </c>
      <c r="W17" s="35">
        <f t="shared" si="9"/>
        <v>2</v>
      </c>
      <c r="X17" s="35">
        <f t="shared" ref="X17:AA17" si="23">IF(ROW()=5,0,IF(AND($Q17=1,$L17=X$4),2,IF(AND($L17&lt;&gt;X$4,X16=2),X16,IF($L17&lt;&gt;X$4,0,1))))</f>
        <v>1</v>
      </c>
      <c r="Y17" s="35">
        <f t="shared" si="23"/>
        <v>2</v>
      </c>
      <c r="Z17" s="35">
        <f t="shared" si="23"/>
        <v>0</v>
      </c>
      <c r="AA17" s="35">
        <f t="shared" si="23"/>
        <v>0</v>
      </c>
      <c r="AB17" s="35">
        <f t="shared" si="11"/>
        <v>1</v>
      </c>
      <c r="AC17" s="35">
        <f t="shared" si="12"/>
        <v>0</v>
      </c>
    </row>
    <row r="18" ht="12.75" customHeight="1">
      <c r="A18" s="1">
        <v>4154.0</v>
      </c>
      <c r="B18" s="105" t="s">
        <v>1003</v>
      </c>
      <c r="C18" s="105" t="s">
        <v>1004</v>
      </c>
      <c r="D18" s="106" t="s">
        <v>68</v>
      </c>
      <c r="E18" s="107"/>
      <c r="F18" s="108"/>
      <c r="G18" s="105" t="s">
        <v>984</v>
      </c>
      <c r="H18" s="105" t="s">
        <v>1005</v>
      </c>
      <c r="I18" s="105"/>
      <c r="J18" s="109"/>
      <c r="K18" s="110"/>
      <c r="L18" s="111">
        <v>1.0</v>
      </c>
      <c r="M18" s="111"/>
      <c r="N18" s="111">
        <v>1.0</v>
      </c>
      <c r="O18" s="112"/>
      <c r="P18" s="113">
        <f t="shared" si="2"/>
        <v>7</v>
      </c>
      <c r="Q18" s="35">
        <f t="shared" si="3"/>
        <v>2</v>
      </c>
      <c r="R18" s="35">
        <f t="shared" si="4"/>
        <v>1</v>
      </c>
      <c r="S18" s="35">
        <f t="shared" si="5"/>
        <v>1</v>
      </c>
      <c r="T18" s="35">
        <f t="shared" si="6"/>
        <v>2</v>
      </c>
      <c r="U18" s="35">
        <f t="shared" si="7"/>
        <v>1</v>
      </c>
      <c r="V18" s="35">
        <f t="shared" si="8"/>
        <v>1</v>
      </c>
      <c r="W18" s="35">
        <f t="shared" si="9"/>
        <v>1</v>
      </c>
      <c r="X18" s="35">
        <f t="shared" ref="X18:AA18" si="24">IF(ROW()=5,0,IF(AND($Q18=1,$L18=X$4),2,IF(AND($L18&lt;&gt;X$4,X17=2),X17,IF($L18&lt;&gt;X$4,0,1))))</f>
        <v>0</v>
      </c>
      <c r="Y18" s="35">
        <f t="shared" si="24"/>
        <v>2</v>
      </c>
      <c r="Z18" s="35">
        <f t="shared" si="24"/>
        <v>0</v>
      </c>
      <c r="AA18" s="35">
        <f t="shared" si="24"/>
        <v>0</v>
      </c>
      <c r="AB18" s="35">
        <f t="shared" si="11"/>
        <v>1</v>
      </c>
      <c r="AC18" s="35">
        <f t="shared" si="12"/>
        <v>1</v>
      </c>
    </row>
    <row r="19" ht="12.75" hidden="1" customHeight="1">
      <c r="A19" s="1">
        <v>4155.0</v>
      </c>
      <c r="B19" s="105" t="s">
        <v>1006</v>
      </c>
      <c r="C19" s="114" t="s">
        <v>1007</v>
      </c>
      <c r="D19" s="106"/>
      <c r="E19" s="107"/>
      <c r="F19" s="108"/>
      <c r="G19" s="105" t="s">
        <v>984</v>
      </c>
      <c r="H19" s="105" t="s">
        <v>1005</v>
      </c>
      <c r="I19" s="105" t="s">
        <v>967</v>
      </c>
      <c r="J19" s="109"/>
      <c r="K19" s="110"/>
      <c r="L19" s="111">
        <v>2.0</v>
      </c>
      <c r="M19" s="111"/>
      <c r="N19" s="111">
        <v>2.0</v>
      </c>
      <c r="O19" s="112"/>
      <c r="P19" s="113">
        <f t="shared" si="2"/>
        <v>7</v>
      </c>
      <c r="Q19" s="35">
        <f t="shared" si="3"/>
        <v>0</v>
      </c>
      <c r="R19" s="35">
        <f t="shared" si="4"/>
        <v>1</v>
      </c>
      <c r="S19" s="35">
        <f t="shared" si="5"/>
        <v>1</v>
      </c>
      <c r="T19" s="35">
        <f t="shared" si="6"/>
        <v>2</v>
      </c>
      <c r="U19" s="35">
        <f t="shared" si="7"/>
        <v>1</v>
      </c>
      <c r="V19" s="35">
        <f t="shared" si="8"/>
        <v>1</v>
      </c>
      <c r="W19" s="35">
        <f t="shared" si="9"/>
        <v>0</v>
      </c>
      <c r="X19" s="35">
        <f t="shared" ref="X19:AA19" si="25">IF(ROW()=5,0,IF(AND($Q19=1,$L19=X$4),2,IF(AND($L19&lt;&gt;X$4,X18=2),X18,IF($L19&lt;&gt;X$4,0,1))))</f>
        <v>1</v>
      </c>
      <c r="Y19" s="35">
        <f t="shared" si="25"/>
        <v>2</v>
      </c>
      <c r="Z19" s="35">
        <f t="shared" si="25"/>
        <v>0</v>
      </c>
      <c r="AA19" s="35">
        <f t="shared" si="25"/>
        <v>0</v>
      </c>
      <c r="AB19" s="35">
        <f t="shared" si="11"/>
        <v>0</v>
      </c>
      <c r="AC19" s="35">
        <f t="shared" si="12"/>
        <v>0</v>
      </c>
    </row>
    <row r="20" ht="12.75" customHeight="1">
      <c r="A20" s="1">
        <v>2649.0</v>
      </c>
      <c r="B20" s="105" t="s">
        <v>1008</v>
      </c>
      <c r="C20" s="105" t="s">
        <v>1009</v>
      </c>
      <c r="D20" s="106" t="s">
        <v>68</v>
      </c>
      <c r="E20" s="107"/>
      <c r="F20" s="108"/>
      <c r="G20" s="105" t="s">
        <v>1010</v>
      </c>
      <c r="H20" s="105" t="s">
        <v>448</v>
      </c>
      <c r="I20" s="105" t="s">
        <v>825</v>
      </c>
      <c r="J20" s="109"/>
      <c r="K20" s="110"/>
      <c r="L20" s="111">
        <v>1.0</v>
      </c>
      <c r="M20" s="111"/>
      <c r="N20" s="111">
        <v>1.0</v>
      </c>
      <c r="O20" s="112"/>
      <c r="P20" s="113">
        <f t="shared" si="2"/>
        <v>8</v>
      </c>
      <c r="Q20" s="35">
        <f t="shared" si="3"/>
        <v>2</v>
      </c>
      <c r="R20" s="35">
        <f t="shared" si="4"/>
        <v>1</v>
      </c>
      <c r="S20" s="35">
        <f t="shared" si="5"/>
        <v>1</v>
      </c>
      <c r="T20" s="35">
        <f t="shared" si="6"/>
        <v>2</v>
      </c>
      <c r="U20" s="35">
        <f t="shared" si="7"/>
        <v>1</v>
      </c>
      <c r="V20" s="35">
        <f t="shared" si="8"/>
        <v>1</v>
      </c>
      <c r="W20" s="35">
        <f t="shared" si="9"/>
        <v>1</v>
      </c>
      <c r="X20" s="35">
        <f t="shared" ref="X20:AA20" si="26">IF(ROW()=5,0,IF(AND($Q20=1,$L20=X$4),2,IF(AND($L20&lt;&gt;X$4,X19=2),X19,IF($L20&lt;&gt;X$4,0,1))))</f>
        <v>0</v>
      </c>
      <c r="Y20" s="35">
        <f t="shared" si="26"/>
        <v>2</v>
      </c>
      <c r="Z20" s="35">
        <f t="shared" si="26"/>
        <v>0</v>
      </c>
      <c r="AA20" s="35">
        <f t="shared" si="26"/>
        <v>0</v>
      </c>
      <c r="AB20" s="35">
        <f t="shared" si="11"/>
        <v>1</v>
      </c>
      <c r="AC20" s="35">
        <f t="shared" si="12"/>
        <v>0</v>
      </c>
    </row>
    <row r="21" ht="12.75" customHeight="1">
      <c r="A21" s="1">
        <v>2652.0</v>
      </c>
      <c r="B21" s="105" t="s">
        <v>1011</v>
      </c>
      <c r="C21" s="105" t="s">
        <v>1012</v>
      </c>
      <c r="D21" s="106" t="s">
        <v>62</v>
      </c>
      <c r="E21" s="107"/>
      <c r="F21" s="108"/>
      <c r="G21" s="105" t="s">
        <v>1010</v>
      </c>
      <c r="H21" s="105" t="s">
        <v>1013</v>
      </c>
      <c r="I21" s="105"/>
      <c r="J21" s="109"/>
      <c r="K21" s="110"/>
      <c r="L21" s="111">
        <v>1.0</v>
      </c>
      <c r="M21" s="111"/>
      <c r="N21" s="111">
        <v>2.0</v>
      </c>
      <c r="O21" s="112"/>
      <c r="P21" s="113">
        <f t="shared" si="2"/>
        <v>9</v>
      </c>
      <c r="Q21" s="35">
        <f t="shared" si="3"/>
        <v>3</v>
      </c>
      <c r="R21" s="35">
        <f t="shared" si="4"/>
        <v>1</v>
      </c>
      <c r="S21" s="35">
        <f t="shared" si="5"/>
        <v>1</v>
      </c>
      <c r="T21" s="35">
        <f t="shared" si="6"/>
        <v>3</v>
      </c>
      <c r="U21" s="35">
        <f t="shared" si="7"/>
        <v>1</v>
      </c>
      <c r="V21" s="35">
        <f t="shared" si="8"/>
        <v>1</v>
      </c>
      <c r="W21" s="35">
        <f t="shared" si="9"/>
        <v>1</v>
      </c>
      <c r="X21" s="35">
        <f t="shared" ref="X21:AA21" si="27">IF(ROW()=5,0,IF(AND($Q21=1,$L21=X$4),2,IF(AND($L21&lt;&gt;X$4,X20=2),X20,IF($L21&lt;&gt;X$4,0,1))))</f>
        <v>0</v>
      </c>
      <c r="Y21" s="35">
        <f t="shared" si="27"/>
        <v>2</v>
      </c>
      <c r="Z21" s="35">
        <f t="shared" si="27"/>
        <v>0</v>
      </c>
      <c r="AA21" s="35">
        <f t="shared" si="27"/>
        <v>0</v>
      </c>
      <c r="AB21" s="35">
        <f t="shared" si="11"/>
        <v>1</v>
      </c>
      <c r="AC21" s="35">
        <f t="shared" si="12"/>
        <v>0</v>
      </c>
    </row>
    <row r="22" ht="12.75" customHeight="1">
      <c r="A22" s="1">
        <v>3379.0</v>
      </c>
      <c r="B22" s="105" t="s">
        <v>1014</v>
      </c>
      <c r="C22" s="105" t="s">
        <v>1015</v>
      </c>
      <c r="D22" s="106" t="s">
        <v>65</v>
      </c>
      <c r="E22" s="107"/>
      <c r="F22" s="108"/>
      <c r="G22" s="105" t="s">
        <v>1016</v>
      </c>
      <c r="H22" s="105" t="s">
        <v>1017</v>
      </c>
      <c r="I22" s="105"/>
      <c r="J22" s="109"/>
      <c r="K22" s="110"/>
      <c r="L22" s="111">
        <v>1.0</v>
      </c>
      <c r="M22" s="111"/>
      <c r="N22" s="111">
        <v>1.0</v>
      </c>
      <c r="O22" s="112"/>
      <c r="P22" s="113">
        <f t="shared" si="2"/>
        <v>10</v>
      </c>
      <c r="Q22" s="35">
        <f t="shared" si="3"/>
        <v>1</v>
      </c>
      <c r="R22" s="35">
        <f t="shared" si="4"/>
        <v>1</v>
      </c>
      <c r="S22" s="35">
        <f t="shared" si="5"/>
        <v>0</v>
      </c>
      <c r="T22" s="35">
        <f t="shared" si="6"/>
        <v>1</v>
      </c>
      <c r="U22" s="35">
        <f t="shared" si="7"/>
        <v>1</v>
      </c>
      <c r="V22" s="35">
        <f t="shared" si="8"/>
        <v>1</v>
      </c>
      <c r="W22" s="35">
        <f t="shared" si="9"/>
        <v>2</v>
      </c>
      <c r="X22" s="35">
        <f t="shared" ref="X22:AA22" si="28">IF(ROW()=5,0,IF(AND($Q22=1,$L22=X$4),2,IF(AND($L22&lt;&gt;X$4,X21=2),X21,IF($L22&lt;&gt;X$4,0,1))))</f>
        <v>0</v>
      </c>
      <c r="Y22" s="35">
        <f t="shared" si="28"/>
        <v>2</v>
      </c>
      <c r="Z22" s="35">
        <f t="shared" si="28"/>
        <v>0</v>
      </c>
      <c r="AA22" s="35">
        <f t="shared" si="28"/>
        <v>0</v>
      </c>
      <c r="AB22" s="35">
        <f t="shared" si="11"/>
        <v>1</v>
      </c>
      <c r="AC22" s="35">
        <f t="shared" si="12"/>
        <v>1</v>
      </c>
    </row>
    <row r="23" ht="12.75" customHeight="1">
      <c r="A23" s="1">
        <v>3385.0</v>
      </c>
      <c r="B23" s="105" t="s">
        <v>1018</v>
      </c>
      <c r="C23" s="114" t="s">
        <v>1019</v>
      </c>
      <c r="D23" s="106" t="s">
        <v>65</v>
      </c>
      <c r="E23" s="107"/>
      <c r="F23" s="108"/>
      <c r="G23" s="105" t="s">
        <v>1016</v>
      </c>
      <c r="H23" s="105" t="s">
        <v>1017</v>
      </c>
      <c r="I23" s="105"/>
      <c r="J23" s="109"/>
      <c r="K23" s="110"/>
      <c r="L23" s="111">
        <v>2.0</v>
      </c>
      <c r="M23" s="111"/>
      <c r="N23" s="111">
        <v>1.0</v>
      </c>
      <c r="O23" s="112"/>
      <c r="P23" s="113">
        <f t="shared" si="2"/>
        <v>10</v>
      </c>
      <c r="Q23" s="35">
        <f t="shared" si="3"/>
        <v>1</v>
      </c>
      <c r="R23" s="35">
        <f t="shared" si="4"/>
        <v>1</v>
      </c>
      <c r="S23" s="35">
        <f t="shared" si="5"/>
        <v>0</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0</v>
      </c>
      <c r="AA23" s="35">
        <f t="shared" si="29"/>
        <v>0</v>
      </c>
      <c r="AB23" s="35">
        <f t="shared" si="11"/>
        <v>1</v>
      </c>
      <c r="AC23" s="35">
        <f t="shared" si="12"/>
        <v>0</v>
      </c>
    </row>
    <row r="24" ht="12.75" customHeight="1">
      <c r="A24" s="1">
        <v>3383.0</v>
      </c>
      <c r="B24" s="105" t="s">
        <v>1020</v>
      </c>
      <c r="C24" s="105" t="s">
        <v>1021</v>
      </c>
      <c r="D24" s="106" t="s">
        <v>65</v>
      </c>
      <c r="E24" s="107" t="s">
        <v>1022</v>
      </c>
      <c r="F24" s="108"/>
      <c r="G24" s="105" t="s">
        <v>1016</v>
      </c>
      <c r="H24" s="105" t="s">
        <v>1023</v>
      </c>
      <c r="I24" s="105" t="s">
        <v>921</v>
      </c>
      <c r="J24" s="109" t="s">
        <v>1024</v>
      </c>
      <c r="K24" s="110"/>
      <c r="L24" s="111">
        <v>1.0</v>
      </c>
      <c r="M24" s="111"/>
      <c r="N24" s="111">
        <v>1.0</v>
      </c>
      <c r="O24" s="112"/>
      <c r="P24" s="113">
        <f t="shared" si="2"/>
        <v>11</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0</v>
      </c>
      <c r="AA24" s="35">
        <f t="shared" si="30"/>
        <v>0</v>
      </c>
      <c r="AB24" s="35">
        <f t="shared" si="11"/>
        <v>1</v>
      </c>
      <c r="AC24" s="35">
        <f t="shared" si="12"/>
        <v>0</v>
      </c>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4">
    <filterColumn colId="0">
      <filters>
        <filter val="1"/>
      </filters>
    </filterColumn>
  </autoFilter>
  <mergeCells count="2">
    <mergeCell ref="B3:K3"/>
    <mergeCell ref="J4:K4"/>
  </mergeCells>
  <conditionalFormatting sqref="L5:L24">
    <cfRule type="expression" dxfId="9" priority="1">
      <formula>L5*L6/L5-L5&gt;1</formula>
    </cfRule>
  </conditionalFormatting>
  <conditionalFormatting sqref="A5:A24">
    <cfRule type="expression" dxfId="4" priority="2">
      <formula>A5=""</formula>
    </cfRule>
  </conditionalFormatting>
  <conditionalFormatting sqref="D5:F24">
    <cfRule type="expression" dxfId="0" priority="3">
      <formula>$M5&gt;0</formula>
    </cfRule>
  </conditionalFormatting>
  <conditionalFormatting sqref="F5:F24">
    <cfRule type="expression" dxfId="6" priority="4">
      <formula>O5&lt;&gt;""</formula>
    </cfRule>
  </conditionalFormatting>
  <conditionalFormatting sqref="C5:C24">
    <cfRule type="expression" dxfId="8" priority="5">
      <formula>$AC5=1</formula>
    </cfRule>
  </conditionalFormatting>
  <conditionalFormatting sqref="D5:D24">
    <cfRule type="expression" dxfId="1" priority="6">
      <formula>T5=1</formula>
    </cfRule>
  </conditionalFormatting>
  <conditionalFormatting sqref="D5:D24">
    <cfRule type="expression" dxfId="2" priority="7">
      <formula>T5=3</formula>
    </cfRule>
  </conditionalFormatting>
  <conditionalFormatting sqref="D5:D24">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1025</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10</v>
      </c>
      <c r="N2" s="97">
        <f>COUNTIF(T:T,"&gt;0")</f>
        <v>10</v>
      </c>
      <c r="O2" s="97"/>
      <c r="P2" s="97"/>
      <c r="Q2" s="97"/>
      <c r="R2" s="97"/>
      <c r="S2" s="97"/>
      <c r="T2" s="97"/>
      <c r="U2" s="97"/>
      <c r="V2" s="97"/>
      <c r="W2" s="115"/>
      <c r="X2" s="115"/>
      <c r="Y2" s="115"/>
      <c r="Z2" s="115"/>
      <c r="AA2" s="115"/>
      <c r="AB2" s="115"/>
      <c r="AC2" s="35"/>
    </row>
    <row r="3" ht="75.0" customHeight="1">
      <c r="A3" s="71" t="s">
        <v>98</v>
      </c>
      <c r="B3" s="98" t="s">
        <v>1026</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4297.0</v>
      </c>
      <c r="B5" s="105" t="s">
        <v>1027</v>
      </c>
      <c r="C5" s="105" t="s">
        <v>1028</v>
      </c>
      <c r="D5" s="106" t="s">
        <v>65</v>
      </c>
      <c r="E5" s="107"/>
      <c r="F5" s="108"/>
      <c r="G5" s="105" t="s">
        <v>1029</v>
      </c>
      <c r="H5" s="105" t="s">
        <v>448</v>
      </c>
      <c r="I5" s="105" t="s">
        <v>1030</v>
      </c>
      <c r="J5" s="109" t="s">
        <v>1031</v>
      </c>
      <c r="K5" s="110"/>
      <c r="L5" s="111">
        <v>1.0</v>
      </c>
      <c r="M5" s="111"/>
      <c r="N5" s="111">
        <v>1.0</v>
      </c>
      <c r="O5" s="112"/>
      <c r="P5" s="113">
        <f t="shared" ref="P5:P14" si="2">IF(P4="",1,IF(L5=1,P4+1,P4))</f>
        <v>1</v>
      </c>
      <c r="Q5" s="35">
        <f t="shared" ref="Q5:Q14" si="3">IF($L5="","",IF($D5="Yes",1,IF($D5="No",2,IF($D5="N/A",3,0))))</f>
        <v>1</v>
      </c>
      <c r="R5" s="35">
        <f t="shared" ref="R5:R14" si="4">IF($L5="","",IF($Q5=4,2,IF(OR($L5=1,$R4=""),1,IF(OR(AND($M4=1,($L5-$L3&lt;&gt;0)),AND($R4=0,$L4=$L5),AND($M4=1,$L5=$L3)),0,1))))</f>
        <v>1</v>
      </c>
      <c r="S5" s="35" t="str">
        <f t="shared" ref="S5:S14" si="5">IF(OR($L5="",$Q5=4),$S4,IF(AND($Q5&gt;1,OR($S4="",$S4=0,$S4&gt;=$L5)),$L5,IF($L5&gt;$S4,$S4,0)))</f>
        <v/>
      </c>
      <c r="T5" s="35">
        <f t="shared" ref="T5:T14" si="6">IF($Q5=4,$T4,IF($T4="",$Q5,IF(AND($P5=$P4,(OR(AND($S5&gt;0,$Q5&lt;$T4),AND($S5=1,$Q5&lt;=$T4)))),$T4,$Q5)))</f>
        <v>1</v>
      </c>
      <c r="U5" s="35">
        <f t="shared" ref="U5:U14" si="7">IF($L5="","",IF(OR(AND($R4=1,$S5=1),$Q5&gt;0,AND($R6=0,$U6=1)),1,0))</f>
        <v>1</v>
      </c>
      <c r="V5" s="35">
        <f t="shared" ref="V5:V14" si="8">IF($L5="","",IF($Q5=4,2,IF(OR(AND($S5&gt;0,$R5=1),AND($R5=1,$U5=1)),1,0)))</f>
        <v>1</v>
      </c>
      <c r="W5" s="35">
        <f t="shared" ref="W5:W14" si="9">IF(AND($Q5=1,$L5=W$4),2,IF(AND($L5&lt;&gt;W$4,W4=2),W4,IF($L5&lt;&gt;W$4,0,1)))</f>
        <v>2</v>
      </c>
      <c r="X5" s="35">
        <f t="shared" ref="X5:AA5" si="1">IF(ROW()=5,0,IF(AND($Q5=1,$L5=X$4),2,IF(AND($L5&lt;&gt;X$4,X4=2),X4,IF($L5&lt;&gt;X$4,0,1))))</f>
        <v>0</v>
      </c>
      <c r="Y5" s="35">
        <f t="shared" si="1"/>
        <v>0</v>
      </c>
      <c r="Z5" s="35">
        <f t="shared" si="1"/>
        <v>0</v>
      </c>
      <c r="AA5" s="35">
        <f t="shared" si="1"/>
        <v>0</v>
      </c>
      <c r="AB5" s="35">
        <f t="shared" ref="AB5:AB14" si="11">IF(OR(W5=1,Q5&gt;0),1,IF(OR(AND(W5=2,X5=1),AND(X5=2,Y5=1),AND(Y5=2,Z5=1),AND(Z5=2,AA5=1)),1,0))</f>
        <v>1</v>
      </c>
      <c r="AC5" s="35">
        <f t="shared" ref="AC5:AC14" si="12">IF(L6&gt;L5,1,0)</f>
        <v>1</v>
      </c>
    </row>
    <row r="6" ht="12.75" customHeight="1">
      <c r="A6" s="1">
        <v>4298.0</v>
      </c>
      <c r="B6" s="105" t="s">
        <v>1032</v>
      </c>
      <c r="C6" s="114" t="s">
        <v>1033</v>
      </c>
      <c r="D6" s="106" t="s">
        <v>65</v>
      </c>
      <c r="E6" s="107"/>
      <c r="F6" s="108"/>
      <c r="G6" s="105" t="s">
        <v>1029</v>
      </c>
      <c r="H6" s="105" t="s">
        <v>1034</v>
      </c>
      <c r="I6" s="105"/>
      <c r="J6" s="109"/>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4319.0</v>
      </c>
      <c r="B7" s="105" t="s">
        <v>1035</v>
      </c>
      <c r="C7" s="114" t="s">
        <v>1036</v>
      </c>
      <c r="D7" s="106" t="s">
        <v>65</v>
      </c>
      <c r="E7" s="107" t="s">
        <v>1037</v>
      </c>
      <c r="F7" s="108"/>
      <c r="G7" s="105" t="s">
        <v>1029</v>
      </c>
      <c r="H7" s="105" t="s">
        <v>1038</v>
      </c>
      <c r="I7" s="105"/>
      <c r="J7" s="109"/>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4320.0</v>
      </c>
      <c r="B8" s="105" t="s">
        <v>1039</v>
      </c>
      <c r="C8" s="114" t="s">
        <v>1040</v>
      </c>
      <c r="D8" s="106" t="s">
        <v>65</v>
      </c>
      <c r="E8" s="107"/>
      <c r="F8" s="108"/>
      <c r="G8" s="105" t="s">
        <v>1029</v>
      </c>
      <c r="H8" s="105" t="s">
        <v>1038</v>
      </c>
      <c r="I8" s="105"/>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4090.0</v>
      </c>
      <c r="B9" s="105" t="s">
        <v>1041</v>
      </c>
      <c r="C9" s="114" t="s">
        <v>1042</v>
      </c>
      <c r="D9" s="106" t="s">
        <v>65</v>
      </c>
      <c r="E9" s="107"/>
      <c r="F9" s="108"/>
      <c r="G9" s="105" t="s">
        <v>1043</v>
      </c>
      <c r="H9" s="105" t="s">
        <v>1044</v>
      </c>
      <c r="I9" s="105" t="s">
        <v>1045</v>
      </c>
      <c r="J9" s="109"/>
      <c r="K9" s="110"/>
      <c r="L9" s="111">
        <v>2.0</v>
      </c>
      <c r="M9" s="111"/>
      <c r="N9" s="111">
        <v>1.0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4095.0</v>
      </c>
      <c r="B10" s="105" t="s">
        <v>1046</v>
      </c>
      <c r="C10" s="114" t="s">
        <v>1047</v>
      </c>
      <c r="D10" s="106" t="s">
        <v>65</v>
      </c>
      <c r="E10" s="107"/>
      <c r="F10" s="108"/>
      <c r="G10" s="105" t="s">
        <v>1043</v>
      </c>
      <c r="H10" s="105" t="s">
        <v>1044</v>
      </c>
      <c r="I10" s="105"/>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4097.0</v>
      </c>
      <c r="B11" s="105" t="s">
        <v>1048</v>
      </c>
      <c r="C11" s="114" t="s">
        <v>1049</v>
      </c>
      <c r="D11" s="106" t="s">
        <v>65</v>
      </c>
      <c r="E11" s="107" t="s">
        <v>1050</v>
      </c>
      <c r="F11" s="108"/>
      <c r="G11" s="105" t="s">
        <v>1043</v>
      </c>
      <c r="H11" s="105" t="s">
        <v>1051</v>
      </c>
      <c r="I11" s="105" t="s">
        <v>1045</v>
      </c>
      <c r="J11" s="109" t="s">
        <v>1052</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1791.0</v>
      </c>
      <c r="B12" s="105" t="s">
        <v>1053</v>
      </c>
      <c r="C12" s="105" t="s">
        <v>1054</v>
      </c>
      <c r="D12" s="106" t="s">
        <v>65</v>
      </c>
      <c r="E12" s="107"/>
      <c r="F12" s="108"/>
      <c r="G12" s="105" t="s">
        <v>1055</v>
      </c>
      <c r="H12" s="105" t="s">
        <v>448</v>
      </c>
      <c r="I12" s="105" t="s">
        <v>1045</v>
      </c>
      <c r="J12" s="109"/>
      <c r="K12" s="110"/>
      <c r="L12" s="111">
        <v>1.0</v>
      </c>
      <c r="M12" s="111"/>
      <c r="N12" s="111">
        <v>1.0</v>
      </c>
      <c r="O12" s="112"/>
      <c r="P12" s="113">
        <f t="shared" si="2"/>
        <v>2</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1</v>
      </c>
    </row>
    <row r="13" ht="12.75" customHeight="1">
      <c r="A13" s="1">
        <v>1797.0</v>
      </c>
      <c r="B13" s="105" t="s">
        <v>1056</v>
      </c>
      <c r="C13" s="114" t="s">
        <v>1057</v>
      </c>
      <c r="D13" s="106" t="s">
        <v>68</v>
      </c>
      <c r="E13" s="107"/>
      <c r="F13" s="108"/>
      <c r="G13" s="105" t="s">
        <v>1055</v>
      </c>
      <c r="H13" s="105" t="s">
        <v>1058</v>
      </c>
      <c r="I13" s="105" t="s">
        <v>1045</v>
      </c>
      <c r="J13" s="109"/>
      <c r="K13" s="110"/>
      <c r="L13" s="111">
        <v>2.0</v>
      </c>
      <c r="M13" s="111"/>
      <c r="N13" s="111">
        <v>2.0</v>
      </c>
      <c r="O13" s="112"/>
      <c r="P13" s="113">
        <f t="shared" si="2"/>
        <v>2</v>
      </c>
      <c r="Q13" s="35">
        <f t="shared" si="3"/>
        <v>2</v>
      </c>
      <c r="R13" s="35">
        <f t="shared" si="4"/>
        <v>1</v>
      </c>
      <c r="S13" s="35">
        <f t="shared" si="5"/>
        <v>2</v>
      </c>
      <c r="T13" s="35">
        <f t="shared" si="6"/>
        <v>2</v>
      </c>
      <c r="U13" s="35">
        <f t="shared" si="7"/>
        <v>1</v>
      </c>
      <c r="V13" s="35">
        <f t="shared" si="8"/>
        <v>1</v>
      </c>
      <c r="W13" s="35">
        <f t="shared" si="9"/>
        <v>2</v>
      </c>
      <c r="X13" s="35">
        <f t="shared" ref="X13:AA13" si="19">IF(ROW()=5,0,IF(AND($Q13=1,$L13=X$4),2,IF(AND($L13&lt;&gt;X$4,X12=2),X12,IF($L13&lt;&gt;X$4,0,1))))</f>
        <v>1</v>
      </c>
      <c r="Y13" s="35">
        <f t="shared" si="19"/>
        <v>2</v>
      </c>
      <c r="Z13" s="35">
        <f t="shared" si="19"/>
        <v>0</v>
      </c>
      <c r="AA13" s="35">
        <f t="shared" si="19"/>
        <v>0</v>
      </c>
      <c r="AB13" s="35">
        <f t="shared" si="11"/>
        <v>1</v>
      </c>
      <c r="AC13" s="35">
        <f t="shared" si="12"/>
        <v>0</v>
      </c>
    </row>
    <row r="14" ht="12.75" customHeight="1">
      <c r="A14" s="1">
        <v>3558.0</v>
      </c>
      <c r="B14" s="105" t="s">
        <v>1059</v>
      </c>
      <c r="C14" s="105" t="s">
        <v>1060</v>
      </c>
      <c r="D14" s="106" t="s">
        <v>65</v>
      </c>
      <c r="E14" s="107"/>
      <c r="F14" s="108"/>
      <c r="G14" s="105" t="s">
        <v>1029</v>
      </c>
      <c r="H14" s="105" t="s">
        <v>1061</v>
      </c>
      <c r="I14" s="105" t="s">
        <v>615</v>
      </c>
      <c r="J14" s="109"/>
      <c r="K14" s="110"/>
      <c r="L14" s="111">
        <v>1.0</v>
      </c>
      <c r="M14" s="111"/>
      <c r="N14" s="111">
        <v>1.0</v>
      </c>
      <c r="O14" s="112"/>
      <c r="P14" s="113">
        <f t="shared" si="2"/>
        <v>3</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0</v>
      </c>
      <c r="Y14" s="35">
        <f t="shared" si="20"/>
        <v>2</v>
      </c>
      <c r="Z14" s="35">
        <f t="shared" si="20"/>
        <v>0</v>
      </c>
      <c r="AA14" s="35">
        <f t="shared" si="20"/>
        <v>0</v>
      </c>
      <c r="AB14" s="35">
        <f t="shared" si="11"/>
        <v>1</v>
      </c>
      <c r="AC14" s="35">
        <f t="shared" si="12"/>
        <v>0</v>
      </c>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4"/>
  <mergeCells count="2">
    <mergeCell ref="B3:K3"/>
    <mergeCell ref="J4:K4"/>
  </mergeCells>
  <conditionalFormatting sqref="L5:L14">
    <cfRule type="expression" dxfId="9" priority="1">
      <formula>L5*L6/L5-L5&gt;1</formula>
    </cfRule>
  </conditionalFormatting>
  <conditionalFormatting sqref="A5:A14">
    <cfRule type="expression" dxfId="4" priority="2">
      <formula>A5=""</formula>
    </cfRule>
  </conditionalFormatting>
  <conditionalFormatting sqref="D5 D6:F9 D10:D11 D12:F14 F5 F10:F11">
    <cfRule type="expression" dxfId="0" priority="3">
      <formula>$M5&gt;0</formula>
    </cfRule>
  </conditionalFormatting>
  <conditionalFormatting sqref="F5:F14">
    <cfRule type="expression" dxfId="6" priority="4">
      <formula>O5&lt;&gt;""</formula>
    </cfRule>
  </conditionalFormatting>
  <conditionalFormatting sqref="C5:C14">
    <cfRule type="expression" dxfId="8" priority="5">
      <formula>$AC5=1</formula>
    </cfRule>
  </conditionalFormatting>
  <conditionalFormatting sqref="D5:D14">
    <cfRule type="expression" dxfId="1" priority="6">
      <formula>T5=1</formula>
    </cfRule>
  </conditionalFormatting>
  <conditionalFormatting sqref="D5:D14">
    <cfRule type="expression" dxfId="2" priority="7">
      <formula>T5=3</formula>
    </cfRule>
  </conditionalFormatting>
  <conditionalFormatting sqref="D5:D14">
    <cfRule type="expression" dxfId="3" priority="8">
      <formula>T5=2</formula>
    </cfRule>
  </conditionalFormatting>
  <conditionalFormatting sqref="E10">
    <cfRule type="expression" dxfId="0" priority="9">
      <formula>$M5&gt;0</formula>
    </cfRule>
  </conditionalFormatting>
  <conditionalFormatting sqref="E11">
    <cfRule type="expression" dxfId="0" priority="10">
      <formula>$M6&gt;0</formula>
    </cfRule>
  </conditionalFormatting>
  <conditionalFormatting sqref="E5">
    <cfRule type="expression" dxfId="0" priority="11">
      <formula>$M1048576&gt;0</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1062</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18</v>
      </c>
      <c r="N2" s="97">
        <f>COUNTIF(T:T,"&gt;0")</f>
        <v>18</v>
      </c>
      <c r="O2" s="97"/>
      <c r="P2" s="97"/>
      <c r="Q2" s="97"/>
      <c r="R2" s="97"/>
      <c r="S2" s="97"/>
      <c r="T2" s="97"/>
      <c r="U2" s="97"/>
      <c r="V2" s="97"/>
      <c r="W2" s="115"/>
      <c r="X2" s="115"/>
      <c r="Y2" s="115"/>
      <c r="Z2" s="115"/>
      <c r="AA2" s="115"/>
      <c r="AB2" s="115"/>
      <c r="AC2" s="35"/>
    </row>
    <row r="3" ht="75.0" customHeight="1">
      <c r="A3" s="71" t="s">
        <v>98</v>
      </c>
      <c r="B3" s="98" t="s">
        <v>1063</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975.0</v>
      </c>
      <c r="B5" s="105" t="s">
        <v>1064</v>
      </c>
      <c r="C5" s="105" t="s">
        <v>1065</v>
      </c>
      <c r="D5" s="106" t="s">
        <v>65</v>
      </c>
      <c r="E5" s="107"/>
      <c r="F5" s="108"/>
      <c r="G5" s="105" t="s">
        <v>1066</v>
      </c>
      <c r="H5" s="105" t="s">
        <v>448</v>
      </c>
      <c r="I5" s="105" t="s">
        <v>1067</v>
      </c>
      <c r="J5" s="109" t="s">
        <v>1068</v>
      </c>
      <c r="K5" s="110"/>
      <c r="L5" s="111">
        <v>1.0</v>
      </c>
      <c r="M5" s="111"/>
      <c r="N5" s="111">
        <v>1.0</v>
      </c>
      <c r="O5" s="112"/>
      <c r="P5" s="113">
        <f t="shared" ref="P5:P22" si="2">IF(P4="",1,IF(L5=1,P4+1,P4))</f>
        <v>1</v>
      </c>
      <c r="Q5" s="35">
        <f t="shared" ref="Q5:Q22" si="3">IF($L5="","",IF($D5="Yes",1,IF($D5="No",2,IF($D5="N/A",3,0))))</f>
        <v>1</v>
      </c>
      <c r="R5" s="35">
        <f t="shared" ref="R5:R22" si="4">IF($L5="","",IF($Q5=4,2,IF(OR($L5=1,$R4=""),1,IF(OR(AND($M4=1,($L5-$L3&lt;&gt;0)),AND($R4=0,$L4=$L5),AND($M4=1,$L5=$L3)),0,1))))</f>
        <v>1</v>
      </c>
      <c r="S5" s="35" t="str">
        <f t="shared" ref="S5:S22" si="5">IF(OR($L5="",$Q5=4),$S4,IF(AND($Q5&gt;1,OR($S4="",$S4=0,$S4&gt;=$L5)),$L5,IF($L5&gt;$S4,$S4,0)))</f>
        <v/>
      </c>
      <c r="T5" s="35">
        <f t="shared" ref="T5:T22" si="6">IF($Q5=4,$T4,IF($T4="",$Q5,IF(AND($P5=$P4,(OR(AND($S5&gt;0,$Q5&lt;$T4),AND($S5=1,$Q5&lt;=$T4)))),$T4,$Q5)))</f>
        <v>1</v>
      </c>
      <c r="U5" s="35">
        <f t="shared" ref="U5:U22" si="7">IF($L5="","",IF(OR(AND($R4=1,$S5=1),$Q5&gt;0,AND($R6=0,$U6=1)),1,0))</f>
        <v>1</v>
      </c>
      <c r="V5" s="35">
        <f t="shared" ref="V5:V22" si="8">IF($L5="","",IF($Q5=4,2,IF(OR(AND($S5&gt;0,$R5=1),AND($R5=1,$U5=1)),1,0)))</f>
        <v>1</v>
      </c>
      <c r="W5" s="35">
        <f t="shared" ref="W5:W22" si="9">IF(AND($Q5=1,$L5=W$4),2,IF(AND($L5&lt;&gt;W$4,W4=2),W4,IF($L5&lt;&gt;W$4,0,1)))</f>
        <v>2</v>
      </c>
      <c r="X5" s="35">
        <f t="shared" ref="X5:AA5" si="1">IF(ROW()=5,0,IF(AND($Q5=1,$L5=X$4),2,IF(AND($L5&lt;&gt;X$4,X4=2),X4,IF($L5&lt;&gt;X$4,0,1))))</f>
        <v>0</v>
      </c>
      <c r="Y5" s="35">
        <f t="shared" si="1"/>
        <v>0</v>
      </c>
      <c r="Z5" s="35">
        <f t="shared" si="1"/>
        <v>0</v>
      </c>
      <c r="AA5" s="35">
        <f t="shared" si="1"/>
        <v>0</v>
      </c>
      <c r="AB5" s="35">
        <f t="shared" ref="AB5:AB22" si="11">IF(OR(W5=1,Q5&gt;0),1,IF(OR(AND(W5=2,X5=1),AND(X5=2,Y5=1),AND(Y5=2,Z5=1),AND(Z5=2,AA5=1)),1,0))</f>
        <v>1</v>
      </c>
      <c r="AC5" s="35">
        <f t="shared" ref="AC5:AC22" si="12">IF(L6&gt;L5,1,0)</f>
        <v>1</v>
      </c>
    </row>
    <row r="6" ht="12.75" customHeight="1">
      <c r="A6" s="1">
        <v>998.0</v>
      </c>
      <c r="B6" s="105" t="s">
        <v>1069</v>
      </c>
      <c r="C6" s="114" t="s">
        <v>1070</v>
      </c>
      <c r="D6" s="106" t="s">
        <v>65</v>
      </c>
      <c r="E6" s="107" t="s">
        <v>1071</v>
      </c>
      <c r="F6" s="108"/>
      <c r="G6" s="105" t="s">
        <v>1066</v>
      </c>
      <c r="H6" s="105" t="s">
        <v>1072</v>
      </c>
      <c r="I6" s="105" t="s">
        <v>716</v>
      </c>
      <c r="J6" s="109" t="s">
        <v>1073</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995.0</v>
      </c>
      <c r="B7" s="105" t="s">
        <v>1074</v>
      </c>
      <c r="C7" s="114" t="s">
        <v>1075</v>
      </c>
      <c r="D7" s="106" t="s">
        <v>62</v>
      </c>
      <c r="E7" s="107"/>
      <c r="F7" s="108"/>
      <c r="G7" s="105" t="s">
        <v>1066</v>
      </c>
      <c r="H7" s="105" t="s">
        <v>1076</v>
      </c>
      <c r="I7" s="105" t="s">
        <v>1067</v>
      </c>
      <c r="J7" s="109"/>
      <c r="K7" s="110"/>
      <c r="L7" s="111">
        <v>2.0</v>
      </c>
      <c r="M7" s="111"/>
      <c r="N7" s="111">
        <v>2.0</v>
      </c>
      <c r="O7" s="112"/>
      <c r="P7" s="113">
        <f t="shared" si="2"/>
        <v>1</v>
      </c>
      <c r="Q7" s="35">
        <f t="shared" si="3"/>
        <v>3</v>
      </c>
      <c r="R7" s="35">
        <f t="shared" si="4"/>
        <v>1</v>
      </c>
      <c r="S7" s="35">
        <f t="shared" si="5"/>
        <v>2</v>
      </c>
      <c r="T7" s="35">
        <f t="shared" si="6"/>
        <v>3</v>
      </c>
      <c r="U7" s="35">
        <f t="shared" si="7"/>
        <v>1</v>
      </c>
      <c r="V7" s="35">
        <f t="shared" si="8"/>
        <v>1</v>
      </c>
      <c r="W7" s="35">
        <f t="shared" si="9"/>
        <v>2</v>
      </c>
      <c r="X7" s="35">
        <f t="shared" ref="X7:AA7" si="13">IF(ROW()=5,0,IF(AND($Q7=1,$L7=X$4),2,IF(AND($L7&lt;&gt;X$4,X6=2),X6,IF($L7&lt;&gt;X$4,0,1))))</f>
        <v>1</v>
      </c>
      <c r="Y7" s="35">
        <f t="shared" si="13"/>
        <v>0</v>
      </c>
      <c r="Z7" s="35">
        <f t="shared" si="13"/>
        <v>0</v>
      </c>
      <c r="AA7" s="35">
        <f t="shared" si="13"/>
        <v>0</v>
      </c>
      <c r="AB7" s="35">
        <f t="shared" si="11"/>
        <v>1</v>
      </c>
      <c r="AC7" s="35">
        <f t="shared" si="12"/>
        <v>0</v>
      </c>
    </row>
    <row r="8" ht="12.75" customHeight="1">
      <c r="A8" s="1">
        <v>976.0</v>
      </c>
      <c r="B8" s="105" t="s">
        <v>1077</v>
      </c>
      <c r="C8" s="114" t="s">
        <v>1078</v>
      </c>
      <c r="D8" s="106" t="s">
        <v>65</v>
      </c>
      <c r="E8" s="107"/>
      <c r="F8" s="108"/>
      <c r="G8" s="105" t="s">
        <v>1079</v>
      </c>
      <c r="H8" s="105" t="s">
        <v>1080</v>
      </c>
      <c r="I8" s="105" t="s">
        <v>1081</v>
      </c>
      <c r="J8" s="109"/>
      <c r="K8" s="110"/>
      <c r="L8" s="111">
        <v>2.0</v>
      </c>
      <c r="M8" s="111"/>
      <c r="N8" s="111">
        <v>2.0</v>
      </c>
      <c r="O8" s="112"/>
      <c r="P8" s="113">
        <f t="shared" si="2"/>
        <v>1</v>
      </c>
      <c r="Q8" s="35">
        <f t="shared" si="3"/>
        <v>1</v>
      </c>
      <c r="R8" s="35">
        <f t="shared" si="4"/>
        <v>1</v>
      </c>
      <c r="S8" s="35">
        <f t="shared" si="5"/>
        <v>0</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979.0</v>
      </c>
      <c r="B9" s="105" t="s">
        <v>1082</v>
      </c>
      <c r="C9" s="114" t="s">
        <v>1083</v>
      </c>
      <c r="D9" s="106" t="s">
        <v>65</v>
      </c>
      <c r="E9" s="107"/>
      <c r="F9" s="108"/>
      <c r="G9" s="105" t="s">
        <v>1079</v>
      </c>
      <c r="H9" s="105" t="s">
        <v>1084</v>
      </c>
      <c r="I9" s="105" t="s">
        <v>1085</v>
      </c>
      <c r="J9" s="109"/>
      <c r="K9" s="110"/>
      <c r="L9" s="111">
        <v>2.0</v>
      </c>
      <c r="M9" s="111"/>
      <c r="N9" s="111">
        <v>2.0</v>
      </c>
      <c r="O9" s="112"/>
      <c r="P9" s="113">
        <f t="shared" si="2"/>
        <v>1</v>
      </c>
      <c r="Q9" s="35">
        <f t="shared" si="3"/>
        <v>1</v>
      </c>
      <c r="R9" s="35">
        <f t="shared" si="4"/>
        <v>1</v>
      </c>
      <c r="S9" s="35">
        <f t="shared" si="5"/>
        <v>0</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3693.0</v>
      </c>
      <c r="B10" s="105" t="s">
        <v>1086</v>
      </c>
      <c r="C10" s="114" t="s">
        <v>1087</v>
      </c>
      <c r="D10" s="106" t="s">
        <v>65</v>
      </c>
      <c r="E10" s="107" t="s">
        <v>1088</v>
      </c>
      <c r="F10" s="108"/>
      <c r="G10" s="105" t="s">
        <v>1079</v>
      </c>
      <c r="H10" s="105" t="s">
        <v>1084</v>
      </c>
      <c r="I10" s="105" t="s">
        <v>1081</v>
      </c>
      <c r="J10" s="109"/>
      <c r="K10" s="110"/>
      <c r="L10" s="111">
        <v>2.0</v>
      </c>
      <c r="M10" s="111"/>
      <c r="N10" s="111">
        <v>2.0</v>
      </c>
      <c r="O10" s="112"/>
      <c r="P10" s="113">
        <f t="shared" si="2"/>
        <v>1</v>
      </c>
      <c r="Q10" s="35">
        <f t="shared" si="3"/>
        <v>1</v>
      </c>
      <c r="R10" s="35">
        <f t="shared" si="4"/>
        <v>1</v>
      </c>
      <c r="S10" s="35">
        <f t="shared" si="5"/>
        <v>0</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1">
        <v>1016.0</v>
      </c>
      <c r="B11" s="105" t="s">
        <v>1089</v>
      </c>
      <c r="C11" s="114" t="s">
        <v>1090</v>
      </c>
      <c r="D11" s="106" t="s">
        <v>65</v>
      </c>
      <c r="E11" s="107"/>
      <c r="F11" s="108"/>
      <c r="G11" s="105" t="s">
        <v>1091</v>
      </c>
      <c r="H11" s="105" t="s">
        <v>1092</v>
      </c>
      <c r="I11" s="105" t="s">
        <v>644</v>
      </c>
      <c r="J11" s="109" t="s">
        <v>1093</v>
      </c>
      <c r="K11" s="110"/>
      <c r="L11" s="111">
        <v>2.0</v>
      </c>
      <c r="M11" s="111"/>
      <c r="N11" s="111">
        <v>2.0</v>
      </c>
      <c r="O11" s="112"/>
      <c r="P11" s="113">
        <f t="shared" si="2"/>
        <v>1</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0</v>
      </c>
    </row>
    <row r="12" ht="12.75" customHeight="1">
      <c r="A12" s="1">
        <v>4404.0</v>
      </c>
      <c r="B12" s="105" t="s">
        <v>1094</v>
      </c>
      <c r="C12" s="114" t="s">
        <v>1095</v>
      </c>
      <c r="D12" s="106" t="s">
        <v>65</v>
      </c>
      <c r="E12" s="107"/>
      <c r="F12" s="108"/>
      <c r="G12" s="105" t="s">
        <v>1091</v>
      </c>
      <c r="H12" s="105" t="s">
        <v>1096</v>
      </c>
      <c r="I12" s="105" t="s">
        <v>716</v>
      </c>
      <c r="J12" s="109"/>
      <c r="K12" s="110"/>
      <c r="L12" s="111">
        <v>2.0</v>
      </c>
      <c r="M12" s="111"/>
      <c r="N12" s="111">
        <v>2.0</v>
      </c>
      <c r="O12" s="112"/>
      <c r="P12" s="113">
        <f t="shared" si="2"/>
        <v>1</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1</v>
      </c>
    </row>
    <row r="13" ht="12.75" customHeight="1">
      <c r="A13" s="1">
        <v>3215.0</v>
      </c>
      <c r="B13" s="105" t="s">
        <v>1097</v>
      </c>
      <c r="C13" s="114" t="s">
        <v>1098</v>
      </c>
      <c r="D13" s="106" t="s">
        <v>65</v>
      </c>
      <c r="E13" s="107"/>
      <c r="F13" s="108"/>
      <c r="G13" s="105" t="s">
        <v>731</v>
      </c>
      <c r="H13" s="105" t="s">
        <v>610</v>
      </c>
      <c r="I13" s="105" t="s">
        <v>644</v>
      </c>
      <c r="J13" s="109" t="s">
        <v>1099</v>
      </c>
      <c r="K13" s="110"/>
      <c r="L13" s="111">
        <v>3.0</v>
      </c>
      <c r="M13" s="111"/>
      <c r="N13" s="111">
        <v>2.0</v>
      </c>
      <c r="O13" s="112"/>
      <c r="P13" s="113">
        <f t="shared" si="2"/>
        <v>1</v>
      </c>
      <c r="Q13" s="35">
        <f t="shared" si="3"/>
        <v>1</v>
      </c>
      <c r="R13" s="35">
        <f t="shared" si="4"/>
        <v>1</v>
      </c>
      <c r="S13" s="35">
        <f t="shared" si="5"/>
        <v>0</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4406.0</v>
      </c>
      <c r="B14" s="105" t="s">
        <v>1100</v>
      </c>
      <c r="C14" s="114" t="s">
        <v>734</v>
      </c>
      <c r="D14" s="106" t="s">
        <v>68</v>
      </c>
      <c r="E14" s="107" t="s">
        <v>1101</v>
      </c>
      <c r="F14" s="108"/>
      <c r="G14" s="105" t="s">
        <v>731</v>
      </c>
      <c r="H14" s="105" t="s">
        <v>1102</v>
      </c>
      <c r="I14" s="105" t="s">
        <v>404</v>
      </c>
      <c r="J14" s="109"/>
      <c r="K14" s="110"/>
      <c r="L14" s="111">
        <v>3.0</v>
      </c>
      <c r="M14" s="111"/>
      <c r="N14" s="111">
        <v>2.0</v>
      </c>
      <c r="O14" s="112"/>
      <c r="P14" s="113">
        <f t="shared" si="2"/>
        <v>1</v>
      </c>
      <c r="Q14" s="35">
        <f t="shared" si="3"/>
        <v>2</v>
      </c>
      <c r="R14" s="35">
        <f t="shared" si="4"/>
        <v>1</v>
      </c>
      <c r="S14" s="35">
        <f t="shared" si="5"/>
        <v>3</v>
      </c>
      <c r="T14" s="35">
        <f t="shared" si="6"/>
        <v>2</v>
      </c>
      <c r="U14" s="35">
        <f t="shared" si="7"/>
        <v>1</v>
      </c>
      <c r="V14" s="35">
        <f t="shared" si="8"/>
        <v>1</v>
      </c>
      <c r="W14" s="35">
        <f t="shared" si="9"/>
        <v>2</v>
      </c>
      <c r="X14" s="35">
        <f t="shared" ref="X14:AA14" si="20">IF(ROW()=5,0,IF(AND($Q14=1,$L14=X$4),2,IF(AND($L14&lt;&gt;X$4,X13=2),X13,IF($L14&lt;&gt;X$4,0,1))))</f>
        <v>2</v>
      </c>
      <c r="Y14" s="35">
        <f t="shared" si="20"/>
        <v>1</v>
      </c>
      <c r="Z14" s="35">
        <f t="shared" si="20"/>
        <v>0</v>
      </c>
      <c r="AA14" s="35">
        <f t="shared" si="20"/>
        <v>0</v>
      </c>
      <c r="AB14" s="35">
        <f t="shared" si="11"/>
        <v>1</v>
      </c>
      <c r="AC14" s="35">
        <f t="shared" si="12"/>
        <v>0</v>
      </c>
    </row>
    <row r="15" ht="12.75" customHeight="1">
      <c r="A15" s="1">
        <v>3217.0</v>
      </c>
      <c r="B15" s="105" t="s">
        <v>1103</v>
      </c>
      <c r="C15" s="105" t="s">
        <v>1104</v>
      </c>
      <c r="D15" s="106" t="s">
        <v>65</v>
      </c>
      <c r="E15" s="107" t="s">
        <v>1105</v>
      </c>
      <c r="F15" s="108"/>
      <c r="G15" s="105" t="s">
        <v>731</v>
      </c>
      <c r="H15" s="105" t="s">
        <v>1106</v>
      </c>
      <c r="I15" s="105"/>
      <c r="J15" s="109"/>
      <c r="K15" s="110"/>
      <c r="L15" s="111">
        <v>1.0</v>
      </c>
      <c r="M15" s="111"/>
      <c r="N15" s="111">
        <v>2.0</v>
      </c>
      <c r="O15" s="112"/>
      <c r="P15" s="113">
        <f t="shared" si="2"/>
        <v>2</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0</v>
      </c>
      <c r="Z15" s="35">
        <f t="shared" si="21"/>
        <v>0</v>
      </c>
      <c r="AA15" s="35">
        <f t="shared" si="21"/>
        <v>0</v>
      </c>
      <c r="AB15" s="35">
        <f t="shared" si="11"/>
        <v>1</v>
      </c>
      <c r="AC15" s="35">
        <f t="shared" si="12"/>
        <v>0</v>
      </c>
    </row>
    <row r="16" ht="12.75" customHeight="1">
      <c r="A16" s="1">
        <v>994.0</v>
      </c>
      <c r="B16" s="105" t="s">
        <v>1107</v>
      </c>
      <c r="C16" s="105" t="s">
        <v>1108</v>
      </c>
      <c r="D16" s="106" t="s">
        <v>65</v>
      </c>
      <c r="E16" s="107"/>
      <c r="F16" s="108"/>
      <c r="G16" s="105" t="s">
        <v>1109</v>
      </c>
      <c r="H16" s="105" t="s">
        <v>1110</v>
      </c>
      <c r="I16" s="105" t="s">
        <v>844</v>
      </c>
      <c r="J16" s="109" t="s">
        <v>1111</v>
      </c>
      <c r="K16" s="110"/>
      <c r="L16" s="111">
        <v>1.0</v>
      </c>
      <c r="M16" s="111"/>
      <c r="N16" s="111">
        <v>2.0</v>
      </c>
      <c r="O16" s="112"/>
      <c r="P16" s="113">
        <f t="shared" si="2"/>
        <v>3</v>
      </c>
      <c r="Q16" s="35">
        <f t="shared" si="3"/>
        <v>1</v>
      </c>
      <c r="R16" s="35">
        <f t="shared" si="4"/>
        <v>1</v>
      </c>
      <c r="S16" s="35">
        <f t="shared" si="5"/>
        <v>0</v>
      </c>
      <c r="T16" s="35">
        <f t="shared" si="6"/>
        <v>1</v>
      </c>
      <c r="U16" s="35">
        <f t="shared" si="7"/>
        <v>1</v>
      </c>
      <c r="V16" s="35">
        <f t="shared" si="8"/>
        <v>1</v>
      </c>
      <c r="W16" s="35">
        <f t="shared" si="9"/>
        <v>2</v>
      </c>
      <c r="X16" s="35">
        <f t="shared" ref="X16:AA16" si="22">IF(ROW()=5,0,IF(AND($Q16=1,$L16=X$4),2,IF(AND($L16&lt;&gt;X$4,X15=2),X15,IF($L16&lt;&gt;X$4,0,1))))</f>
        <v>2</v>
      </c>
      <c r="Y16" s="35">
        <f t="shared" si="22"/>
        <v>0</v>
      </c>
      <c r="Z16" s="35">
        <f t="shared" si="22"/>
        <v>0</v>
      </c>
      <c r="AA16" s="35">
        <f t="shared" si="22"/>
        <v>0</v>
      </c>
      <c r="AB16" s="35">
        <f t="shared" si="11"/>
        <v>1</v>
      </c>
      <c r="AC16" s="35">
        <f t="shared" si="12"/>
        <v>0</v>
      </c>
    </row>
    <row r="17" ht="12.75" customHeight="1">
      <c r="A17" s="1">
        <v>981.0</v>
      </c>
      <c r="B17" s="105" t="s">
        <v>1112</v>
      </c>
      <c r="C17" s="105" t="s">
        <v>1113</v>
      </c>
      <c r="D17" s="106" t="s">
        <v>65</v>
      </c>
      <c r="E17" s="107"/>
      <c r="F17" s="108"/>
      <c r="G17" s="105" t="s">
        <v>1114</v>
      </c>
      <c r="H17" s="105" t="s">
        <v>1115</v>
      </c>
      <c r="I17" s="105" t="s">
        <v>1116</v>
      </c>
      <c r="J17" s="109" t="s">
        <v>1117</v>
      </c>
      <c r="K17" s="110"/>
      <c r="L17" s="111">
        <v>1.0</v>
      </c>
      <c r="M17" s="111"/>
      <c r="N17" s="111">
        <v>2.0</v>
      </c>
      <c r="O17" s="112"/>
      <c r="P17" s="113">
        <f t="shared" si="2"/>
        <v>4</v>
      </c>
      <c r="Q17" s="35">
        <f t="shared" si="3"/>
        <v>1</v>
      </c>
      <c r="R17" s="35">
        <f t="shared" si="4"/>
        <v>1</v>
      </c>
      <c r="S17" s="35">
        <f t="shared" si="5"/>
        <v>0</v>
      </c>
      <c r="T17" s="35">
        <f t="shared" si="6"/>
        <v>1</v>
      </c>
      <c r="U17" s="35">
        <f t="shared" si="7"/>
        <v>1</v>
      </c>
      <c r="V17" s="35">
        <f t="shared" si="8"/>
        <v>1</v>
      </c>
      <c r="W17" s="35">
        <f t="shared" si="9"/>
        <v>2</v>
      </c>
      <c r="X17" s="35">
        <f t="shared" ref="X17:AA17" si="23">IF(ROW()=5,0,IF(AND($Q17=1,$L17=X$4),2,IF(AND($L17&lt;&gt;X$4,X16=2),X16,IF($L17&lt;&gt;X$4,0,1))))</f>
        <v>2</v>
      </c>
      <c r="Y17" s="35">
        <f t="shared" si="23"/>
        <v>0</v>
      </c>
      <c r="Z17" s="35">
        <f t="shared" si="23"/>
        <v>0</v>
      </c>
      <c r="AA17" s="35">
        <f t="shared" si="23"/>
        <v>0</v>
      </c>
      <c r="AB17" s="35">
        <f t="shared" si="11"/>
        <v>1</v>
      </c>
      <c r="AC17" s="35">
        <f t="shared" si="12"/>
        <v>0</v>
      </c>
    </row>
    <row r="18" ht="12.75" customHeight="1">
      <c r="A18" s="1">
        <v>1068.0</v>
      </c>
      <c r="B18" s="105" t="s">
        <v>1118</v>
      </c>
      <c r="C18" s="105" t="s">
        <v>1119</v>
      </c>
      <c r="D18" s="106" t="s">
        <v>65</v>
      </c>
      <c r="E18" s="107" t="s">
        <v>1120</v>
      </c>
      <c r="F18" s="108"/>
      <c r="G18" s="105" t="s">
        <v>1121</v>
      </c>
      <c r="H18" s="105" t="s">
        <v>1122</v>
      </c>
      <c r="I18" s="105" t="s">
        <v>1123</v>
      </c>
      <c r="J18" s="109"/>
      <c r="K18" s="110"/>
      <c r="L18" s="111">
        <v>1.0</v>
      </c>
      <c r="M18" s="111"/>
      <c r="N18" s="111">
        <v>2.0</v>
      </c>
      <c r="O18" s="112"/>
      <c r="P18" s="113">
        <f t="shared" si="2"/>
        <v>5</v>
      </c>
      <c r="Q18" s="35">
        <f t="shared" si="3"/>
        <v>1</v>
      </c>
      <c r="R18" s="35">
        <f t="shared" si="4"/>
        <v>1</v>
      </c>
      <c r="S18" s="35">
        <f t="shared" si="5"/>
        <v>0</v>
      </c>
      <c r="T18" s="35">
        <f t="shared" si="6"/>
        <v>1</v>
      </c>
      <c r="U18" s="35">
        <f t="shared" si="7"/>
        <v>1</v>
      </c>
      <c r="V18" s="35">
        <f t="shared" si="8"/>
        <v>1</v>
      </c>
      <c r="W18" s="35">
        <f t="shared" si="9"/>
        <v>2</v>
      </c>
      <c r="X18" s="35">
        <f t="shared" ref="X18:AA18" si="24">IF(ROW()=5,0,IF(AND($Q18=1,$L18=X$4),2,IF(AND($L18&lt;&gt;X$4,X17=2),X17,IF($L18&lt;&gt;X$4,0,1))))</f>
        <v>2</v>
      </c>
      <c r="Y18" s="35">
        <f t="shared" si="24"/>
        <v>0</v>
      </c>
      <c r="Z18" s="35">
        <f t="shared" si="24"/>
        <v>0</v>
      </c>
      <c r="AA18" s="35">
        <f t="shared" si="24"/>
        <v>0</v>
      </c>
      <c r="AB18" s="35">
        <f t="shared" si="11"/>
        <v>1</v>
      </c>
      <c r="AC18" s="35">
        <f t="shared" si="12"/>
        <v>0</v>
      </c>
    </row>
    <row r="19" ht="12.75" customHeight="1">
      <c r="A19" s="1">
        <v>2614.0</v>
      </c>
      <c r="B19" s="105" t="s">
        <v>1124</v>
      </c>
      <c r="C19" s="105" t="s">
        <v>1125</v>
      </c>
      <c r="D19" s="106" t="s">
        <v>68</v>
      </c>
      <c r="E19" s="107" t="s">
        <v>1126</v>
      </c>
      <c r="F19" s="108"/>
      <c r="G19" s="105" t="s">
        <v>1121</v>
      </c>
      <c r="H19" s="105" t="s">
        <v>1127</v>
      </c>
      <c r="I19" s="105" t="s">
        <v>1081</v>
      </c>
      <c r="J19" s="109"/>
      <c r="K19" s="110"/>
      <c r="L19" s="111">
        <v>1.0</v>
      </c>
      <c r="M19" s="111"/>
      <c r="N19" s="111">
        <v>1.0</v>
      </c>
      <c r="O19" s="112"/>
      <c r="P19" s="113">
        <f t="shared" si="2"/>
        <v>6</v>
      </c>
      <c r="Q19" s="35">
        <f t="shared" si="3"/>
        <v>2</v>
      </c>
      <c r="R19" s="35">
        <f t="shared" si="4"/>
        <v>1</v>
      </c>
      <c r="S19" s="35">
        <f t="shared" si="5"/>
        <v>1</v>
      </c>
      <c r="T19" s="35">
        <f t="shared" si="6"/>
        <v>2</v>
      </c>
      <c r="U19" s="35">
        <f t="shared" si="7"/>
        <v>1</v>
      </c>
      <c r="V19" s="35">
        <f t="shared" si="8"/>
        <v>1</v>
      </c>
      <c r="W19" s="35">
        <f t="shared" si="9"/>
        <v>1</v>
      </c>
      <c r="X19" s="35">
        <f t="shared" ref="X19:AA19" si="25">IF(ROW()=5,0,IF(AND($Q19=1,$L19=X$4),2,IF(AND($L19&lt;&gt;X$4,X18=2),X18,IF($L19&lt;&gt;X$4,0,1))))</f>
        <v>2</v>
      </c>
      <c r="Y19" s="35">
        <f t="shared" si="25"/>
        <v>0</v>
      </c>
      <c r="Z19" s="35">
        <f t="shared" si="25"/>
        <v>0</v>
      </c>
      <c r="AA19" s="35">
        <f t="shared" si="25"/>
        <v>0</v>
      </c>
      <c r="AB19" s="35">
        <f t="shared" si="11"/>
        <v>1</v>
      </c>
      <c r="AC19" s="35">
        <f t="shared" si="12"/>
        <v>0</v>
      </c>
    </row>
    <row r="20" ht="12.75" customHeight="1">
      <c r="A20" s="1">
        <v>1095.0</v>
      </c>
      <c r="B20" s="105" t="s">
        <v>1128</v>
      </c>
      <c r="C20" s="105" t="s">
        <v>1129</v>
      </c>
      <c r="D20" s="106" t="s">
        <v>68</v>
      </c>
      <c r="E20" s="107"/>
      <c r="F20" s="108"/>
      <c r="G20" s="105" t="s">
        <v>1121</v>
      </c>
      <c r="H20" s="105" t="s">
        <v>1130</v>
      </c>
      <c r="I20" s="105" t="s">
        <v>1131</v>
      </c>
      <c r="J20" s="109"/>
      <c r="K20" s="110"/>
      <c r="L20" s="111">
        <v>1.0</v>
      </c>
      <c r="M20" s="111"/>
      <c r="N20" s="111">
        <v>1.0</v>
      </c>
      <c r="O20" s="112"/>
      <c r="P20" s="113">
        <f t="shared" si="2"/>
        <v>7</v>
      </c>
      <c r="Q20" s="35">
        <f t="shared" si="3"/>
        <v>2</v>
      </c>
      <c r="R20" s="35">
        <f t="shared" si="4"/>
        <v>1</v>
      </c>
      <c r="S20" s="35">
        <f t="shared" si="5"/>
        <v>1</v>
      </c>
      <c r="T20" s="35">
        <f t="shared" si="6"/>
        <v>2</v>
      </c>
      <c r="U20" s="35">
        <f t="shared" si="7"/>
        <v>1</v>
      </c>
      <c r="V20" s="35">
        <f t="shared" si="8"/>
        <v>1</v>
      </c>
      <c r="W20" s="35">
        <f t="shared" si="9"/>
        <v>1</v>
      </c>
      <c r="X20" s="35">
        <f t="shared" ref="X20:AA20" si="26">IF(ROW()=5,0,IF(AND($Q20=1,$L20=X$4),2,IF(AND($L20&lt;&gt;X$4,X19=2),X19,IF($L20&lt;&gt;X$4,0,1))))</f>
        <v>2</v>
      </c>
      <c r="Y20" s="35">
        <f t="shared" si="26"/>
        <v>0</v>
      </c>
      <c r="Z20" s="35">
        <f t="shared" si="26"/>
        <v>0</v>
      </c>
      <c r="AA20" s="35">
        <f t="shared" si="26"/>
        <v>0</v>
      </c>
      <c r="AB20" s="35">
        <f t="shared" si="11"/>
        <v>1</v>
      </c>
      <c r="AC20" s="35">
        <f t="shared" si="12"/>
        <v>1</v>
      </c>
    </row>
    <row r="21" ht="12.75" hidden="1" customHeight="1">
      <c r="A21" s="1">
        <v>1096.0</v>
      </c>
      <c r="B21" s="105" t="s">
        <v>1132</v>
      </c>
      <c r="C21" s="114" t="s">
        <v>1133</v>
      </c>
      <c r="D21" s="106"/>
      <c r="E21" s="107"/>
      <c r="F21" s="108"/>
      <c r="G21" s="105" t="s">
        <v>1121</v>
      </c>
      <c r="H21" s="105" t="s">
        <v>1130</v>
      </c>
      <c r="I21" s="105" t="s">
        <v>1131</v>
      </c>
      <c r="J21" s="109"/>
      <c r="K21" s="110"/>
      <c r="L21" s="111">
        <v>2.0</v>
      </c>
      <c r="M21" s="111"/>
      <c r="N21" s="111">
        <v>2.0</v>
      </c>
      <c r="O21" s="112"/>
      <c r="P21" s="113">
        <f t="shared" si="2"/>
        <v>7</v>
      </c>
      <c r="Q21" s="35">
        <f t="shared" si="3"/>
        <v>0</v>
      </c>
      <c r="R21" s="35">
        <f t="shared" si="4"/>
        <v>1</v>
      </c>
      <c r="S21" s="35">
        <f t="shared" si="5"/>
        <v>1</v>
      </c>
      <c r="T21" s="35">
        <f t="shared" si="6"/>
        <v>2</v>
      </c>
      <c r="U21" s="35">
        <f t="shared" si="7"/>
        <v>1</v>
      </c>
      <c r="V21" s="35">
        <f t="shared" si="8"/>
        <v>1</v>
      </c>
      <c r="W21" s="35">
        <f t="shared" si="9"/>
        <v>0</v>
      </c>
      <c r="X21" s="35">
        <f t="shared" ref="X21:AA21" si="27">IF(ROW()=5,0,IF(AND($Q21=1,$L21=X$4),2,IF(AND($L21&lt;&gt;X$4,X20=2),X20,IF($L21&lt;&gt;X$4,0,1))))</f>
        <v>1</v>
      </c>
      <c r="Y21" s="35">
        <f t="shared" si="27"/>
        <v>0</v>
      </c>
      <c r="Z21" s="35">
        <f t="shared" si="27"/>
        <v>0</v>
      </c>
      <c r="AA21" s="35">
        <f t="shared" si="27"/>
        <v>0</v>
      </c>
      <c r="AB21" s="35">
        <f t="shared" si="11"/>
        <v>0</v>
      </c>
      <c r="AC21" s="35">
        <f t="shared" si="12"/>
        <v>0</v>
      </c>
    </row>
    <row r="22" ht="12.75" hidden="1" customHeight="1">
      <c r="A22" s="1">
        <v>1111.0</v>
      </c>
      <c r="B22" s="105" t="s">
        <v>1134</v>
      </c>
      <c r="C22" s="114" t="s">
        <v>1135</v>
      </c>
      <c r="D22" s="106"/>
      <c r="E22" s="107"/>
      <c r="F22" s="108"/>
      <c r="G22" s="105" t="s">
        <v>1121</v>
      </c>
      <c r="H22" s="105" t="s">
        <v>1130</v>
      </c>
      <c r="I22" s="105" t="s">
        <v>1136</v>
      </c>
      <c r="J22" s="109"/>
      <c r="K22" s="110"/>
      <c r="L22" s="111">
        <v>2.0</v>
      </c>
      <c r="M22" s="111"/>
      <c r="N22" s="111">
        <v>2.0</v>
      </c>
      <c r="O22" s="112"/>
      <c r="P22" s="113">
        <f t="shared" si="2"/>
        <v>7</v>
      </c>
      <c r="Q22" s="35">
        <f t="shared" si="3"/>
        <v>0</v>
      </c>
      <c r="R22" s="35">
        <f t="shared" si="4"/>
        <v>1</v>
      </c>
      <c r="S22" s="35">
        <f t="shared" si="5"/>
        <v>1</v>
      </c>
      <c r="T22" s="35">
        <f t="shared" si="6"/>
        <v>2</v>
      </c>
      <c r="U22" s="35">
        <f t="shared" si="7"/>
        <v>1</v>
      </c>
      <c r="V22" s="35">
        <f t="shared" si="8"/>
        <v>1</v>
      </c>
      <c r="W22" s="35">
        <f t="shared" si="9"/>
        <v>0</v>
      </c>
      <c r="X22" s="35">
        <f t="shared" ref="X22:AA22" si="28">IF(ROW()=5,0,IF(AND($Q22=1,$L22=X$4),2,IF(AND($L22&lt;&gt;X$4,X21=2),X21,IF($L22&lt;&gt;X$4,0,1))))</f>
        <v>1</v>
      </c>
      <c r="Y22" s="35">
        <f t="shared" si="28"/>
        <v>0</v>
      </c>
      <c r="Z22" s="35">
        <f t="shared" si="28"/>
        <v>0</v>
      </c>
      <c r="AA22" s="35">
        <f t="shared" si="28"/>
        <v>0</v>
      </c>
      <c r="AB22" s="35">
        <f t="shared" si="11"/>
        <v>0</v>
      </c>
      <c r="AC22" s="35">
        <f t="shared" si="12"/>
        <v>0</v>
      </c>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2">
    <filterColumn colId="0">
      <filters>
        <filter val="1"/>
      </filters>
    </filterColumn>
  </autoFilter>
  <mergeCells count="2">
    <mergeCell ref="B3:K3"/>
    <mergeCell ref="J4:K4"/>
  </mergeCells>
  <conditionalFormatting sqref="L5:L22">
    <cfRule type="expression" dxfId="9" priority="1">
      <formula>L5*L6/L5-L5&gt;1</formula>
    </cfRule>
  </conditionalFormatting>
  <conditionalFormatting sqref="A5:A22">
    <cfRule type="expression" dxfId="4" priority="2">
      <formula>A5=""</formula>
    </cfRule>
  </conditionalFormatting>
  <conditionalFormatting sqref="D5:F22">
    <cfRule type="expression" dxfId="0" priority="3">
      <formula>$M5&gt;0</formula>
    </cfRule>
  </conditionalFormatting>
  <conditionalFormatting sqref="F5:F22">
    <cfRule type="expression" dxfId="6" priority="4">
      <formula>O5&lt;&gt;""</formula>
    </cfRule>
  </conditionalFormatting>
  <conditionalFormatting sqref="C5:C22">
    <cfRule type="expression" dxfId="8" priority="5">
      <formula>$AC5=1</formula>
    </cfRule>
  </conditionalFormatting>
  <conditionalFormatting sqref="D5:D22">
    <cfRule type="expression" dxfId="1" priority="6">
      <formula>T5=1</formula>
    </cfRule>
  </conditionalFormatting>
  <conditionalFormatting sqref="D5:D22">
    <cfRule type="expression" dxfId="2" priority="7">
      <formula>T5=3</formula>
    </cfRule>
  </conditionalFormatting>
  <conditionalFormatting sqref="D5:D2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53.4"/>
    <col customWidth="1" min="3" max="3" width="1.0"/>
    <col customWidth="1" min="4" max="4" width="81.4"/>
    <col customWidth="1" min="5" max="24"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6"/>
      <c r="C2" s="1"/>
      <c r="D2" s="17" t="s">
        <v>20</v>
      </c>
      <c r="E2" s="1"/>
      <c r="F2" s="1"/>
      <c r="G2" s="1"/>
      <c r="H2" s="1"/>
      <c r="I2" s="1"/>
      <c r="J2" s="1"/>
      <c r="K2" s="1"/>
      <c r="L2" s="1"/>
      <c r="M2" s="1"/>
      <c r="N2" s="1"/>
      <c r="O2" s="1"/>
      <c r="P2" s="1"/>
      <c r="Q2" s="1"/>
      <c r="R2" s="1"/>
      <c r="S2" s="1"/>
      <c r="T2" s="1"/>
      <c r="U2" s="1"/>
      <c r="V2" s="1"/>
      <c r="W2" s="1"/>
      <c r="X2" s="1"/>
      <c r="Y2" s="1"/>
      <c r="Z2" s="1"/>
    </row>
    <row r="3" ht="14.25" customHeight="1">
      <c r="A3" s="1"/>
      <c r="B3" s="18"/>
      <c r="C3" s="1"/>
      <c r="D3" s="19" t="s">
        <v>21</v>
      </c>
      <c r="E3" s="1"/>
      <c r="F3" s="1"/>
      <c r="G3" s="1"/>
      <c r="H3" s="1"/>
      <c r="I3" s="1"/>
      <c r="J3" s="1"/>
      <c r="K3" s="1"/>
      <c r="L3" s="1"/>
      <c r="M3" s="1"/>
      <c r="N3" s="1"/>
      <c r="O3" s="1"/>
      <c r="P3" s="1"/>
      <c r="Q3" s="1"/>
      <c r="R3" s="1"/>
      <c r="S3" s="1"/>
      <c r="T3" s="1"/>
      <c r="U3" s="1"/>
      <c r="V3" s="1"/>
      <c r="W3" s="1"/>
      <c r="X3" s="1"/>
      <c r="Y3" s="1"/>
      <c r="Z3" s="1"/>
    </row>
    <row r="4" ht="12.75" customHeight="1">
      <c r="A4" s="1"/>
      <c r="B4" s="18"/>
      <c r="C4" s="1"/>
      <c r="D4" s="20" t="s">
        <v>22</v>
      </c>
      <c r="E4" s="1"/>
      <c r="F4" s="1"/>
      <c r="G4" s="1"/>
      <c r="H4" s="1"/>
      <c r="I4" s="1"/>
      <c r="J4" s="1"/>
      <c r="K4" s="1"/>
      <c r="L4" s="1"/>
      <c r="M4" s="1"/>
      <c r="N4" s="1"/>
      <c r="O4" s="1"/>
      <c r="P4" s="1"/>
      <c r="Q4" s="1"/>
      <c r="R4" s="1"/>
      <c r="S4" s="1"/>
      <c r="T4" s="1"/>
      <c r="U4" s="1"/>
      <c r="V4" s="1"/>
      <c r="W4" s="1"/>
      <c r="X4" s="1"/>
      <c r="Y4" s="1"/>
      <c r="Z4" s="1"/>
    </row>
    <row r="5" ht="12.75" customHeight="1">
      <c r="A5" s="1"/>
      <c r="B5" s="18"/>
      <c r="C5" s="1"/>
      <c r="D5" s="20" t="s">
        <v>23</v>
      </c>
      <c r="E5" s="1"/>
      <c r="F5" s="1"/>
      <c r="G5" s="1"/>
      <c r="H5" s="1"/>
      <c r="I5" s="1"/>
      <c r="J5" s="1"/>
      <c r="K5" s="1"/>
      <c r="L5" s="1"/>
      <c r="M5" s="1"/>
      <c r="N5" s="1"/>
      <c r="O5" s="1"/>
      <c r="P5" s="1"/>
      <c r="Q5" s="1"/>
      <c r="R5" s="1"/>
      <c r="S5" s="1"/>
      <c r="T5" s="1"/>
      <c r="U5" s="1"/>
      <c r="V5" s="1"/>
      <c r="W5" s="1"/>
      <c r="X5" s="1"/>
      <c r="Y5" s="1"/>
      <c r="Z5" s="1"/>
    </row>
    <row r="6" ht="12.75" customHeight="1">
      <c r="A6" s="1"/>
      <c r="B6" s="18"/>
      <c r="C6" s="1"/>
      <c r="D6" s="20" t="s">
        <v>24</v>
      </c>
      <c r="E6" s="1"/>
      <c r="F6" s="1"/>
      <c r="G6" s="1"/>
      <c r="H6" s="1"/>
      <c r="I6" s="1"/>
      <c r="J6" s="1"/>
      <c r="K6" s="1"/>
      <c r="L6" s="1"/>
      <c r="M6" s="1"/>
      <c r="N6" s="1"/>
      <c r="O6" s="1"/>
      <c r="P6" s="1"/>
      <c r="Q6" s="1"/>
      <c r="R6" s="1"/>
      <c r="S6" s="1"/>
      <c r="T6" s="1"/>
      <c r="U6" s="1"/>
      <c r="V6" s="1"/>
      <c r="W6" s="1"/>
      <c r="X6" s="1"/>
      <c r="Y6" s="1"/>
      <c r="Z6" s="1"/>
    </row>
    <row r="7" ht="12.75" customHeight="1">
      <c r="A7" s="1"/>
      <c r="B7" s="18"/>
      <c r="C7" s="1"/>
      <c r="D7" s="20" t="s">
        <v>25</v>
      </c>
      <c r="E7" s="1"/>
      <c r="F7" s="1"/>
      <c r="G7" s="1"/>
      <c r="H7" s="1"/>
      <c r="I7" s="1"/>
      <c r="J7" s="1"/>
      <c r="K7" s="1"/>
      <c r="L7" s="1"/>
      <c r="M7" s="1"/>
      <c r="N7" s="1"/>
      <c r="O7" s="1"/>
      <c r="P7" s="1"/>
      <c r="Q7" s="1"/>
      <c r="R7" s="1"/>
      <c r="S7" s="1"/>
      <c r="T7" s="1"/>
      <c r="U7" s="1"/>
      <c r="V7" s="1"/>
      <c r="W7" s="1"/>
      <c r="X7" s="1"/>
      <c r="Y7" s="1"/>
      <c r="Z7" s="1"/>
    </row>
    <row r="8" ht="12.75" customHeight="1">
      <c r="A8" s="1"/>
      <c r="B8" s="18"/>
      <c r="C8" s="1"/>
      <c r="D8" s="20" t="s">
        <v>26</v>
      </c>
      <c r="E8" s="1"/>
      <c r="F8" s="1"/>
      <c r="G8" s="1"/>
      <c r="H8" s="1"/>
      <c r="I8" s="1"/>
      <c r="J8" s="1"/>
      <c r="K8" s="1"/>
      <c r="L8" s="1"/>
      <c r="M8" s="1"/>
      <c r="N8" s="1"/>
      <c r="O8" s="1"/>
      <c r="P8" s="1"/>
      <c r="Q8" s="1"/>
      <c r="R8" s="1"/>
      <c r="S8" s="1"/>
      <c r="T8" s="1"/>
      <c r="U8" s="1"/>
      <c r="V8" s="1"/>
      <c r="W8" s="1"/>
      <c r="X8" s="1"/>
      <c r="Y8" s="1"/>
      <c r="Z8" s="1"/>
    </row>
    <row r="9" ht="12.75" customHeight="1">
      <c r="A9" s="1"/>
      <c r="B9" s="21" t="s">
        <v>27</v>
      </c>
      <c r="C9" s="1"/>
      <c r="D9" s="20" t="s">
        <v>28</v>
      </c>
      <c r="E9" s="1"/>
      <c r="F9" s="1"/>
      <c r="G9" s="1"/>
      <c r="H9" s="1"/>
      <c r="I9" s="1"/>
      <c r="J9" s="1"/>
      <c r="K9" s="1"/>
      <c r="L9" s="1"/>
      <c r="M9" s="1"/>
      <c r="N9" s="1"/>
      <c r="O9" s="1"/>
      <c r="P9" s="1"/>
      <c r="Q9" s="1"/>
      <c r="R9" s="1"/>
      <c r="S9" s="1"/>
      <c r="T9" s="1"/>
      <c r="U9" s="1"/>
      <c r="V9" s="1"/>
      <c r="W9" s="1"/>
      <c r="X9" s="1"/>
      <c r="Y9" s="1"/>
      <c r="Z9" s="1"/>
    </row>
    <row r="10" ht="15.0" customHeight="1">
      <c r="A10" s="1"/>
      <c r="B10" s="21" t="s">
        <v>29</v>
      </c>
      <c r="C10" s="1"/>
      <c r="D10" s="20"/>
      <c r="E10" s="1"/>
      <c r="F10" s="1"/>
      <c r="G10" s="1"/>
      <c r="H10" s="1"/>
      <c r="I10" s="1"/>
      <c r="J10" s="1"/>
      <c r="K10" s="1"/>
      <c r="L10" s="1"/>
      <c r="M10" s="1"/>
      <c r="N10" s="1"/>
      <c r="O10" s="1"/>
      <c r="P10" s="1"/>
      <c r="Q10" s="1"/>
      <c r="R10" s="1"/>
      <c r="S10" s="1"/>
      <c r="T10" s="1"/>
      <c r="U10" s="1"/>
      <c r="V10" s="1"/>
      <c r="W10" s="1"/>
      <c r="X10" s="1"/>
      <c r="Y10" s="1"/>
      <c r="Z10" s="1"/>
    </row>
    <row r="11" ht="12.75" customHeight="1">
      <c r="A11" s="1"/>
      <c r="B11" s="21" t="s">
        <v>30</v>
      </c>
      <c r="C11" s="1"/>
      <c r="D11" s="20" t="s">
        <v>31</v>
      </c>
      <c r="E11" s="1"/>
      <c r="F11" s="1"/>
      <c r="G11" s="1"/>
      <c r="H11" s="1"/>
      <c r="I11" s="1"/>
      <c r="J11" s="1"/>
      <c r="K11" s="1"/>
      <c r="L11" s="1"/>
      <c r="M11" s="1"/>
      <c r="N11" s="1"/>
      <c r="O11" s="1"/>
      <c r="P11" s="1"/>
      <c r="Q11" s="1"/>
      <c r="R11" s="1"/>
      <c r="S11" s="1"/>
      <c r="T11" s="1"/>
      <c r="U11" s="1"/>
      <c r="V11" s="1"/>
      <c r="W11" s="1"/>
      <c r="X11" s="1"/>
      <c r="Y11" s="1"/>
      <c r="Z11" s="1"/>
    </row>
    <row r="12" ht="12.75" customHeight="1">
      <c r="A12" s="1"/>
      <c r="B12" s="21" t="s">
        <v>32</v>
      </c>
      <c r="C12" s="1"/>
      <c r="D12" s="20" t="s">
        <v>33</v>
      </c>
      <c r="E12" s="1"/>
      <c r="F12" s="1"/>
      <c r="G12" s="1"/>
      <c r="H12" s="1"/>
      <c r="I12" s="1"/>
      <c r="J12" s="1"/>
      <c r="K12" s="1"/>
      <c r="L12" s="1"/>
      <c r="M12" s="1"/>
      <c r="N12" s="1"/>
      <c r="O12" s="1"/>
      <c r="P12" s="1"/>
      <c r="Q12" s="1"/>
      <c r="R12" s="1"/>
      <c r="S12" s="1"/>
      <c r="T12" s="1"/>
      <c r="U12" s="1"/>
      <c r="V12" s="1"/>
      <c r="W12" s="1"/>
      <c r="X12" s="1"/>
      <c r="Y12" s="1"/>
      <c r="Z12" s="1"/>
    </row>
    <row r="13" ht="12.75" customHeight="1">
      <c r="A13" s="1"/>
      <c r="B13" s="18"/>
      <c r="C13" s="1"/>
      <c r="D13" s="20" t="s">
        <v>34</v>
      </c>
      <c r="E13" s="1"/>
      <c r="F13" s="1"/>
      <c r="G13" s="1"/>
      <c r="H13" s="1"/>
      <c r="I13" s="1"/>
      <c r="J13" s="1"/>
      <c r="K13" s="1"/>
      <c r="L13" s="1"/>
      <c r="M13" s="1"/>
      <c r="N13" s="1"/>
      <c r="O13" s="1"/>
      <c r="P13" s="1"/>
      <c r="Q13" s="1"/>
      <c r="R13" s="1"/>
      <c r="S13" s="1"/>
      <c r="T13" s="1"/>
      <c r="U13" s="1"/>
      <c r="V13" s="1"/>
      <c r="W13" s="1"/>
      <c r="X13" s="1"/>
      <c r="Y13" s="1"/>
      <c r="Z13" s="1"/>
    </row>
    <row r="14" ht="12.75" customHeight="1">
      <c r="A14" s="1"/>
      <c r="B14" s="22" t="s">
        <v>35</v>
      </c>
      <c r="C14" s="1"/>
      <c r="D14" s="20" t="s">
        <v>36</v>
      </c>
      <c r="E14" s="1"/>
      <c r="F14" s="1"/>
      <c r="G14" s="1"/>
      <c r="H14" s="1"/>
      <c r="I14" s="1"/>
      <c r="J14" s="1"/>
      <c r="K14" s="1"/>
      <c r="L14" s="1"/>
      <c r="M14" s="1"/>
      <c r="N14" s="1"/>
      <c r="O14" s="1"/>
      <c r="P14" s="1"/>
      <c r="Q14" s="1"/>
      <c r="R14" s="1"/>
      <c r="S14" s="1"/>
      <c r="T14" s="1"/>
      <c r="U14" s="1"/>
      <c r="V14" s="1"/>
      <c r="W14" s="1"/>
      <c r="X14" s="1"/>
      <c r="Y14" s="1"/>
      <c r="Z14" s="1"/>
    </row>
    <row r="15" ht="12.75" customHeight="1">
      <c r="A15" s="1"/>
      <c r="B15" s="23" t="s">
        <v>37</v>
      </c>
      <c r="C15" s="1"/>
      <c r="D15" s="20" t="s">
        <v>38</v>
      </c>
      <c r="E15" s="1"/>
      <c r="F15" s="1"/>
      <c r="G15" s="1"/>
      <c r="H15" s="1"/>
      <c r="I15" s="1"/>
      <c r="J15" s="1"/>
      <c r="K15" s="1"/>
      <c r="L15" s="1"/>
      <c r="M15" s="1"/>
      <c r="N15" s="1"/>
      <c r="O15" s="1"/>
      <c r="P15" s="1"/>
      <c r="Q15" s="1"/>
      <c r="R15" s="1"/>
      <c r="S15" s="1"/>
      <c r="T15" s="1"/>
      <c r="U15" s="1"/>
      <c r="V15" s="1"/>
      <c r="W15" s="1"/>
      <c r="X15" s="1"/>
      <c r="Y15" s="1"/>
      <c r="Z15" s="1"/>
    </row>
    <row r="16" ht="12.75" customHeight="1">
      <c r="A16" s="1"/>
      <c r="B16" s="18"/>
      <c r="C16" s="1"/>
      <c r="D16" s="24" t="s">
        <v>39</v>
      </c>
      <c r="E16" s="1"/>
      <c r="F16" s="1"/>
      <c r="G16" s="1"/>
      <c r="H16" s="1"/>
      <c r="I16" s="1"/>
      <c r="J16" s="1"/>
      <c r="K16" s="1"/>
      <c r="L16" s="1"/>
      <c r="M16" s="1"/>
      <c r="N16" s="1"/>
      <c r="O16" s="1"/>
      <c r="P16" s="1"/>
      <c r="Q16" s="1"/>
      <c r="R16" s="1"/>
      <c r="S16" s="1"/>
      <c r="T16" s="1"/>
      <c r="U16" s="1"/>
      <c r="V16" s="1"/>
      <c r="W16" s="1"/>
      <c r="X16" s="1"/>
      <c r="Y16" s="1"/>
      <c r="Z16" s="1"/>
    </row>
    <row r="17" ht="12.75" customHeight="1">
      <c r="A17" s="1"/>
      <c r="B17" s="18"/>
      <c r="C17" s="1"/>
      <c r="D17" s="25"/>
      <c r="E17" s="1"/>
      <c r="F17" s="1"/>
      <c r="G17" s="1"/>
      <c r="H17" s="1"/>
      <c r="I17" s="1"/>
      <c r="J17" s="1"/>
      <c r="K17" s="1"/>
      <c r="L17" s="1"/>
      <c r="M17" s="1"/>
      <c r="N17" s="1"/>
      <c r="O17" s="1"/>
      <c r="P17" s="1"/>
      <c r="Q17" s="1"/>
      <c r="R17" s="1"/>
      <c r="S17" s="1"/>
      <c r="T17" s="1"/>
      <c r="U17" s="1"/>
      <c r="V17" s="1"/>
      <c r="W17" s="1"/>
      <c r="X17" s="1"/>
      <c r="Y17" s="1"/>
      <c r="Z17" s="1"/>
    </row>
    <row r="18" ht="12.75" customHeight="1">
      <c r="A18" s="1"/>
      <c r="B18" s="18"/>
      <c r="C18" s="1"/>
      <c r="D18" s="26" t="s">
        <v>40</v>
      </c>
      <c r="E18" s="1"/>
      <c r="F18" s="1"/>
      <c r="G18" s="1"/>
      <c r="H18" s="1"/>
      <c r="I18" s="1"/>
      <c r="J18" s="1"/>
      <c r="K18" s="1"/>
      <c r="L18" s="1"/>
      <c r="M18" s="1"/>
      <c r="N18" s="1"/>
      <c r="O18" s="1"/>
      <c r="P18" s="1"/>
      <c r="Q18" s="1"/>
      <c r="R18" s="1"/>
      <c r="S18" s="1"/>
      <c r="T18" s="1"/>
      <c r="U18" s="1"/>
      <c r="V18" s="1"/>
      <c r="W18" s="1"/>
      <c r="X18" s="1"/>
      <c r="Y18" s="1"/>
      <c r="Z18" s="1"/>
    </row>
    <row r="19" ht="12.75" customHeight="1">
      <c r="A19" s="1"/>
      <c r="B19" s="18"/>
      <c r="C19" s="1"/>
      <c r="D19" s="24" t="s">
        <v>41</v>
      </c>
      <c r="E19" s="1"/>
      <c r="F19" s="1"/>
      <c r="G19" s="1"/>
      <c r="H19" s="1"/>
      <c r="I19" s="1"/>
      <c r="J19" s="1"/>
      <c r="K19" s="1"/>
      <c r="L19" s="1"/>
      <c r="M19" s="1"/>
      <c r="N19" s="1"/>
      <c r="O19" s="1"/>
      <c r="P19" s="1"/>
      <c r="Q19" s="1"/>
      <c r="R19" s="1"/>
      <c r="S19" s="1"/>
      <c r="T19" s="1"/>
      <c r="U19" s="1"/>
      <c r="V19" s="1"/>
      <c r="W19" s="1"/>
      <c r="X19" s="1"/>
      <c r="Y19" s="1"/>
      <c r="Z19" s="1"/>
    </row>
    <row r="20" ht="14.25" customHeight="1">
      <c r="A20" s="1"/>
      <c r="B20" s="27"/>
      <c r="C20" s="1"/>
      <c r="D20" s="24" t="s">
        <v>42</v>
      </c>
      <c r="E20" s="1"/>
      <c r="F20" s="1"/>
      <c r="G20" s="1"/>
      <c r="H20" s="1"/>
      <c r="I20" s="1"/>
      <c r="J20" s="1"/>
      <c r="K20" s="1"/>
      <c r="L20" s="1"/>
      <c r="M20" s="1"/>
      <c r="N20" s="1"/>
      <c r="O20" s="1"/>
      <c r="P20" s="1"/>
      <c r="Q20" s="1"/>
      <c r="R20" s="1"/>
      <c r="S20" s="1"/>
      <c r="T20" s="1"/>
      <c r="U20" s="1"/>
      <c r="V20" s="1"/>
      <c r="W20" s="1"/>
      <c r="X20" s="1"/>
      <c r="Y20" s="1"/>
      <c r="Z20" s="1"/>
    </row>
    <row r="21" ht="14.25" customHeight="1">
      <c r="A21" s="1"/>
      <c r="B21" s="28"/>
      <c r="C21" s="1"/>
      <c r="D21" s="20" t="s">
        <v>43</v>
      </c>
      <c r="E21" s="1"/>
      <c r="F21" s="1"/>
      <c r="G21" s="1"/>
      <c r="H21" s="1"/>
      <c r="I21" s="1"/>
      <c r="J21" s="1"/>
      <c r="K21" s="1"/>
      <c r="L21" s="1"/>
      <c r="M21" s="1"/>
      <c r="N21" s="1"/>
      <c r="O21" s="1"/>
      <c r="P21" s="1"/>
      <c r="Q21" s="1"/>
      <c r="R21" s="1"/>
      <c r="S21" s="1"/>
      <c r="T21" s="1"/>
      <c r="U21" s="1"/>
      <c r="V21" s="1"/>
      <c r="W21" s="1"/>
      <c r="X21" s="1"/>
      <c r="Y21" s="1"/>
      <c r="Z21" s="1"/>
    </row>
    <row r="22" ht="14.25" customHeight="1">
      <c r="A22" s="1"/>
      <c r="B22" s="29" t="s">
        <v>44</v>
      </c>
      <c r="C22" s="1"/>
      <c r="D22" s="20" t="s">
        <v>45</v>
      </c>
      <c r="E22" s="1"/>
      <c r="F22" s="1"/>
      <c r="G22" s="1"/>
      <c r="H22" s="1"/>
      <c r="I22" s="1"/>
      <c r="J22" s="1"/>
      <c r="K22" s="1"/>
      <c r="L22" s="1"/>
      <c r="M22" s="1"/>
      <c r="N22" s="1"/>
      <c r="O22" s="1"/>
      <c r="P22" s="1"/>
      <c r="Q22" s="1"/>
      <c r="R22" s="1"/>
      <c r="S22" s="1"/>
      <c r="T22" s="1"/>
      <c r="U22" s="1"/>
      <c r="V22" s="1"/>
      <c r="W22" s="1"/>
      <c r="X22" s="1"/>
      <c r="Y22" s="1"/>
      <c r="Z22" s="1"/>
    </row>
    <row r="23" ht="14.25" customHeight="1">
      <c r="A23" s="1"/>
      <c r="B23" s="30"/>
      <c r="C23" s="1"/>
      <c r="D23" s="20" t="s">
        <v>46</v>
      </c>
      <c r="E23" s="1"/>
      <c r="F23" s="1"/>
      <c r="G23" s="1"/>
      <c r="H23" s="1"/>
      <c r="I23" s="1"/>
      <c r="J23" s="1"/>
      <c r="K23" s="1"/>
      <c r="L23" s="1"/>
      <c r="M23" s="1"/>
      <c r="N23" s="1"/>
      <c r="O23" s="1"/>
      <c r="P23" s="1"/>
      <c r="Q23" s="1"/>
      <c r="R23" s="1"/>
      <c r="S23" s="1"/>
      <c r="T23" s="1"/>
      <c r="U23" s="1"/>
      <c r="V23" s="1"/>
      <c r="W23" s="1"/>
      <c r="X23" s="1"/>
      <c r="Y23" s="1"/>
      <c r="Z23" s="1"/>
    </row>
    <row r="24" ht="14.25" customHeight="1">
      <c r="A24" s="1"/>
      <c r="B24" s="30"/>
      <c r="C24" s="1"/>
      <c r="D24" s="20" t="s">
        <v>47</v>
      </c>
      <c r="E24" s="1"/>
      <c r="F24" s="1"/>
      <c r="G24" s="1"/>
      <c r="H24" s="1"/>
      <c r="I24" s="1"/>
      <c r="J24" s="1"/>
      <c r="K24" s="1"/>
      <c r="L24" s="1"/>
      <c r="M24" s="1"/>
      <c r="N24" s="1"/>
      <c r="O24" s="1"/>
      <c r="P24" s="1"/>
      <c r="Q24" s="1"/>
      <c r="R24" s="1"/>
      <c r="S24" s="1"/>
      <c r="T24" s="1"/>
      <c r="U24" s="1"/>
      <c r="V24" s="1"/>
      <c r="W24" s="1"/>
      <c r="X24" s="1"/>
      <c r="Y24" s="1"/>
      <c r="Z24" s="1"/>
    </row>
    <row r="25" ht="14.25" customHeight="1">
      <c r="A25" s="1"/>
      <c r="B25" s="30"/>
      <c r="C25" s="1"/>
      <c r="D25" s="20" t="s">
        <v>48</v>
      </c>
      <c r="E25" s="1"/>
      <c r="F25" s="1"/>
      <c r="G25" s="1"/>
      <c r="H25" s="1"/>
      <c r="I25" s="1"/>
      <c r="J25" s="1"/>
      <c r="K25" s="1"/>
      <c r="L25" s="1"/>
      <c r="M25" s="1"/>
      <c r="N25" s="1"/>
      <c r="O25" s="1"/>
      <c r="P25" s="1"/>
      <c r="Q25" s="1"/>
      <c r="R25" s="1"/>
      <c r="S25" s="1"/>
      <c r="T25" s="1"/>
      <c r="U25" s="1"/>
      <c r="V25" s="1"/>
      <c r="W25" s="1"/>
      <c r="X25" s="1"/>
      <c r="Y25" s="1"/>
      <c r="Z25" s="1"/>
    </row>
    <row r="26" ht="14.25" customHeight="1">
      <c r="A26" s="1"/>
      <c r="B26" s="30"/>
      <c r="C26" s="1"/>
      <c r="D26" s="20" t="s">
        <v>49</v>
      </c>
      <c r="E26" s="1"/>
      <c r="F26" s="1"/>
      <c r="G26" s="1"/>
      <c r="H26" s="1"/>
      <c r="I26" s="1"/>
      <c r="J26" s="1"/>
      <c r="K26" s="1"/>
      <c r="L26" s="1"/>
      <c r="M26" s="1"/>
      <c r="N26" s="1"/>
      <c r="O26" s="1"/>
      <c r="P26" s="1"/>
      <c r="Q26" s="1"/>
      <c r="R26" s="1"/>
      <c r="S26" s="1"/>
      <c r="T26" s="1"/>
      <c r="U26" s="1"/>
      <c r="V26" s="1"/>
      <c r="W26" s="1"/>
      <c r="X26" s="1"/>
      <c r="Y26" s="1"/>
      <c r="Z26" s="1"/>
    </row>
    <row r="27" ht="14.25" customHeight="1">
      <c r="A27" s="1"/>
      <c r="B27" s="30"/>
      <c r="C27" s="1"/>
      <c r="D27" s="31" t="s">
        <v>50</v>
      </c>
      <c r="E27" s="1"/>
      <c r="F27" s="1"/>
      <c r="G27" s="1"/>
      <c r="H27" s="1"/>
      <c r="I27" s="1"/>
      <c r="J27" s="1"/>
      <c r="K27" s="1"/>
      <c r="L27" s="1"/>
      <c r="M27" s="1"/>
      <c r="N27" s="1"/>
      <c r="O27" s="1"/>
      <c r="P27" s="1"/>
      <c r="Q27" s="1"/>
      <c r="R27" s="1"/>
      <c r="S27" s="1"/>
      <c r="T27" s="1"/>
      <c r="U27" s="1"/>
      <c r="V27" s="1"/>
      <c r="W27" s="1"/>
      <c r="X27" s="1"/>
      <c r="Y27" s="1"/>
      <c r="Z27" s="1"/>
    </row>
    <row r="28" ht="14.25" customHeight="1">
      <c r="A28" s="1"/>
      <c r="B28" s="30"/>
      <c r="C28" s="1"/>
      <c r="D28" s="31" t="s">
        <v>51</v>
      </c>
      <c r="E28" s="1"/>
      <c r="F28" s="1"/>
      <c r="G28" s="1"/>
      <c r="H28" s="1"/>
      <c r="I28" s="1"/>
      <c r="J28" s="1"/>
      <c r="K28" s="1"/>
      <c r="L28" s="1"/>
      <c r="M28" s="1"/>
      <c r="N28" s="1"/>
      <c r="O28" s="1"/>
      <c r="P28" s="1"/>
      <c r="Q28" s="1"/>
      <c r="R28" s="1"/>
      <c r="S28" s="1"/>
      <c r="T28" s="1"/>
      <c r="U28" s="1"/>
      <c r="V28" s="1"/>
      <c r="W28" s="1"/>
      <c r="X28" s="1"/>
      <c r="Y28" s="1"/>
      <c r="Z28" s="1"/>
    </row>
    <row r="29" ht="14.25" customHeight="1">
      <c r="A29" s="1"/>
      <c r="B29" s="30"/>
      <c r="C29" s="1"/>
      <c r="D29" s="32" t="s">
        <v>52</v>
      </c>
      <c r="E29" s="1"/>
      <c r="F29" s="1"/>
      <c r="G29" s="1"/>
      <c r="H29" s="1"/>
      <c r="I29" s="1"/>
      <c r="J29" s="1"/>
      <c r="K29" s="1"/>
      <c r="L29" s="1"/>
      <c r="M29" s="1"/>
      <c r="N29" s="1"/>
      <c r="O29" s="1"/>
      <c r="P29" s="1"/>
      <c r="Q29" s="1"/>
      <c r="R29" s="1"/>
      <c r="S29" s="1"/>
      <c r="T29" s="1"/>
      <c r="U29" s="1"/>
      <c r="V29" s="1"/>
      <c r="W29" s="1"/>
      <c r="X29" s="1"/>
      <c r="Y29" s="1"/>
      <c r="Z29" s="1"/>
    </row>
    <row r="30" ht="14.25" customHeight="1">
      <c r="A30" s="1"/>
      <c r="B30" s="33"/>
      <c r="C30" s="1"/>
      <c r="D30" s="34" t="s">
        <v>53</v>
      </c>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35"/>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35"/>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35"/>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35"/>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4"/>
    <hyperlink r:id="rId2" ref="B15"/>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1137</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66</v>
      </c>
      <c r="N2" s="97">
        <f>COUNTIF(T:T,"&gt;0")</f>
        <v>66</v>
      </c>
      <c r="O2" s="97"/>
      <c r="P2" s="97"/>
      <c r="Q2" s="97"/>
      <c r="R2" s="97"/>
      <c r="S2" s="97"/>
      <c r="T2" s="97"/>
      <c r="U2" s="97"/>
      <c r="V2" s="97"/>
      <c r="W2" s="115"/>
      <c r="X2" s="115"/>
      <c r="Y2" s="115"/>
      <c r="Z2" s="115"/>
      <c r="AA2" s="115"/>
      <c r="AB2" s="115"/>
      <c r="AC2" s="35"/>
    </row>
    <row r="3" ht="75.0" customHeight="1">
      <c r="A3" s="71" t="s">
        <v>98</v>
      </c>
      <c r="B3" s="98" t="s">
        <v>1138</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4533.0</v>
      </c>
      <c r="B5" s="105" t="s">
        <v>1139</v>
      </c>
      <c r="C5" s="105" t="s">
        <v>1140</v>
      </c>
      <c r="D5" s="106" t="s">
        <v>65</v>
      </c>
      <c r="E5" s="107" t="s">
        <v>1141</v>
      </c>
      <c r="F5" s="108"/>
      <c r="G5" s="105" t="s">
        <v>1142</v>
      </c>
      <c r="H5" s="105" t="s">
        <v>448</v>
      </c>
      <c r="I5" s="105" t="s">
        <v>1143</v>
      </c>
      <c r="J5" s="109"/>
      <c r="K5" s="110"/>
      <c r="L5" s="111">
        <v>1.0</v>
      </c>
      <c r="M5" s="111"/>
      <c r="N5" s="111">
        <v>1.0</v>
      </c>
      <c r="O5" s="112"/>
      <c r="P5" s="113">
        <f t="shared" ref="P5:P70" si="2">IF(P4="",1,IF(L5=1,P4+1,P4))</f>
        <v>1</v>
      </c>
      <c r="Q5" s="35">
        <f t="shared" ref="Q5:Q70" si="3">IF($L5="","",IF($D5="Yes",1,IF($D5="No",2,IF($D5="N/A",3,0))))</f>
        <v>1</v>
      </c>
      <c r="R5" s="35">
        <f t="shared" ref="R5:R70" si="4">IF($L5="","",IF($Q5=4,2,IF(OR($L5=1,$R4=""),1,IF(OR(AND($M4=1,($L5-$L3&lt;&gt;0)),AND($R4=0,$L4=$L5),AND($M4=1,$L5=$L3)),0,1))))</f>
        <v>1</v>
      </c>
      <c r="S5" s="35" t="str">
        <f t="shared" ref="S5:S70" si="5">IF(OR($L5="",$Q5=4),$S4,IF(AND($Q5&gt;1,OR($S4="",$S4=0,$S4&gt;=$L5)),$L5,IF($L5&gt;$S4,$S4,0)))</f>
        <v/>
      </c>
      <c r="T5" s="35">
        <f t="shared" ref="T5:T70" si="6">IF($Q5=4,$T4,IF($T4="",$Q5,IF(AND($P5=$P4,(OR(AND($S5&gt;0,$Q5&lt;$T4),AND($S5=1,$Q5&lt;=$T4)))),$T4,$Q5)))</f>
        <v>1</v>
      </c>
      <c r="U5" s="35">
        <f t="shared" ref="U5:U70" si="7">IF($L5="","",IF(OR(AND($R4=1,$S5=1),$Q5&gt;0,AND($R6=0,$U6=1)),1,0))</f>
        <v>1</v>
      </c>
      <c r="V5" s="35">
        <f t="shared" ref="V5:V70" si="8">IF($L5="","",IF($Q5=4,2,IF(OR(AND($S5&gt;0,$R5=1),AND($R5=1,$U5=1)),1,0)))</f>
        <v>1</v>
      </c>
      <c r="W5" s="35">
        <f t="shared" ref="W5:W70" si="9">IF(AND($Q5=1,$L5=W$4),2,IF(AND($L5&lt;&gt;W$4,W4=2),W4,IF($L5&lt;&gt;W$4,0,1)))</f>
        <v>2</v>
      </c>
      <c r="X5" s="35">
        <f t="shared" ref="X5:AA5" si="1">IF(ROW()=5,0,IF(AND($Q5=1,$L5=X$4),2,IF(AND($L5&lt;&gt;X$4,X4=2),X4,IF($L5&lt;&gt;X$4,0,1))))</f>
        <v>0</v>
      </c>
      <c r="Y5" s="35">
        <f t="shared" si="1"/>
        <v>0</v>
      </c>
      <c r="Z5" s="35">
        <f t="shared" si="1"/>
        <v>0</v>
      </c>
      <c r="AA5" s="35">
        <f t="shared" si="1"/>
        <v>0</v>
      </c>
      <c r="AB5" s="35">
        <f t="shared" ref="AB5:AB70" si="11">IF(OR(W5=1,Q5&gt;0),1,IF(OR(AND(W5=2,X5=1),AND(X5=2,Y5=1),AND(Y5=2,Z5=1),AND(Z5=2,AA5=1)),1,0))</f>
        <v>1</v>
      </c>
      <c r="AC5" s="35">
        <f t="shared" ref="AC5:AC70" si="12">IF(L6&gt;L5,1,0)</f>
        <v>1</v>
      </c>
    </row>
    <row r="6" ht="12.75" customHeight="1">
      <c r="A6" s="1">
        <v>3687.0</v>
      </c>
      <c r="B6" s="105" t="s">
        <v>1144</v>
      </c>
      <c r="C6" s="114" t="s">
        <v>1145</v>
      </c>
      <c r="D6" s="106" t="s">
        <v>65</v>
      </c>
      <c r="E6" s="107"/>
      <c r="F6" s="108"/>
      <c r="G6" s="105" t="s">
        <v>1142</v>
      </c>
      <c r="H6" s="105" t="s">
        <v>448</v>
      </c>
      <c r="I6" s="105" t="s">
        <v>1143</v>
      </c>
      <c r="J6" s="109"/>
      <c r="K6" s="110"/>
      <c r="L6" s="111">
        <v>2.0</v>
      </c>
      <c r="M6" s="111"/>
      <c r="N6" s="111">
        <v>1.0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4485.0</v>
      </c>
      <c r="B7" s="105" t="s">
        <v>1146</v>
      </c>
      <c r="C7" s="114" t="s">
        <v>1147</v>
      </c>
      <c r="D7" s="106" t="s">
        <v>65</v>
      </c>
      <c r="E7" s="107"/>
      <c r="F7" s="108"/>
      <c r="G7" s="105" t="s">
        <v>1142</v>
      </c>
      <c r="H7" s="105" t="s">
        <v>1148</v>
      </c>
      <c r="I7" s="105" t="s">
        <v>1149</v>
      </c>
      <c r="J7" s="109"/>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3224.0</v>
      </c>
      <c r="B8" s="105" t="s">
        <v>1150</v>
      </c>
      <c r="C8" s="114" t="s">
        <v>1151</v>
      </c>
      <c r="D8" s="106" t="s">
        <v>65</v>
      </c>
      <c r="E8" s="107"/>
      <c r="F8" s="108"/>
      <c r="G8" s="105" t="s">
        <v>1142</v>
      </c>
      <c r="H8" s="105" t="s">
        <v>1152</v>
      </c>
      <c r="I8" s="105" t="s">
        <v>1149</v>
      </c>
      <c r="J8" s="109"/>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4483.0</v>
      </c>
      <c r="B9" s="105" t="s">
        <v>1153</v>
      </c>
      <c r="C9" s="114" t="s">
        <v>1154</v>
      </c>
      <c r="D9" s="106" t="s">
        <v>65</v>
      </c>
      <c r="E9" s="107"/>
      <c r="F9" s="108"/>
      <c r="G9" s="105" t="s">
        <v>1142</v>
      </c>
      <c r="H9" s="105" t="s">
        <v>1152</v>
      </c>
      <c r="I9" s="105" t="s">
        <v>1149</v>
      </c>
      <c r="J9" s="109"/>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4484.0</v>
      </c>
      <c r="B10" s="105" t="s">
        <v>1155</v>
      </c>
      <c r="C10" s="114" t="s">
        <v>1156</v>
      </c>
      <c r="D10" s="106" t="s">
        <v>65</v>
      </c>
      <c r="E10" s="107"/>
      <c r="F10" s="108"/>
      <c r="G10" s="105" t="s">
        <v>1142</v>
      </c>
      <c r="H10" s="105" t="s">
        <v>1152</v>
      </c>
      <c r="I10" s="105" t="s">
        <v>1149</v>
      </c>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1</v>
      </c>
    </row>
    <row r="11" ht="12.75" customHeight="1">
      <c r="A11" s="1">
        <v>4487.0</v>
      </c>
      <c r="B11" s="105" t="s">
        <v>1157</v>
      </c>
      <c r="C11" s="114" t="s">
        <v>1158</v>
      </c>
      <c r="D11" s="106" t="s">
        <v>65</v>
      </c>
      <c r="E11" s="107"/>
      <c r="F11" s="108"/>
      <c r="G11" s="105" t="s">
        <v>1142</v>
      </c>
      <c r="H11" s="105" t="s">
        <v>1159</v>
      </c>
      <c r="I11" s="105" t="s">
        <v>1160</v>
      </c>
      <c r="J11" s="109"/>
      <c r="K11" s="110"/>
      <c r="L11" s="111">
        <v>4.0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2</v>
      </c>
      <c r="AA11" s="35">
        <f t="shared" si="17"/>
        <v>0</v>
      </c>
      <c r="AB11" s="35">
        <f t="shared" si="11"/>
        <v>1</v>
      </c>
      <c r="AC11" s="35">
        <f t="shared" si="12"/>
        <v>0</v>
      </c>
    </row>
    <row r="12" ht="12.75" customHeight="1">
      <c r="A12" s="1">
        <v>4488.0</v>
      </c>
      <c r="B12" s="105" t="s">
        <v>1161</v>
      </c>
      <c r="C12" s="114" t="s">
        <v>1162</v>
      </c>
      <c r="D12" s="106" t="s">
        <v>65</v>
      </c>
      <c r="E12" s="107"/>
      <c r="F12" s="108"/>
      <c r="G12" s="105" t="s">
        <v>1142</v>
      </c>
      <c r="H12" s="105" t="s">
        <v>1159</v>
      </c>
      <c r="I12" s="105" t="s">
        <v>1160</v>
      </c>
      <c r="J12" s="109"/>
      <c r="K12" s="110"/>
      <c r="L12" s="111">
        <v>4.0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2</v>
      </c>
      <c r="AA12" s="35">
        <f t="shared" si="18"/>
        <v>0</v>
      </c>
      <c r="AB12" s="35">
        <f t="shared" si="11"/>
        <v>1</v>
      </c>
      <c r="AC12" s="35">
        <f t="shared" si="12"/>
        <v>0</v>
      </c>
    </row>
    <row r="13" ht="12.75" customHeight="1">
      <c r="A13" s="1">
        <v>4489.0</v>
      </c>
      <c r="B13" s="105" t="s">
        <v>1163</v>
      </c>
      <c r="C13" s="114" t="s">
        <v>1164</v>
      </c>
      <c r="D13" s="106" t="s">
        <v>65</v>
      </c>
      <c r="E13" s="107"/>
      <c r="F13" s="108"/>
      <c r="G13" s="105" t="s">
        <v>1142</v>
      </c>
      <c r="H13" s="105" t="s">
        <v>1159</v>
      </c>
      <c r="I13" s="105" t="s">
        <v>1160</v>
      </c>
      <c r="J13" s="109"/>
      <c r="K13" s="110"/>
      <c r="L13" s="111">
        <v>4.0</v>
      </c>
      <c r="M13" s="111"/>
      <c r="N13" s="111">
        <v>2.0</v>
      </c>
      <c r="O13" s="112"/>
      <c r="P13" s="113">
        <f t="shared" si="2"/>
        <v>1</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2</v>
      </c>
      <c r="AA13" s="35">
        <f t="shared" si="19"/>
        <v>0</v>
      </c>
      <c r="AB13" s="35">
        <f t="shared" si="11"/>
        <v>1</v>
      </c>
      <c r="AC13" s="35">
        <f t="shared" si="12"/>
        <v>0</v>
      </c>
    </row>
    <row r="14" ht="12.75" customHeight="1">
      <c r="A14" s="1">
        <v>4491.0</v>
      </c>
      <c r="B14" s="105" t="s">
        <v>1165</v>
      </c>
      <c r="C14" s="114" t="s">
        <v>1166</v>
      </c>
      <c r="D14" s="106" t="s">
        <v>65</v>
      </c>
      <c r="E14" s="107"/>
      <c r="F14" s="108"/>
      <c r="G14" s="105" t="s">
        <v>1142</v>
      </c>
      <c r="H14" s="105" t="s">
        <v>1167</v>
      </c>
      <c r="I14" s="105" t="s">
        <v>1168</v>
      </c>
      <c r="J14" s="109"/>
      <c r="K14" s="110"/>
      <c r="L14" s="111">
        <v>3.0</v>
      </c>
      <c r="M14" s="111"/>
      <c r="N14" s="111">
        <v>2.0</v>
      </c>
      <c r="O14" s="112"/>
      <c r="P14" s="113">
        <f t="shared" si="2"/>
        <v>1</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2</v>
      </c>
      <c r="AA14" s="35">
        <f t="shared" si="20"/>
        <v>0</v>
      </c>
      <c r="AB14" s="35">
        <f t="shared" si="11"/>
        <v>1</v>
      </c>
      <c r="AC14" s="35">
        <f t="shared" si="12"/>
        <v>0</v>
      </c>
    </row>
    <row r="15" ht="12.75" customHeight="1">
      <c r="A15" s="1">
        <v>4492.0</v>
      </c>
      <c r="B15" s="105" t="s">
        <v>1169</v>
      </c>
      <c r="C15" s="114" t="s">
        <v>1170</v>
      </c>
      <c r="D15" s="106" t="s">
        <v>65</v>
      </c>
      <c r="E15" s="107"/>
      <c r="F15" s="108"/>
      <c r="G15" s="105" t="s">
        <v>1142</v>
      </c>
      <c r="H15" s="105" t="s">
        <v>1167</v>
      </c>
      <c r="I15" s="105" t="s">
        <v>1168</v>
      </c>
      <c r="J15" s="109"/>
      <c r="K15" s="110"/>
      <c r="L15" s="111">
        <v>3.0</v>
      </c>
      <c r="M15" s="111"/>
      <c r="N15" s="111">
        <v>2.0</v>
      </c>
      <c r="O15" s="112"/>
      <c r="P15" s="113">
        <f t="shared" si="2"/>
        <v>1</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2</v>
      </c>
      <c r="AA15" s="35">
        <f t="shared" si="21"/>
        <v>0</v>
      </c>
      <c r="AB15" s="35">
        <f t="shared" si="11"/>
        <v>1</v>
      </c>
      <c r="AC15" s="35">
        <f t="shared" si="12"/>
        <v>0</v>
      </c>
    </row>
    <row r="16" ht="12.75" customHeight="1">
      <c r="A16" s="1">
        <v>4493.0</v>
      </c>
      <c r="B16" s="105" t="s">
        <v>1171</v>
      </c>
      <c r="C16" s="114" t="s">
        <v>1172</v>
      </c>
      <c r="D16" s="106" t="s">
        <v>65</v>
      </c>
      <c r="E16" s="107"/>
      <c r="F16" s="108"/>
      <c r="G16" s="105" t="s">
        <v>1142</v>
      </c>
      <c r="H16" s="105" t="s">
        <v>1167</v>
      </c>
      <c r="I16" s="105" t="s">
        <v>1168</v>
      </c>
      <c r="J16" s="109"/>
      <c r="K16" s="110"/>
      <c r="L16" s="111">
        <v>3.0</v>
      </c>
      <c r="M16" s="111"/>
      <c r="N16" s="111">
        <v>2.0</v>
      </c>
      <c r="O16" s="112"/>
      <c r="P16" s="113">
        <f t="shared" si="2"/>
        <v>1</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2</v>
      </c>
      <c r="AA16" s="35">
        <f t="shared" si="22"/>
        <v>0</v>
      </c>
      <c r="AB16" s="35">
        <f t="shared" si="11"/>
        <v>1</v>
      </c>
      <c r="AC16" s="35">
        <f t="shared" si="12"/>
        <v>0</v>
      </c>
    </row>
    <row r="17" ht="12.75" customHeight="1">
      <c r="A17" s="1">
        <v>4495.0</v>
      </c>
      <c r="B17" s="105" t="s">
        <v>1173</v>
      </c>
      <c r="C17" s="114" t="s">
        <v>1174</v>
      </c>
      <c r="D17" s="106" t="s">
        <v>65</v>
      </c>
      <c r="E17" s="107"/>
      <c r="F17" s="108"/>
      <c r="G17" s="105" t="s">
        <v>1142</v>
      </c>
      <c r="H17" s="105" t="s">
        <v>1175</v>
      </c>
      <c r="I17" s="105" t="s">
        <v>1176</v>
      </c>
      <c r="J17" s="109" t="s">
        <v>1177</v>
      </c>
      <c r="K17" s="110"/>
      <c r="L17" s="111">
        <v>3.0</v>
      </c>
      <c r="M17" s="111"/>
      <c r="N17" s="111">
        <v>2.0</v>
      </c>
      <c r="O17" s="112"/>
      <c r="P17" s="113">
        <f t="shared" si="2"/>
        <v>1</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2</v>
      </c>
      <c r="AA17" s="35">
        <f t="shared" si="23"/>
        <v>0</v>
      </c>
      <c r="AB17" s="35">
        <f t="shared" si="11"/>
        <v>1</v>
      </c>
      <c r="AC17" s="35">
        <f t="shared" si="12"/>
        <v>0</v>
      </c>
    </row>
    <row r="18" ht="12.75" customHeight="1">
      <c r="A18" s="1">
        <v>4496.0</v>
      </c>
      <c r="B18" s="105" t="s">
        <v>1178</v>
      </c>
      <c r="C18" s="114" t="s">
        <v>1179</v>
      </c>
      <c r="D18" s="106" t="s">
        <v>65</v>
      </c>
      <c r="E18" s="107"/>
      <c r="F18" s="108"/>
      <c r="G18" s="105" t="s">
        <v>1142</v>
      </c>
      <c r="H18" s="105" t="s">
        <v>1175</v>
      </c>
      <c r="I18" s="105" t="s">
        <v>1176</v>
      </c>
      <c r="J18" s="109"/>
      <c r="K18" s="110"/>
      <c r="L18" s="111">
        <v>3.0</v>
      </c>
      <c r="M18" s="111"/>
      <c r="N18" s="111">
        <v>2.0</v>
      </c>
      <c r="O18" s="112"/>
      <c r="P18" s="113">
        <f t="shared" si="2"/>
        <v>1</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2</v>
      </c>
      <c r="AA18" s="35">
        <f t="shared" si="24"/>
        <v>0</v>
      </c>
      <c r="AB18" s="35">
        <f t="shared" si="11"/>
        <v>1</v>
      </c>
      <c r="AC18" s="35">
        <f t="shared" si="12"/>
        <v>0</v>
      </c>
    </row>
    <row r="19" ht="12.75" customHeight="1">
      <c r="A19" s="1">
        <v>4497.0</v>
      </c>
      <c r="B19" s="105" t="s">
        <v>1180</v>
      </c>
      <c r="C19" s="114" t="s">
        <v>1181</v>
      </c>
      <c r="D19" s="106" t="s">
        <v>65</v>
      </c>
      <c r="E19" s="107"/>
      <c r="F19" s="108"/>
      <c r="G19" s="105" t="s">
        <v>1142</v>
      </c>
      <c r="H19" s="105" t="s">
        <v>1175</v>
      </c>
      <c r="I19" s="105" t="s">
        <v>1176</v>
      </c>
      <c r="J19" s="109"/>
      <c r="K19" s="110"/>
      <c r="L19" s="111">
        <v>3.0</v>
      </c>
      <c r="M19" s="111"/>
      <c r="N19" s="111">
        <v>2.0</v>
      </c>
      <c r="O19" s="112"/>
      <c r="P19" s="113">
        <f t="shared" si="2"/>
        <v>1</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2</v>
      </c>
      <c r="AA19" s="35">
        <f t="shared" si="25"/>
        <v>0</v>
      </c>
      <c r="AB19" s="35">
        <f t="shared" si="11"/>
        <v>1</v>
      </c>
      <c r="AC19" s="35">
        <f t="shared" si="12"/>
        <v>0</v>
      </c>
    </row>
    <row r="20" ht="12.75" customHeight="1">
      <c r="A20" s="1">
        <v>4498.0</v>
      </c>
      <c r="B20" s="105" t="s">
        <v>1182</v>
      </c>
      <c r="C20" s="105" t="s">
        <v>1183</v>
      </c>
      <c r="D20" s="106" t="s">
        <v>65</v>
      </c>
      <c r="E20" s="107"/>
      <c r="F20" s="108"/>
      <c r="G20" s="105" t="s">
        <v>1184</v>
      </c>
      <c r="H20" s="105" t="s">
        <v>448</v>
      </c>
      <c r="I20" s="105" t="s">
        <v>1185</v>
      </c>
      <c r="J20" s="109"/>
      <c r="K20" s="110"/>
      <c r="L20" s="111">
        <v>1.0</v>
      </c>
      <c r="M20" s="111"/>
      <c r="N20" s="111">
        <v>1.0</v>
      </c>
      <c r="O20" s="112"/>
      <c r="P20" s="113">
        <f t="shared" si="2"/>
        <v>2</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2</v>
      </c>
      <c r="AA20" s="35">
        <f t="shared" si="26"/>
        <v>0</v>
      </c>
      <c r="AB20" s="35">
        <f t="shared" si="11"/>
        <v>1</v>
      </c>
      <c r="AC20" s="35">
        <f t="shared" si="12"/>
        <v>1</v>
      </c>
    </row>
    <row r="21" ht="12.75" customHeight="1">
      <c r="A21" s="1">
        <v>4499.0</v>
      </c>
      <c r="B21" s="105" t="s">
        <v>1186</v>
      </c>
      <c r="C21" s="114" t="s">
        <v>1187</v>
      </c>
      <c r="D21" s="106" t="s">
        <v>65</v>
      </c>
      <c r="E21" s="107"/>
      <c r="F21" s="108"/>
      <c r="G21" s="105" t="s">
        <v>1184</v>
      </c>
      <c r="H21" s="105" t="s">
        <v>1188</v>
      </c>
      <c r="I21" s="105" t="s">
        <v>1185</v>
      </c>
      <c r="J21" s="109"/>
      <c r="K21" s="110"/>
      <c r="L21" s="111">
        <v>2.0</v>
      </c>
      <c r="M21" s="111"/>
      <c r="N21" s="111">
        <v>2.0</v>
      </c>
      <c r="O21" s="112"/>
      <c r="P21" s="113">
        <f t="shared" si="2"/>
        <v>2</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2</v>
      </c>
      <c r="AA21" s="35">
        <f t="shared" si="27"/>
        <v>0</v>
      </c>
      <c r="AB21" s="35">
        <f t="shared" si="11"/>
        <v>1</v>
      </c>
      <c r="AC21" s="35">
        <f t="shared" si="12"/>
        <v>0</v>
      </c>
    </row>
    <row r="22" ht="12.75" customHeight="1">
      <c r="A22" s="1">
        <v>4563.0</v>
      </c>
      <c r="B22" s="105" t="s">
        <v>1189</v>
      </c>
      <c r="C22" s="114" t="s">
        <v>1190</v>
      </c>
      <c r="D22" s="106" t="s">
        <v>65</v>
      </c>
      <c r="E22" s="107"/>
      <c r="F22" s="108"/>
      <c r="G22" s="105" t="s">
        <v>1184</v>
      </c>
      <c r="H22" s="105" t="s">
        <v>1152</v>
      </c>
      <c r="I22" s="105" t="s">
        <v>1185</v>
      </c>
      <c r="J22" s="109"/>
      <c r="K22" s="110"/>
      <c r="L22" s="111">
        <v>2.0</v>
      </c>
      <c r="M22" s="111"/>
      <c r="N22" s="111">
        <v>2.0</v>
      </c>
      <c r="O22" s="112"/>
      <c r="P22" s="113">
        <f t="shared" si="2"/>
        <v>2</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4501.0</v>
      </c>
      <c r="B23" s="105" t="s">
        <v>1191</v>
      </c>
      <c r="C23" s="114" t="s">
        <v>1192</v>
      </c>
      <c r="D23" s="106" t="s">
        <v>65</v>
      </c>
      <c r="E23" s="107"/>
      <c r="F23" s="108"/>
      <c r="G23" s="105" t="s">
        <v>1184</v>
      </c>
      <c r="H23" s="105" t="s">
        <v>1152</v>
      </c>
      <c r="I23" s="105" t="s">
        <v>1193</v>
      </c>
      <c r="J23" s="109"/>
      <c r="K23" s="110"/>
      <c r="L23" s="111">
        <v>2.0</v>
      </c>
      <c r="M23" s="111"/>
      <c r="N23" s="111">
        <v>2.0</v>
      </c>
      <c r="O23" s="112"/>
      <c r="P23" s="113">
        <f t="shared" si="2"/>
        <v>2</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0</v>
      </c>
    </row>
    <row r="24" ht="12.75" customHeight="1">
      <c r="A24" s="1">
        <v>4502.0</v>
      </c>
      <c r="B24" s="105" t="s">
        <v>1194</v>
      </c>
      <c r="C24" s="114" t="s">
        <v>1195</v>
      </c>
      <c r="D24" s="106" t="s">
        <v>65</v>
      </c>
      <c r="E24" s="107"/>
      <c r="F24" s="108"/>
      <c r="G24" s="105" t="s">
        <v>1184</v>
      </c>
      <c r="H24" s="105" t="s">
        <v>1196</v>
      </c>
      <c r="I24" s="105" t="s">
        <v>1185</v>
      </c>
      <c r="J24" s="109"/>
      <c r="K24" s="110"/>
      <c r="L24" s="111">
        <v>2.0</v>
      </c>
      <c r="M24" s="111"/>
      <c r="N24" s="111">
        <v>2.0</v>
      </c>
      <c r="O24" s="112"/>
      <c r="P24" s="113">
        <f t="shared" si="2"/>
        <v>2</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1">
        <v>4503.0</v>
      </c>
      <c r="B25" s="105" t="s">
        <v>1197</v>
      </c>
      <c r="C25" s="114" t="s">
        <v>1198</v>
      </c>
      <c r="D25" s="106" t="s">
        <v>65</v>
      </c>
      <c r="E25" s="107"/>
      <c r="F25" s="108"/>
      <c r="G25" s="105" t="s">
        <v>1184</v>
      </c>
      <c r="H25" s="105" t="s">
        <v>1196</v>
      </c>
      <c r="I25" s="105" t="s">
        <v>1185</v>
      </c>
      <c r="J25" s="109"/>
      <c r="K25" s="110"/>
      <c r="L25" s="111">
        <v>2.0</v>
      </c>
      <c r="M25" s="111"/>
      <c r="N25" s="111">
        <v>2.0</v>
      </c>
      <c r="O25" s="112"/>
      <c r="P25" s="113">
        <f t="shared" si="2"/>
        <v>2</v>
      </c>
      <c r="Q25" s="35">
        <f t="shared" si="3"/>
        <v>1</v>
      </c>
      <c r="R25" s="35">
        <f t="shared" si="4"/>
        <v>1</v>
      </c>
      <c r="S25" s="35" t="str">
        <f t="shared" si="5"/>
        <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2</v>
      </c>
      <c r="AA25" s="35">
        <f t="shared" si="31"/>
        <v>0</v>
      </c>
      <c r="AB25" s="35">
        <f t="shared" si="11"/>
        <v>1</v>
      </c>
      <c r="AC25" s="35">
        <f t="shared" si="12"/>
        <v>0</v>
      </c>
    </row>
    <row r="26" ht="12.75" customHeight="1">
      <c r="A26" s="1">
        <v>4564.0</v>
      </c>
      <c r="B26" s="105" t="s">
        <v>1199</v>
      </c>
      <c r="C26" s="114" t="s">
        <v>1200</v>
      </c>
      <c r="D26" s="106" t="s">
        <v>65</v>
      </c>
      <c r="E26" s="107" t="s">
        <v>1201</v>
      </c>
      <c r="F26" s="108"/>
      <c r="G26" s="105" t="s">
        <v>1184</v>
      </c>
      <c r="H26" s="105" t="s">
        <v>1148</v>
      </c>
      <c r="I26" s="105" t="s">
        <v>1202</v>
      </c>
      <c r="J26" s="109"/>
      <c r="K26" s="110"/>
      <c r="L26" s="111">
        <v>2.0</v>
      </c>
      <c r="M26" s="111"/>
      <c r="N26" s="111">
        <v>1.0</v>
      </c>
      <c r="O26" s="112"/>
      <c r="P26" s="113">
        <f t="shared" si="2"/>
        <v>2</v>
      </c>
      <c r="Q26" s="35">
        <f t="shared" si="3"/>
        <v>1</v>
      </c>
      <c r="R26" s="35">
        <f t="shared" si="4"/>
        <v>1</v>
      </c>
      <c r="S26" s="35" t="str">
        <f t="shared" si="5"/>
        <v/>
      </c>
      <c r="T26" s="35">
        <f t="shared" si="6"/>
        <v>1</v>
      </c>
      <c r="U26" s="35">
        <f t="shared" si="7"/>
        <v>1</v>
      </c>
      <c r="V26" s="35">
        <f t="shared" si="8"/>
        <v>1</v>
      </c>
      <c r="W26" s="35">
        <f t="shared" si="9"/>
        <v>2</v>
      </c>
      <c r="X26" s="35">
        <f t="shared" ref="X26:AA26" si="32">IF(ROW()=5,0,IF(AND($Q26=1,$L26=X$4),2,IF(AND($L26&lt;&gt;X$4,X25=2),X25,IF($L26&lt;&gt;X$4,0,1))))</f>
        <v>2</v>
      </c>
      <c r="Y26" s="35">
        <f t="shared" si="32"/>
        <v>2</v>
      </c>
      <c r="Z26" s="35">
        <f t="shared" si="32"/>
        <v>2</v>
      </c>
      <c r="AA26" s="35">
        <f t="shared" si="32"/>
        <v>0</v>
      </c>
      <c r="AB26" s="35">
        <f t="shared" si="11"/>
        <v>1</v>
      </c>
      <c r="AC26" s="35">
        <f t="shared" si="12"/>
        <v>0</v>
      </c>
    </row>
    <row r="27" ht="12.75" customHeight="1">
      <c r="A27" s="1">
        <v>4504.0</v>
      </c>
      <c r="B27" s="105" t="s">
        <v>1203</v>
      </c>
      <c r="C27" s="105" t="s">
        <v>1204</v>
      </c>
      <c r="D27" s="106" t="s">
        <v>65</v>
      </c>
      <c r="E27" s="107"/>
      <c r="F27" s="108"/>
      <c r="G27" s="105" t="s">
        <v>1205</v>
      </c>
      <c r="H27" s="105" t="s">
        <v>448</v>
      </c>
      <c r="I27" s="105" t="s">
        <v>1185</v>
      </c>
      <c r="J27" s="109"/>
      <c r="K27" s="110"/>
      <c r="L27" s="111">
        <v>1.0</v>
      </c>
      <c r="M27" s="111"/>
      <c r="N27" s="111">
        <v>1.0</v>
      </c>
      <c r="O27" s="112"/>
      <c r="P27" s="113">
        <f t="shared" si="2"/>
        <v>3</v>
      </c>
      <c r="Q27" s="35">
        <f t="shared" si="3"/>
        <v>1</v>
      </c>
      <c r="R27" s="35">
        <f t="shared" si="4"/>
        <v>1</v>
      </c>
      <c r="S27" s="35" t="str">
        <f t="shared" si="5"/>
        <v/>
      </c>
      <c r="T27" s="35">
        <f t="shared" si="6"/>
        <v>1</v>
      </c>
      <c r="U27" s="35">
        <f t="shared" si="7"/>
        <v>1</v>
      </c>
      <c r="V27" s="35">
        <f t="shared" si="8"/>
        <v>1</v>
      </c>
      <c r="W27" s="35">
        <f t="shared" si="9"/>
        <v>2</v>
      </c>
      <c r="X27" s="35">
        <f t="shared" ref="X27:AA27" si="33">IF(ROW()=5,0,IF(AND($Q27=1,$L27=X$4),2,IF(AND($L27&lt;&gt;X$4,X26=2),X26,IF($L27&lt;&gt;X$4,0,1))))</f>
        <v>2</v>
      </c>
      <c r="Y27" s="35">
        <f t="shared" si="33"/>
        <v>2</v>
      </c>
      <c r="Z27" s="35">
        <f t="shared" si="33"/>
        <v>2</v>
      </c>
      <c r="AA27" s="35">
        <f t="shared" si="33"/>
        <v>0</v>
      </c>
      <c r="AB27" s="35">
        <f t="shared" si="11"/>
        <v>1</v>
      </c>
      <c r="AC27" s="35">
        <f t="shared" si="12"/>
        <v>1</v>
      </c>
    </row>
    <row r="28" ht="12.75" customHeight="1">
      <c r="A28" s="1">
        <v>4505.0</v>
      </c>
      <c r="B28" s="105" t="s">
        <v>1206</v>
      </c>
      <c r="C28" s="114" t="s">
        <v>1207</v>
      </c>
      <c r="D28" s="106" t="s">
        <v>65</v>
      </c>
      <c r="E28" s="107"/>
      <c r="F28" s="108"/>
      <c r="G28" s="105" t="s">
        <v>1205</v>
      </c>
      <c r="H28" s="105" t="s">
        <v>1196</v>
      </c>
      <c r="I28" s="105" t="s">
        <v>1185</v>
      </c>
      <c r="J28" s="109"/>
      <c r="K28" s="110"/>
      <c r="L28" s="111">
        <v>2.0</v>
      </c>
      <c r="M28" s="111"/>
      <c r="N28" s="111">
        <v>2.0</v>
      </c>
      <c r="O28" s="112"/>
      <c r="P28" s="113">
        <f t="shared" si="2"/>
        <v>3</v>
      </c>
      <c r="Q28" s="35">
        <f t="shared" si="3"/>
        <v>1</v>
      </c>
      <c r="R28" s="35">
        <f t="shared" si="4"/>
        <v>1</v>
      </c>
      <c r="S28" s="35" t="str">
        <f t="shared" si="5"/>
        <v/>
      </c>
      <c r="T28" s="35">
        <f t="shared" si="6"/>
        <v>1</v>
      </c>
      <c r="U28" s="35">
        <f t="shared" si="7"/>
        <v>1</v>
      </c>
      <c r="V28" s="35">
        <f t="shared" si="8"/>
        <v>1</v>
      </c>
      <c r="W28" s="35">
        <f t="shared" si="9"/>
        <v>2</v>
      </c>
      <c r="X28" s="35">
        <f t="shared" ref="X28:AA28" si="34">IF(ROW()=5,0,IF(AND($Q28=1,$L28=X$4),2,IF(AND($L28&lt;&gt;X$4,X27=2),X27,IF($L28&lt;&gt;X$4,0,1))))</f>
        <v>2</v>
      </c>
      <c r="Y28" s="35">
        <f t="shared" si="34"/>
        <v>2</v>
      </c>
      <c r="Z28" s="35">
        <f t="shared" si="34"/>
        <v>2</v>
      </c>
      <c r="AA28" s="35">
        <f t="shared" si="34"/>
        <v>0</v>
      </c>
      <c r="AB28" s="35">
        <f t="shared" si="11"/>
        <v>1</v>
      </c>
      <c r="AC28" s="35">
        <f t="shared" si="12"/>
        <v>0</v>
      </c>
    </row>
    <row r="29" ht="12.75" customHeight="1">
      <c r="A29" s="1">
        <v>4506.0</v>
      </c>
      <c r="B29" s="105" t="s">
        <v>1208</v>
      </c>
      <c r="C29" s="114" t="s">
        <v>1209</v>
      </c>
      <c r="D29" s="106" t="s">
        <v>65</v>
      </c>
      <c r="E29" s="107"/>
      <c r="F29" s="108"/>
      <c r="G29" s="105" t="s">
        <v>1205</v>
      </c>
      <c r="H29" s="105" t="s">
        <v>1196</v>
      </c>
      <c r="I29" s="105" t="s">
        <v>1185</v>
      </c>
      <c r="J29" s="109"/>
      <c r="K29" s="110"/>
      <c r="L29" s="111">
        <v>2.0</v>
      </c>
      <c r="M29" s="111"/>
      <c r="N29" s="111">
        <v>2.0</v>
      </c>
      <c r="O29" s="112"/>
      <c r="P29" s="113">
        <f t="shared" si="2"/>
        <v>3</v>
      </c>
      <c r="Q29" s="35">
        <f t="shared" si="3"/>
        <v>1</v>
      </c>
      <c r="R29" s="35">
        <f t="shared" si="4"/>
        <v>1</v>
      </c>
      <c r="S29" s="35" t="str">
        <f t="shared" si="5"/>
        <v/>
      </c>
      <c r="T29" s="35">
        <f t="shared" si="6"/>
        <v>1</v>
      </c>
      <c r="U29" s="35">
        <f t="shared" si="7"/>
        <v>1</v>
      </c>
      <c r="V29" s="35">
        <f t="shared" si="8"/>
        <v>1</v>
      </c>
      <c r="W29" s="35">
        <f t="shared" si="9"/>
        <v>2</v>
      </c>
      <c r="X29" s="35">
        <f t="shared" ref="X29:AA29" si="35">IF(ROW()=5,0,IF(AND($Q29=1,$L29=X$4),2,IF(AND($L29&lt;&gt;X$4,X28=2),X28,IF($L29&lt;&gt;X$4,0,1))))</f>
        <v>2</v>
      </c>
      <c r="Y29" s="35">
        <f t="shared" si="35"/>
        <v>2</v>
      </c>
      <c r="Z29" s="35">
        <f t="shared" si="35"/>
        <v>2</v>
      </c>
      <c r="AA29" s="35">
        <f t="shared" si="35"/>
        <v>0</v>
      </c>
      <c r="AB29" s="35">
        <f t="shared" si="11"/>
        <v>1</v>
      </c>
      <c r="AC29" s="35">
        <f t="shared" si="12"/>
        <v>0</v>
      </c>
    </row>
    <row r="30" ht="12.75" customHeight="1">
      <c r="A30" s="1">
        <v>4507.0</v>
      </c>
      <c r="B30" s="105" t="s">
        <v>1210</v>
      </c>
      <c r="C30" s="114" t="s">
        <v>1211</v>
      </c>
      <c r="D30" s="106" t="s">
        <v>65</v>
      </c>
      <c r="E30" s="107"/>
      <c r="F30" s="108"/>
      <c r="G30" s="105" t="s">
        <v>1205</v>
      </c>
      <c r="H30" s="105" t="s">
        <v>1196</v>
      </c>
      <c r="I30" s="105" t="s">
        <v>1185</v>
      </c>
      <c r="J30" s="109"/>
      <c r="K30" s="110"/>
      <c r="L30" s="111">
        <v>2.0</v>
      </c>
      <c r="M30" s="111"/>
      <c r="N30" s="111">
        <v>2.0</v>
      </c>
      <c r="O30" s="112"/>
      <c r="P30" s="113">
        <f t="shared" si="2"/>
        <v>3</v>
      </c>
      <c r="Q30" s="35">
        <f t="shared" si="3"/>
        <v>1</v>
      </c>
      <c r="R30" s="35">
        <f t="shared" si="4"/>
        <v>1</v>
      </c>
      <c r="S30" s="35" t="str">
        <f t="shared" si="5"/>
        <v/>
      </c>
      <c r="T30" s="35">
        <f t="shared" si="6"/>
        <v>1</v>
      </c>
      <c r="U30" s="35">
        <f t="shared" si="7"/>
        <v>1</v>
      </c>
      <c r="V30" s="35">
        <f t="shared" si="8"/>
        <v>1</v>
      </c>
      <c r="W30" s="35">
        <f t="shared" si="9"/>
        <v>2</v>
      </c>
      <c r="X30" s="35">
        <f t="shared" ref="X30:AA30" si="36">IF(ROW()=5,0,IF(AND($Q30=1,$L30=X$4),2,IF(AND($L30&lt;&gt;X$4,X29=2),X29,IF($L30&lt;&gt;X$4,0,1))))</f>
        <v>2</v>
      </c>
      <c r="Y30" s="35">
        <f t="shared" si="36"/>
        <v>2</v>
      </c>
      <c r="Z30" s="35">
        <f t="shared" si="36"/>
        <v>2</v>
      </c>
      <c r="AA30" s="35">
        <f t="shared" si="36"/>
        <v>0</v>
      </c>
      <c r="AB30" s="35">
        <f t="shared" si="11"/>
        <v>1</v>
      </c>
      <c r="AC30" s="35">
        <f t="shared" si="12"/>
        <v>0</v>
      </c>
    </row>
    <row r="31" ht="12.75" customHeight="1">
      <c r="A31" s="1">
        <v>4508.0</v>
      </c>
      <c r="B31" s="105" t="s">
        <v>1212</v>
      </c>
      <c r="C31" s="105" t="s">
        <v>1213</v>
      </c>
      <c r="D31" s="106" t="s">
        <v>65</v>
      </c>
      <c r="E31" s="107" t="s">
        <v>1214</v>
      </c>
      <c r="F31" s="108"/>
      <c r="G31" s="105" t="s">
        <v>1215</v>
      </c>
      <c r="H31" s="105" t="s">
        <v>448</v>
      </c>
      <c r="I31" s="105" t="s">
        <v>1216</v>
      </c>
      <c r="J31" s="109"/>
      <c r="K31" s="110"/>
      <c r="L31" s="111">
        <v>1.0</v>
      </c>
      <c r="M31" s="111"/>
      <c r="N31" s="111">
        <v>1.0</v>
      </c>
      <c r="O31" s="112"/>
      <c r="P31" s="113">
        <f t="shared" si="2"/>
        <v>4</v>
      </c>
      <c r="Q31" s="35">
        <f t="shared" si="3"/>
        <v>1</v>
      </c>
      <c r="R31" s="35">
        <f t="shared" si="4"/>
        <v>1</v>
      </c>
      <c r="S31" s="35" t="str">
        <f t="shared" si="5"/>
        <v/>
      </c>
      <c r="T31" s="35">
        <f t="shared" si="6"/>
        <v>1</v>
      </c>
      <c r="U31" s="35">
        <f t="shared" si="7"/>
        <v>1</v>
      </c>
      <c r="V31" s="35">
        <f t="shared" si="8"/>
        <v>1</v>
      </c>
      <c r="W31" s="35">
        <f t="shared" si="9"/>
        <v>2</v>
      </c>
      <c r="X31" s="35">
        <f t="shared" ref="X31:AA31" si="37">IF(ROW()=5,0,IF(AND($Q31=1,$L31=X$4),2,IF(AND($L31&lt;&gt;X$4,X30=2),X30,IF($L31&lt;&gt;X$4,0,1))))</f>
        <v>2</v>
      </c>
      <c r="Y31" s="35">
        <f t="shared" si="37"/>
        <v>2</v>
      </c>
      <c r="Z31" s="35">
        <f t="shared" si="37"/>
        <v>2</v>
      </c>
      <c r="AA31" s="35">
        <f t="shared" si="37"/>
        <v>0</v>
      </c>
      <c r="AB31" s="35">
        <f t="shared" si="11"/>
        <v>1</v>
      </c>
      <c r="AC31" s="35">
        <f t="shared" si="12"/>
        <v>1</v>
      </c>
    </row>
    <row r="32" ht="12.75" customHeight="1">
      <c r="A32" s="1">
        <v>3707.0</v>
      </c>
      <c r="B32" s="105" t="s">
        <v>1217</v>
      </c>
      <c r="C32" s="114" t="s">
        <v>1218</v>
      </c>
      <c r="D32" s="106" t="s">
        <v>65</v>
      </c>
      <c r="E32" s="107"/>
      <c r="F32" s="108"/>
      <c r="G32" s="105" t="s">
        <v>1215</v>
      </c>
      <c r="H32" s="105" t="s">
        <v>1152</v>
      </c>
      <c r="I32" s="105" t="s">
        <v>1149</v>
      </c>
      <c r="J32" s="109"/>
      <c r="K32" s="110"/>
      <c r="L32" s="111">
        <v>2.0</v>
      </c>
      <c r="M32" s="111"/>
      <c r="N32" s="111">
        <v>2.0</v>
      </c>
      <c r="O32" s="112"/>
      <c r="P32" s="113">
        <f t="shared" si="2"/>
        <v>4</v>
      </c>
      <c r="Q32" s="35">
        <f t="shared" si="3"/>
        <v>1</v>
      </c>
      <c r="R32" s="35">
        <f t="shared" si="4"/>
        <v>1</v>
      </c>
      <c r="S32" s="35" t="str">
        <f t="shared" si="5"/>
        <v/>
      </c>
      <c r="T32" s="35">
        <f t="shared" si="6"/>
        <v>1</v>
      </c>
      <c r="U32" s="35">
        <f t="shared" si="7"/>
        <v>1</v>
      </c>
      <c r="V32" s="35">
        <f t="shared" si="8"/>
        <v>1</v>
      </c>
      <c r="W32" s="35">
        <f t="shared" si="9"/>
        <v>2</v>
      </c>
      <c r="X32" s="35">
        <f t="shared" ref="X32:AA32" si="38">IF(ROW()=5,0,IF(AND($Q32=1,$L32=X$4),2,IF(AND($L32&lt;&gt;X$4,X31=2),X31,IF($L32&lt;&gt;X$4,0,1))))</f>
        <v>2</v>
      </c>
      <c r="Y32" s="35">
        <f t="shared" si="38"/>
        <v>2</v>
      </c>
      <c r="Z32" s="35">
        <f t="shared" si="38"/>
        <v>2</v>
      </c>
      <c r="AA32" s="35">
        <f t="shared" si="38"/>
        <v>0</v>
      </c>
      <c r="AB32" s="35">
        <f t="shared" si="11"/>
        <v>1</v>
      </c>
      <c r="AC32" s="35">
        <f t="shared" si="12"/>
        <v>0</v>
      </c>
    </row>
    <row r="33" ht="12.75" customHeight="1">
      <c r="A33" s="1">
        <v>4509.0</v>
      </c>
      <c r="B33" s="105" t="s">
        <v>1219</v>
      </c>
      <c r="C33" s="114" t="s">
        <v>1220</v>
      </c>
      <c r="D33" s="106" t="s">
        <v>65</v>
      </c>
      <c r="E33" s="107"/>
      <c r="F33" s="108"/>
      <c r="G33" s="105" t="s">
        <v>1215</v>
      </c>
      <c r="H33" s="105" t="s">
        <v>1152</v>
      </c>
      <c r="I33" s="105" t="s">
        <v>1221</v>
      </c>
      <c r="J33" s="109"/>
      <c r="K33" s="110"/>
      <c r="L33" s="111">
        <v>2.0</v>
      </c>
      <c r="M33" s="111"/>
      <c r="N33" s="111">
        <v>2.0</v>
      </c>
      <c r="O33" s="112"/>
      <c r="P33" s="113">
        <f t="shared" si="2"/>
        <v>4</v>
      </c>
      <c r="Q33" s="35">
        <f t="shared" si="3"/>
        <v>1</v>
      </c>
      <c r="R33" s="35">
        <f t="shared" si="4"/>
        <v>1</v>
      </c>
      <c r="S33" s="35" t="str">
        <f t="shared" si="5"/>
        <v/>
      </c>
      <c r="T33" s="35">
        <f t="shared" si="6"/>
        <v>1</v>
      </c>
      <c r="U33" s="35">
        <f t="shared" si="7"/>
        <v>1</v>
      </c>
      <c r="V33" s="35">
        <f t="shared" si="8"/>
        <v>1</v>
      </c>
      <c r="W33" s="35">
        <f t="shared" si="9"/>
        <v>2</v>
      </c>
      <c r="X33" s="35">
        <f t="shared" ref="X33:AA33" si="39">IF(ROW()=5,0,IF(AND($Q33=1,$L33=X$4),2,IF(AND($L33&lt;&gt;X$4,X32=2),X32,IF($L33&lt;&gt;X$4,0,1))))</f>
        <v>2</v>
      </c>
      <c r="Y33" s="35">
        <f t="shared" si="39"/>
        <v>2</v>
      </c>
      <c r="Z33" s="35">
        <f t="shared" si="39"/>
        <v>2</v>
      </c>
      <c r="AA33" s="35">
        <f t="shared" si="39"/>
        <v>0</v>
      </c>
      <c r="AB33" s="35">
        <f t="shared" si="11"/>
        <v>1</v>
      </c>
      <c r="AC33" s="35">
        <f t="shared" si="12"/>
        <v>0</v>
      </c>
    </row>
    <row r="34" ht="12.75" customHeight="1">
      <c r="A34" s="1">
        <v>4566.0</v>
      </c>
      <c r="B34" s="105" t="s">
        <v>1222</v>
      </c>
      <c r="C34" s="114" t="s">
        <v>1223</v>
      </c>
      <c r="D34" s="106" t="s">
        <v>65</v>
      </c>
      <c r="E34" s="107"/>
      <c r="F34" s="108"/>
      <c r="G34" s="105" t="s">
        <v>1215</v>
      </c>
      <c r="H34" s="105" t="s">
        <v>1152</v>
      </c>
      <c r="I34" s="105" t="s">
        <v>1149</v>
      </c>
      <c r="J34" s="109"/>
      <c r="K34" s="110"/>
      <c r="L34" s="111">
        <v>2.0</v>
      </c>
      <c r="M34" s="111"/>
      <c r="N34" s="111">
        <v>2.0</v>
      </c>
      <c r="O34" s="112"/>
      <c r="P34" s="113">
        <f t="shared" si="2"/>
        <v>4</v>
      </c>
      <c r="Q34" s="35">
        <f t="shared" si="3"/>
        <v>1</v>
      </c>
      <c r="R34" s="35">
        <f t="shared" si="4"/>
        <v>1</v>
      </c>
      <c r="S34" s="35" t="str">
        <f t="shared" si="5"/>
        <v/>
      </c>
      <c r="T34" s="35">
        <f t="shared" si="6"/>
        <v>1</v>
      </c>
      <c r="U34" s="35">
        <f t="shared" si="7"/>
        <v>1</v>
      </c>
      <c r="V34" s="35">
        <f t="shared" si="8"/>
        <v>1</v>
      </c>
      <c r="W34" s="35">
        <f t="shared" si="9"/>
        <v>2</v>
      </c>
      <c r="X34" s="35">
        <f t="shared" ref="X34:AA34" si="40">IF(ROW()=5,0,IF(AND($Q34=1,$L34=X$4),2,IF(AND($L34&lt;&gt;X$4,X33=2),X33,IF($L34&lt;&gt;X$4,0,1))))</f>
        <v>2</v>
      </c>
      <c r="Y34" s="35">
        <f t="shared" si="40"/>
        <v>2</v>
      </c>
      <c r="Z34" s="35">
        <f t="shared" si="40"/>
        <v>2</v>
      </c>
      <c r="AA34" s="35">
        <f t="shared" si="40"/>
        <v>0</v>
      </c>
      <c r="AB34" s="35">
        <f t="shared" si="11"/>
        <v>1</v>
      </c>
      <c r="AC34" s="35">
        <f t="shared" si="12"/>
        <v>0</v>
      </c>
    </row>
    <row r="35" ht="12.75" customHeight="1">
      <c r="A35" s="1">
        <v>3237.0</v>
      </c>
      <c r="B35" s="105" t="s">
        <v>1224</v>
      </c>
      <c r="C35" s="105" t="s">
        <v>1225</v>
      </c>
      <c r="D35" s="106" t="s">
        <v>65</v>
      </c>
      <c r="E35" s="107"/>
      <c r="F35" s="108"/>
      <c r="G35" s="105" t="s">
        <v>1226</v>
      </c>
      <c r="H35" s="105" t="s">
        <v>448</v>
      </c>
      <c r="I35" s="105" t="s">
        <v>1221</v>
      </c>
      <c r="J35" s="109"/>
      <c r="K35" s="110"/>
      <c r="L35" s="111">
        <v>1.0</v>
      </c>
      <c r="M35" s="111"/>
      <c r="N35" s="111">
        <v>1.0</v>
      </c>
      <c r="O35" s="112"/>
      <c r="P35" s="113">
        <f t="shared" si="2"/>
        <v>5</v>
      </c>
      <c r="Q35" s="35">
        <f t="shared" si="3"/>
        <v>1</v>
      </c>
      <c r="R35" s="35">
        <f t="shared" si="4"/>
        <v>1</v>
      </c>
      <c r="S35" s="35" t="str">
        <f t="shared" si="5"/>
        <v/>
      </c>
      <c r="T35" s="35">
        <f t="shared" si="6"/>
        <v>1</v>
      </c>
      <c r="U35" s="35">
        <f t="shared" si="7"/>
        <v>1</v>
      </c>
      <c r="V35" s="35">
        <f t="shared" si="8"/>
        <v>1</v>
      </c>
      <c r="W35" s="35">
        <f t="shared" si="9"/>
        <v>2</v>
      </c>
      <c r="X35" s="35">
        <f t="shared" ref="X35:AA35" si="41">IF(ROW()=5,0,IF(AND($Q35=1,$L35=X$4),2,IF(AND($L35&lt;&gt;X$4,X34=2),X34,IF($L35&lt;&gt;X$4,0,1))))</f>
        <v>2</v>
      </c>
      <c r="Y35" s="35">
        <f t="shared" si="41"/>
        <v>2</v>
      </c>
      <c r="Z35" s="35">
        <f t="shared" si="41"/>
        <v>2</v>
      </c>
      <c r="AA35" s="35">
        <f t="shared" si="41"/>
        <v>0</v>
      </c>
      <c r="AB35" s="35">
        <f t="shared" si="11"/>
        <v>1</v>
      </c>
      <c r="AC35" s="35">
        <f t="shared" si="12"/>
        <v>1</v>
      </c>
    </row>
    <row r="36" ht="12.75" customHeight="1">
      <c r="A36" s="1">
        <v>4510.0</v>
      </c>
      <c r="B36" s="105" t="s">
        <v>1227</v>
      </c>
      <c r="C36" s="114" t="s">
        <v>1228</v>
      </c>
      <c r="D36" s="106" t="s">
        <v>65</v>
      </c>
      <c r="E36" s="107"/>
      <c r="F36" s="108"/>
      <c r="G36" s="105" t="s">
        <v>1226</v>
      </c>
      <c r="H36" s="105" t="s">
        <v>1152</v>
      </c>
      <c r="I36" s="105" t="s">
        <v>1149</v>
      </c>
      <c r="J36" s="109"/>
      <c r="K36" s="110"/>
      <c r="L36" s="111">
        <v>2.0</v>
      </c>
      <c r="M36" s="111"/>
      <c r="N36" s="111">
        <v>2.0</v>
      </c>
      <c r="O36" s="112"/>
      <c r="P36" s="113">
        <f t="shared" si="2"/>
        <v>5</v>
      </c>
      <c r="Q36" s="35">
        <f t="shared" si="3"/>
        <v>1</v>
      </c>
      <c r="R36" s="35">
        <f t="shared" si="4"/>
        <v>1</v>
      </c>
      <c r="S36" s="35" t="str">
        <f t="shared" si="5"/>
        <v/>
      </c>
      <c r="T36" s="35">
        <f t="shared" si="6"/>
        <v>1</v>
      </c>
      <c r="U36" s="35">
        <f t="shared" si="7"/>
        <v>1</v>
      </c>
      <c r="V36" s="35">
        <f t="shared" si="8"/>
        <v>1</v>
      </c>
      <c r="W36" s="35">
        <f t="shared" si="9"/>
        <v>2</v>
      </c>
      <c r="X36" s="35">
        <f t="shared" ref="X36:AA36" si="42">IF(ROW()=5,0,IF(AND($Q36=1,$L36=X$4),2,IF(AND($L36&lt;&gt;X$4,X35=2),X35,IF($L36&lt;&gt;X$4,0,1))))</f>
        <v>2</v>
      </c>
      <c r="Y36" s="35">
        <f t="shared" si="42"/>
        <v>2</v>
      </c>
      <c r="Z36" s="35">
        <f t="shared" si="42"/>
        <v>2</v>
      </c>
      <c r="AA36" s="35">
        <f t="shared" si="42"/>
        <v>0</v>
      </c>
      <c r="AB36" s="35">
        <f t="shared" si="11"/>
        <v>1</v>
      </c>
      <c r="AC36" s="35">
        <f t="shared" si="12"/>
        <v>0</v>
      </c>
    </row>
    <row r="37" ht="12.75" customHeight="1">
      <c r="A37" s="1">
        <v>4511.0</v>
      </c>
      <c r="B37" s="105" t="s">
        <v>1229</v>
      </c>
      <c r="C37" s="114" t="s">
        <v>1230</v>
      </c>
      <c r="D37" s="106" t="s">
        <v>65</v>
      </c>
      <c r="E37" s="107"/>
      <c r="F37" s="108"/>
      <c r="G37" s="105" t="s">
        <v>1226</v>
      </c>
      <c r="H37" s="105" t="s">
        <v>1148</v>
      </c>
      <c r="I37" s="105" t="s">
        <v>1221</v>
      </c>
      <c r="J37" s="109"/>
      <c r="K37" s="110"/>
      <c r="L37" s="111">
        <v>2.0</v>
      </c>
      <c r="M37" s="111"/>
      <c r="N37" s="111">
        <v>2.0</v>
      </c>
      <c r="O37" s="112"/>
      <c r="P37" s="113">
        <f t="shared" si="2"/>
        <v>5</v>
      </c>
      <c r="Q37" s="35">
        <f t="shared" si="3"/>
        <v>1</v>
      </c>
      <c r="R37" s="35">
        <f t="shared" si="4"/>
        <v>1</v>
      </c>
      <c r="S37" s="35" t="str">
        <f t="shared" si="5"/>
        <v/>
      </c>
      <c r="T37" s="35">
        <f t="shared" si="6"/>
        <v>1</v>
      </c>
      <c r="U37" s="35">
        <f t="shared" si="7"/>
        <v>1</v>
      </c>
      <c r="V37" s="35">
        <f t="shared" si="8"/>
        <v>1</v>
      </c>
      <c r="W37" s="35">
        <f t="shared" si="9"/>
        <v>2</v>
      </c>
      <c r="X37" s="35">
        <f t="shared" ref="X37:AA37" si="43">IF(ROW()=5,0,IF(AND($Q37=1,$L37=X$4),2,IF(AND($L37&lt;&gt;X$4,X36=2),X36,IF($L37&lt;&gt;X$4,0,1))))</f>
        <v>2</v>
      </c>
      <c r="Y37" s="35">
        <f t="shared" si="43"/>
        <v>2</v>
      </c>
      <c r="Z37" s="35">
        <f t="shared" si="43"/>
        <v>2</v>
      </c>
      <c r="AA37" s="35">
        <f t="shared" si="43"/>
        <v>0</v>
      </c>
      <c r="AB37" s="35">
        <f t="shared" si="11"/>
        <v>1</v>
      </c>
      <c r="AC37" s="35">
        <f t="shared" si="12"/>
        <v>0</v>
      </c>
    </row>
    <row r="38" ht="12.75" customHeight="1">
      <c r="A38" s="1">
        <v>4512.0</v>
      </c>
      <c r="B38" s="105" t="s">
        <v>1231</v>
      </c>
      <c r="C38" s="114" t="s">
        <v>1232</v>
      </c>
      <c r="D38" s="106" t="s">
        <v>65</v>
      </c>
      <c r="E38" s="107" t="s">
        <v>1233</v>
      </c>
      <c r="F38" s="108"/>
      <c r="G38" s="105" t="s">
        <v>1226</v>
      </c>
      <c r="H38" s="105" t="s">
        <v>1148</v>
      </c>
      <c r="I38" s="105" t="s">
        <v>1149</v>
      </c>
      <c r="J38" s="109"/>
      <c r="K38" s="110"/>
      <c r="L38" s="111">
        <v>2.0</v>
      </c>
      <c r="M38" s="111"/>
      <c r="N38" s="111">
        <v>2.0</v>
      </c>
      <c r="O38" s="112"/>
      <c r="P38" s="113">
        <f t="shared" si="2"/>
        <v>5</v>
      </c>
      <c r="Q38" s="35">
        <f t="shared" si="3"/>
        <v>1</v>
      </c>
      <c r="R38" s="35">
        <f t="shared" si="4"/>
        <v>1</v>
      </c>
      <c r="S38" s="35" t="str">
        <f t="shared" si="5"/>
        <v/>
      </c>
      <c r="T38" s="35">
        <f t="shared" si="6"/>
        <v>1</v>
      </c>
      <c r="U38" s="35">
        <f t="shared" si="7"/>
        <v>1</v>
      </c>
      <c r="V38" s="35">
        <f t="shared" si="8"/>
        <v>1</v>
      </c>
      <c r="W38" s="35">
        <f t="shared" si="9"/>
        <v>2</v>
      </c>
      <c r="X38" s="35">
        <f t="shared" ref="X38:AA38" si="44">IF(ROW()=5,0,IF(AND($Q38=1,$L38=X$4),2,IF(AND($L38&lt;&gt;X$4,X37=2),X37,IF($L38&lt;&gt;X$4,0,1))))</f>
        <v>2</v>
      </c>
      <c r="Y38" s="35">
        <f t="shared" si="44"/>
        <v>2</v>
      </c>
      <c r="Z38" s="35">
        <f t="shared" si="44"/>
        <v>2</v>
      </c>
      <c r="AA38" s="35">
        <f t="shared" si="44"/>
        <v>0</v>
      </c>
      <c r="AB38" s="35">
        <f t="shared" si="11"/>
        <v>1</v>
      </c>
      <c r="AC38" s="35">
        <f t="shared" si="12"/>
        <v>0</v>
      </c>
    </row>
    <row r="39" ht="12.75" customHeight="1">
      <c r="A39" s="1">
        <v>3692.0</v>
      </c>
      <c r="B39" s="105" t="s">
        <v>1234</v>
      </c>
      <c r="C39" s="114" t="s">
        <v>1235</v>
      </c>
      <c r="D39" s="106" t="s">
        <v>65</v>
      </c>
      <c r="E39" s="107"/>
      <c r="F39" s="108"/>
      <c r="G39" s="105" t="s">
        <v>1226</v>
      </c>
      <c r="H39" s="105" t="s">
        <v>1148</v>
      </c>
      <c r="I39" s="105" t="s">
        <v>1221</v>
      </c>
      <c r="J39" s="109"/>
      <c r="K39" s="110"/>
      <c r="L39" s="111">
        <v>2.0</v>
      </c>
      <c r="M39" s="111"/>
      <c r="N39" s="111">
        <v>2.0</v>
      </c>
      <c r="O39" s="112"/>
      <c r="P39" s="113">
        <f t="shared" si="2"/>
        <v>5</v>
      </c>
      <c r="Q39" s="35">
        <f t="shared" si="3"/>
        <v>1</v>
      </c>
      <c r="R39" s="35">
        <f t="shared" si="4"/>
        <v>1</v>
      </c>
      <c r="S39" s="35" t="str">
        <f t="shared" si="5"/>
        <v/>
      </c>
      <c r="T39" s="35">
        <f t="shared" si="6"/>
        <v>1</v>
      </c>
      <c r="U39" s="35">
        <f t="shared" si="7"/>
        <v>1</v>
      </c>
      <c r="V39" s="35">
        <f t="shared" si="8"/>
        <v>1</v>
      </c>
      <c r="W39" s="35">
        <f t="shared" si="9"/>
        <v>2</v>
      </c>
      <c r="X39" s="35">
        <f t="shared" ref="X39:AA39" si="45">IF(ROW()=5,0,IF(AND($Q39=1,$L39=X$4),2,IF(AND($L39&lt;&gt;X$4,X38=2),X38,IF($L39&lt;&gt;X$4,0,1))))</f>
        <v>2</v>
      </c>
      <c r="Y39" s="35">
        <f t="shared" si="45"/>
        <v>2</v>
      </c>
      <c r="Z39" s="35">
        <f t="shared" si="45"/>
        <v>2</v>
      </c>
      <c r="AA39" s="35">
        <f t="shared" si="45"/>
        <v>0</v>
      </c>
      <c r="AB39" s="35">
        <f t="shared" si="11"/>
        <v>1</v>
      </c>
      <c r="AC39" s="35">
        <f t="shared" si="12"/>
        <v>0</v>
      </c>
    </row>
    <row r="40" ht="12.75" customHeight="1">
      <c r="A40" s="1">
        <v>4513.0</v>
      </c>
      <c r="B40" s="105" t="s">
        <v>1236</v>
      </c>
      <c r="C40" s="114" t="s">
        <v>1237</v>
      </c>
      <c r="D40" s="106" t="s">
        <v>68</v>
      </c>
      <c r="E40" s="107" t="s">
        <v>1238</v>
      </c>
      <c r="F40" s="108"/>
      <c r="G40" s="105" t="s">
        <v>1226</v>
      </c>
      <c r="H40" s="105" t="s">
        <v>1148</v>
      </c>
      <c r="I40" s="105" t="s">
        <v>1149</v>
      </c>
      <c r="J40" s="109"/>
      <c r="K40" s="110"/>
      <c r="L40" s="111">
        <v>2.0</v>
      </c>
      <c r="M40" s="111"/>
      <c r="N40" s="111">
        <v>2.0</v>
      </c>
      <c r="O40" s="112"/>
      <c r="P40" s="113">
        <f t="shared" si="2"/>
        <v>5</v>
      </c>
      <c r="Q40" s="35">
        <f t="shared" si="3"/>
        <v>2</v>
      </c>
      <c r="R40" s="35">
        <f t="shared" si="4"/>
        <v>1</v>
      </c>
      <c r="S40" s="35">
        <f t="shared" si="5"/>
        <v>2</v>
      </c>
      <c r="T40" s="35">
        <f t="shared" si="6"/>
        <v>2</v>
      </c>
      <c r="U40" s="35">
        <f t="shared" si="7"/>
        <v>1</v>
      </c>
      <c r="V40" s="35">
        <f t="shared" si="8"/>
        <v>1</v>
      </c>
      <c r="W40" s="35">
        <f t="shared" si="9"/>
        <v>2</v>
      </c>
      <c r="X40" s="35">
        <f t="shared" ref="X40:AA40" si="46">IF(ROW()=5,0,IF(AND($Q40=1,$L40=X$4),2,IF(AND($L40&lt;&gt;X$4,X39=2),X39,IF($L40&lt;&gt;X$4,0,1))))</f>
        <v>1</v>
      </c>
      <c r="Y40" s="35">
        <f t="shared" si="46"/>
        <v>2</v>
      </c>
      <c r="Z40" s="35">
        <f t="shared" si="46"/>
        <v>2</v>
      </c>
      <c r="AA40" s="35">
        <f t="shared" si="46"/>
        <v>0</v>
      </c>
      <c r="AB40" s="35">
        <f t="shared" si="11"/>
        <v>1</v>
      </c>
      <c r="AC40" s="35">
        <f t="shared" si="12"/>
        <v>0</v>
      </c>
    </row>
    <row r="41" ht="12.75" customHeight="1">
      <c r="A41" s="1">
        <v>4514.0</v>
      </c>
      <c r="B41" s="105" t="s">
        <v>1239</v>
      </c>
      <c r="C41" s="114" t="s">
        <v>1240</v>
      </c>
      <c r="D41" s="106" t="s">
        <v>65</v>
      </c>
      <c r="E41" s="107" t="s">
        <v>1241</v>
      </c>
      <c r="F41" s="108"/>
      <c r="G41" s="105" t="s">
        <v>1226</v>
      </c>
      <c r="H41" s="105" t="s">
        <v>1148</v>
      </c>
      <c r="I41" s="105" t="s">
        <v>1149</v>
      </c>
      <c r="J41" s="109"/>
      <c r="K41" s="110"/>
      <c r="L41" s="111">
        <v>2.0</v>
      </c>
      <c r="M41" s="111"/>
      <c r="N41" s="111">
        <v>2.0</v>
      </c>
      <c r="O41" s="112"/>
      <c r="P41" s="113">
        <f t="shared" si="2"/>
        <v>5</v>
      </c>
      <c r="Q41" s="35">
        <f t="shared" si="3"/>
        <v>1</v>
      </c>
      <c r="R41" s="35">
        <f t="shared" si="4"/>
        <v>1</v>
      </c>
      <c r="S41" s="35">
        <f t="shared" si="5"/>
        <v>0</v>
      </c>
      <c r="T41" s="35">
        <f t="shared" si="6"/>
        <v>1</v>
      </c>
      <c r="U41" s="35">
        <f t="shared" si="7"/>
        <v>1</v>
      </c>
      <c r="V41" s="35">
        <f t="shared" si="8"/>
        <v>1</v>
      </c>
      <c r="W41" s="35">
        <f t="shared" si="9"/>
        <v>2</v>
      </c>
      <c r="X41" s="35">
        <f t="shared" ref="X41:AA41" si="47">IF(ROW()=5,0,IF(AND($Q41=1,$L41=X$4),2,IF(AND($L41&lt;&gt;X$4,X40=2),X40,IF($L41&lt;&gt;X$4,0,1))))</f>
        <v>2</v>
      </c>
      <c r="Y41" s="35">
        <f t="shared" si="47"/>
        <v>2</v>
      </c>
      <c r="Z41" s="35">
        <f t="shared" si="47"/>
        <v>2</v>
      </c>
      <c r="AA41" s="35">
        <f t="shared" si="47"/>
        <v>0</v>
      </c>
      <c r="AB41" s="35">
        <f t="shared" si="11"/>
        <v>1</v>
      </c>
      <c r="AC41" s="35">
        <f t="shared" si="12"/>
        <v>0</v>
      </c>
    </row>
    <row r="42" ht="12.75" customHeight="1">
      <c r="A42" s="1">
        <v>3263.0</v>
      </c>
      <c r="B42" s="105" t="s">
        <v>1242</v>
      </c>
      <c r="C42" s="105" t="s">
        <v>1243</v>
      </c>
      <c r="D42" s="106" t="s">
        <v>65</v>
      </c>
      <c r="E42" s="107" t="s">
        <v>1244</v>
      </c>
      <c r="F42" s="108"/>
      <c r="G42" s="105" t="s">
        <v>1245</v>
      </c>
      <c r="H42" s="105" t="s">
        <v>1246</v>
      </c>
      <c r="I42" s="105" t="s">
        <v>1247</v>
      </c>
      <c r="J42" s="109"/>
      <c r="K42" s="110"/>
      <c r="L42" s="111">
        <v>1.0</v>
      </c>
      <c r="M42" s="111"/>
      <c r="N42" s="111">
        <v>1.0</v>
      </c>
      <c r="O42" s="112"/>
      <c r="P42" s="113">
        <f t="shared" si="2"/>
        <v>6</v>
      </c>
      <c r="Q42" s="35">
        <f t="shared" si="3"/>
        <v>1</v>
      </c>
      <c r="R42" s="35">
        <f t="shared" si="4"/>
        <v>1</v>
      </c>
      <c r="S42" s="35">
        <f t="shared" si="5"/>
        <v>0</v>
      </c>
      <c r="T42" s="35">
        <f t="shared" si="6"/>
        <v>1</v>
      </c>
      <c r="U42" s="35">
        <f t="shared" si="7"/>
        <v>1</v>
      </c>
      <c r="V42" s="35">
        <f t="shared" si="8"/>
        <v>1</v>
      </c>
      <c r="W42" s="35">
        <f t="shared" si="9"/>
        <v>2</v>
      </c>
      <c r="X42" s="35">
        <f t="shared" ref="X42:AA42" si="48">IF(ROW()=5,0,IF(AND($Q42=1,$L42=X$4),2,IF(AND($L42&lt;&gt;X$4,X41=2),X41,IF($L42&lt;&gt;X$4,0,1))))</f>
        <v>2</v>
      </c>
      <c r="Y42" s="35">
        <f t="shared" si="48"/>
        <v>2</v>
      </c>
      <c r="Z42" s="35">
        <f t="shared" si="48"/>
        <v>2</v>
      </c>
      <c r="AA42" s="35">
        <f t="shared" si="48"/>
        <v>0</v>
      </c>
      <c r="AB42" s="35">
        <f t="shared" si="11"/>
        <v>1</v>
      </c>
      <c r="AC42" s="35">
        <f t="shared" si="12"/>
        <v>1</v>
      </c>
    </row>
    <row r="43" ht="12.75" customHeight="1">
      <c r="A43" s="1">
        <v>4515.0</v>
      </c>
      <c r="B43" s="105" t="s">
        <v>1248</v>
      </c>
      <c r="C43" s="114" t="s">
        <v>1249</v>
      </c>
      <c r="D43" s="106" t="s">
        <v>65</v>
      </c>
      <c r="E43" s="107" t="s">
        <v>1250</v>
      </c>
      <c r="F43" s="108"/>
      <c r="G43" s="105" t="s">
        <v>1245</v>
      </c>
      <c r="H43" s="105" t="s">
        <v>1251</v>
      </c>
      <c r="I43" s="105" t="s">
        <v>1247</v>
      </c>
      <c r="J43" s="109"/>
      <c r="K43" s="110"/>
      <c r="L43" s="111">
        <v>2.0</v>
      </c>
      <c r="M43" s="111"/>
      <c r="N43" s="111">
        <v>2.0</v>
      </c>
      <c r="O43" s="112"/>
      <c r="P43" s="113">
        <f t="shared" si="2"/>
        <v>6</v>
      </c>
      <c r="Q43" s="35">
        <f t="shared" si="3"/>
        <v>1</v>
      </c>
      <c r="R43" s="35">
        <f t="shared" si="4"/>
        <v>1</v>
      </c>
      <c r="S43" s="35">
        <f t="shared" si="5"/>
        <v>0</v>
      </c>
      <c r="T43" s="35">
        <f t="shared" si="6"/>
        <v>1</v>
      </c>
      <c r="U43" s="35">
        <f t="shared" si="7"/>
        <v>1</v>
      </c>
      <c r="V43" s="35">
        <f t="shared" si="8"/>
        <v>1</v>
      </c>
      <c r="W43" s="35">
        <f t="shared" si="9"/>
        <v>2</v>
      </c>
      <c r="X43" s="35">
        <f t="shared" ref="X43:AA43" si="49">IF(ROW()=5,0,IF(AND($Q43=1,$L43=X$4),2,IF(AND($L43&lt;&gt;X$4,X42=2),X42,IF($L43&lt;&gt;X$4,0,1))))</f>
        <v>2</v>
      </c>
      <c r="Y43" s="35">
        <f t="shared" si="49"/>
        <v>2</v>
      </c>
      <c r="Z43" s="35">
        <f t="shared" si="49"/>
        <v>2</v>
      </c>
      <c r="AA43" s="35">
        <f t="shared" si="49"/>
        <v>0</v>
      </c>
      <c r="AB43" s="35">
        <f t="shared" si="11"/>
        <v>1</v>
      </c>
      <c r="AC43" s="35">
        <f t="shared" si="12"/>
        <v>0</v>
      </c>
    </row>
    <row r="44" ht="12.75" customHeight="1">
      <c r="A44" s="1">
        <v>4516.0</v>
      </c>
      <c r="B44" s="105" t="s">
        <v>1252</v>
      </c>
      <c r="C44" s="114" t="s">
        <v>1253</v>
      </c>
      <c r="D44" s="106" t="s">
        <v>65</v>
      </c>
      <c r="E44" s="107" t="s">
        <v>1250</v>
      </c>
      <c r="F44" s="108"/>
      <c r="G44" s="105" t="s">
        <v>1245</v>
      </c>
      <c r="H44" s="105" t="s">
        <v>1251</v>
      </c>
      <c r="I44" s="105" t="s">
        <v>1149</v>
      </c>
      <c r="J44" s="109"/>
      <c r="K44" s="110"/>
      <c r="L44" s="111">
        <v>2.0</v>
      </c>
      <c r="M44" s="111"/>
      <c r="N44" s="111">
        <v>2.0</v>
      </c>
      <c r="O44" s="112"/>
      <c r="P44" s="113">
        <f t="shared" si="2"/>
        <v>6</v>
      </c>
      <c r="Q44" s="35">
        <f t="shared" si="3"/>
        <v>1</v>
      </c>
      <c r="R44" s="35">
        <f t="shared" si="4"/>
        <v>1</v>
      </c>
      <c r="S44" s="35">
        <f t="shared" si="5"/>
        <v>0</v>
      </c>
      <c r="T44" s="35">
        <f t="shared" si="6"/>
        <v>1</v>
      </c>
      <c r="U44" s="35">
        <f t="shared" si="7"/>
        <v>1</v>
      </c>
      <c r="V44" s="35">
        <f t="shared" si="8"/>
        <v>1</v>
      </c>
      <c r="W44" s="35">
        <f t="shared" si="9"/>
        <v>2</v>
      </c>
      <c r="X44" s="35">
        <f t="shared" ref="X44:AA44" si="50">IF(ROW()=5,0,IF(AND($Q44=1,$L44=X$4),2,IF(AND($L44&lt;&gt;X$4,X43=2),X43,IF($L44&lt;&gt;X$4,0,1))))</f>
        <v>2</v>
      </c>
      <c r="Y44" s="35">
        <f t="shared" si="50"/>
        <v>2</v>
      </c>
      <c r="Z44" s="35">
        <f t="shared" si="50"/>
        <v>2</v>
      </c>
      <c r="AA44" s="35">
        <f t="shared" si="50"/>
        <v>0</v>
      </c>
      <c r="AB44" s="35">
        <f t="shared" si="11"/>
        <v>1</v>
      </c>
      <c r="AC44" s="35">
        <f t="shared" si="12"/>
        <v>0</v>
      </c>
    </row>
    <row r="45" ht="12.75" customHeight="1">
      <c r="A45" s="1">
        <v>3715.0</v>
      </c>
      <c r="B45" s="105" t="s">
        <v>1254</v>
      </c>
      <c r="C45" s="105" t="s">
        <v>1255</v>
      </c>
      <c r="D45" s="106" t="s">
        <v>65</v>
      </c>
      <c r="E45" s="107" t="s">
        <v>1256</v>
      </c>
      <c r="F45" s="108"/>
      <c r="G45" s="105" t="s">
        <v>1257</v>
      </c>
      <c r="H45" s="105" t="s">
        <v>448</v>
      </c>
      <c r="I45" s="105" t="s">
        <v>1258</v>
      </c>
      <c r="J45" s="109"/>
      <c r="K45" s="110"/>
      <c r="L45" s="111">
        <v>1.0</v>
      </c>
      <c r="M45" s="111"/>
      <c r="N45" s="111">
        <v>1.0</v>
      </c>
      <c r="O45" s="112"/>
      <c r="P45" s="113">
        <f t="shared" si="2"/>
        <v>7</v>
      </c>
      <c r="Q45" s="35">
        <f t="shared" si="3"/>
        <v>1</v>
      </c>
      <c r="R45" s="35">
        <f t="shared" si="4"/>
        <v>1</v>
      </c>
      <c r="S45" s="35">
        <f t="shared" si="5"/>
        <v>0</v>
      </c>
      <c r="T45" s="35">
        <f t="shared" si="6"/>
        <v>1</v>
      </c>
      <c r="U45" s="35">
        <f t="shared" si="7"/>
        <v>1</v>
      </c>
      <c r="V45" s="35">
        <f t="shared" si="8"/>
        <v>1</v>
      </c>
      <c r="W45" s="35">
        <f t="shared" si="9"/>
        <v>2</v>
      </c>
      <c r="X45" s="35">
        <f t="shared" ref="X45:AA45" si="51">IF(ROW()=5,0,IF(AND($Q45=1,$L45=X$4),2,IF(AND($L45&lt;&gt;X$4,X44=2),X44,IF($L45&lt;&gt;X$4,0,1))))</f>
        <v>2</v>
      </c>
      <c r="Y45" s="35">
        <f t="shared" si="51"/>
        <v>2</v>
      </c>
      <c r="Z45" s="35">
        <f t="shared" si="51"/>
        <v>2</v>
      </c>
      <c r="AA45" s="35">
        <f t="shared" si="51"/>
        <v>0</v>
      </c>
      <c r="AB45" s="35">
        <f t="shared" si="11"/>
        <v>1</v>
      </c>
      <c r="AC45" s="35">
        <f t="shared" si="12"/>
        <v>1</v>
      </c>
    </row>
    <row r="46" ht="12.75" customHeight="1">
      <c r="A46" s="1">
        <v>3269.0</v>
      </c>
      <c r="B46" s="105" t="s">
        <v>1259</v>
      </c>
      <c r="C46" s="114" t="s">
        <v>1260</v>
      </c>
      <c r="D46" s="106" t="s">
        <v>65</v>
      </c>
      <c r="E46" s="107" t="s">
        <v>1261</v>
      </c>
      <c r="F46" s="108"/>
      <c r="G46" s="105" t="s">
        <v>1257</v>
      </c>
      <c r="H46" s="105" t="s">
        <v>1148</v>
      </c>
      <c r="I46" s="105" t="s">
        <v>1262</v>
      </c>
      <c r="J46" s="109"/>
      <c r="K46" s="110"/>
      <c r="L46" s="111">
        <v>2.0</v>
      </c>
      <c r="M46" s="111"/>
      <c r="N46" s="111">
        <v>1.0</v>
      </c>
      <c r="O46" s="112"/>
      <c r="P46" s="113">
        <f t="shared" si="2"/>
        <v>7</v>
      </c>
      <c r="Q46" s="35">
        <f t="shared" si="3"/>
        <v>1</v>
      </c>
      <c r="R46" s="35">
        <f t="shared" si="4"/>
        <v>1</v>
      </c>
      <c r="S46" s="35">
        <f t="shared" si="5"/>
        <v>0</v>
      </c>
      <c r="T46" s="35">
        <f t="shared" si="6"/>
        <v>1</v>
      </c>
      <c r="U46" s="35">
        <f t="shared" si="7"/>
        <v>1</v>
      </c>
      <c r="V46" s="35">
        <f t="shared" si="8"/>
        <v>1</v>
      </c>
      <c r="W46" s="35">
        <f t="shared" si="9"/>
        <v>2</v>
      </c>
      <c r="X46" s="35">
        <f t="shared" ref="X46:AA46" si="52">IF(ROW()=5,0,IF(AND($Q46=1,$L46=X$4),2,IF(AND($L46&lt;&gt;X$4,X45=2),X45,IF($L46&lt;&gt;X$4,0,1))))</f>
        <v>2</v>
      </c>
      <c r="Y46" s="35">
        <f t="shared" si="52"/>
        <v>2</v>
      </c>
      <c r="Z46" s="35">
        <f t="shared" si="52"/>
        <v>2</v>
      </c>
      <c r="AA46" s="35">
        <f t="shared" si="52"/>
        <v>0</v>
      </c>
      <c r="AB46" s="35">
        <f t="shared" si="11"/>
        <v>1</v>
      </c>
      <c r="AC46" s="35">
        <f t="shared" si="12"/>
        <v>0</v>
      </c>
    </row>
    <row r="47" ht="12.75" customHeight="1">
      <c r="A47" s="1">
        <v>3690.0</v>
      </c>
      <c r="B47" s="105" t="s">
        <v>1263</v>
      </c>
      <c r="C47" s="114" t="s">
        <v>1264</v>
      </c>
      <c r="D47" s="106" t="s">
        <v>65</v>
      </c>
      <c r="E47" s="107"/>
      <c r="F47" s="108"/>
      <c r="G47" s="105" t="s">
        <v>1257</v>
      </c>
      <c r="H47" s="105" t="s">
        <v>1265</v>
      </c>
      <c r="I47" s="105" t="s">
        <v>1258</v>
      </c>
      <c r="J47" s="109" t="s">
        <v>1266</v>
      </c>
      <c r="K47" s="110"/>
      <c r="L47" s="111">
        <v>2.0</v>
      </c>
      <c r="M47" s="111"/>
      <c r="N47" s="111">
        <v>2.0</v>
      </c>
      <c r="O47" s="112"/>
      <c r="P47" s="113">
        <f t="shared" si="2"/>
        <v>7</v>
      </c>
      <c r="Q47" s="35">
        <f t="shared" si="3"/>
        <v>1</v>
      </c>
      <c r="R47" s="35">
        <f t="shared" si="4"/>
        <v>1</v>
      </c>
      <c r="S47" s="35">
        <f t="shared" si="5"/>
        <v>0</v>
      </c>
      <c r="T47" s="35">
        <f t="shared" si="6"/>
        <v>1</v>
      </c>
      <c r="U47" s="35">
        <f t="shared" si="7"/>
        <v>1</v>
      </c>
      <c r="V47" s="35">
        <f t="shared" si="8"/>
        <v>1</v>
      </c>
      <c r="W47" s="35">
        <f t="shared" si="9"/>
        <v>2</v>
      </c>
      <c r="X47" s="35">
        <f t="shared" ref="X47:AA47" si="53">IF(ROW()=5,0,IF(AND($Q47=1,$L47=X$4),2,IF(AND($L47&lt;&gt;X$4,X46=2),X46,IF($L47&lt;&gt;X$4,0,1))))</f>
        <v>2</v>
      </c>
      <c r="Y47" s="35">
        <f t="shared" si="53"/>
        <v>2</v>
      </c>
      <c r="Z47" s="35">
        <f t="shared" si="53"/>
        <v>2</v>
      </c>
      <c r="AA47" s="35">
        <f t="shared" si="53"/>
        <v>0</v>
      </c>
      <c r="AB47" s="35">
        <f t="shared" si="11"/>
        <v>1</v>
      </c>
      <c r="AC47" s="35">
        <f t="shared" si="12"/>
        <v>0</v>
      </c>
    </row>
    <row r="48" ht="12.75" customHeight="1">
      <c r="A48" s="1">
        <v>4567.0</v>
      </c>
      <c r="B48" s="105" t="s">
        <v>1267</v>
      </c>
      <c r="C48" s="114" t="s">
        <v>1268</v>
      </c>
      <c r="D48" s="106" t="s">
        <v>65</v>
      </c>
      <c r="E48" s="107"/>
      <c r="F48" s="108"/>
      <c r="G48" s="105" t="s">
        <v>1257</v>
      </c>
      <c r="H48" s="105" t="s">
        <v>1265</v>
      </c>
      <c r="I48" s="105" t="s">
        <v>1258</v>
      </c>
      <c r="J48" s="109"/>
      <c r="K48" s="110"/>
      <c r="L48" s="111">
        <v>2.0</v>
      </c>
      <c r="M48" s="111"/>
      <c r="N48" s="111">
        <v>2.0</v>
      </c>
      <c r="O48" s="112"/>
      <c r="P48" s="113">
        <f t="shared" si="2"/>
        <v>7</v>
      </c>
      <c r="Q48" s="35">
        <f t="shared" si="3"/>
        <v>1</v>
      </c>
      <c r="R48" s="35">
        <f t="shared" si="4"/>
        <v>1</v>
      </c>
      <c r="S48" s="35">
        <f t="shared" si="5"/>
        <v>0</v>
      </c>
      <c r="T48" s="35">
        <f t="shared" si="6"/>
        <v>1</v>
      </c>
      <c r="U48" s="35">
        <f t="shared" si="7"/>
        <v>1</v>
      </c>
      <c r="V48" s="35">
        <f t="shared" si="8"/>
        <v>1</v>
      </c>
      <c r="W48" s="35">
        <f t="shared" si="9"/>
        <v>2</v>
      </c>
      <c r="X48" s="35">
        <f t="shared" ref="X48:AA48" si="54">IF(ROW()=5,0,IF(AND($Q48=1,$L48=X$4),2,IF(AND($L48&lt;&gt;X$4,X47=2),X47,IF($L48&lt;&gt;X$4,0,1))))</f>
        <v>2</v>
      </c>
      <c r="Y48" s="35">
        <f t="shared" si="54"/>
        <v>2</v>
      </c>
      <c r="Z48" s="35">
        <f t="shared" si="54"/>
        <v>2</v>
      </c>
      <c r="AA48" s="35">
        <f t="shared" si="54"/>
        <v>0</v>
      </c>
      <c r="AB48" s="35">
        <f t="shared" si="11"/>
        <v>1</v>
      </c>
      <c r="AC48" s="35">
        <f t="shared" si="12"/>
        <v>0</v>
      </c>
    </row>
    <row r="49" ht="12.75" customHeight="1">
      <c r="A49" s="1">
        <v>4569.0</v>
      </c>
      <c r="B49" s="105" t="s">
        <v>1269</v>
      </c>
      <c r="C49" s="114" t="s">
        <v>1270</v>
      </c>
      <c r="D49" s="106" t="s">
        <v>65</v>
      </c>
      <c r="E49" s="107"/>
      <c r="F49" s="108"/>
      <c r="G49" s="105" t="s">
        <v>1257</v>
      </c>
      <c r="H49" s="105" t="s">
        <v>1271</v>
      </c>
      <c r="I49" s="105" t="s">
        <v>1258</v>
      </c>
      <c r="J49" s="109"/>
      <c r="K49" s="110"/>
      <c r="L49" s="111">
        <v>2.0</v>
      </c>
      <c r="M49" s="111"/>
      <c r="N49" s="111">
        <v>2.0</v>
      </c>
      <c r="O49" s="112"/>
      <c r="P49" s="113">
        <f t="shared" si="2"/>
        <v>7</v>
      </c>
      <c r="Q49" s="35">
        <f t="shared" si="3"/>
        <v>1</v>
      </c>
      <c r="R49" s="35">
        <f t="shared" si="4"/>
        <v>1</v>
      </c>
      <c r="S49" s="35">
        <f t="shared" si="5"/>
        <v>0</v>
      </c>
      <c r="T49" s="35">
        <f t="shared" si="6"/>
        <v>1</v>
      </c>
      <c r="U49" s="35">
        <f t="shared" si="7"/>
        <v>1</v>
      </c>
      <c r="V49" s="35">
        <f t="shared" si="8"/>
        <v>1</v>
      </c>
      <c r="W49" s="35">
        <f t="shared" si="9"/>
        <v>2</v>
      </c>
      <c r="X49" s="35">
        <f t="shared" ref="X49:AA49" si="55">IF(ROW()=5,0,IF(AND($Q49=1,$L49=X$4),2,IF(AND($L49&lt;&gt;X$4,X48=2),X48,IF($L49&lt;&gt;X$4,0,1))))</f>
        <v>2</v>
      </c>
      <c r="Y49" s="35">
        <f t="shared" si="55"/>
        <v>2</v>
      </c>
      <c r="Z49" s="35">
        <f t="shared" si="55"/>
        <v>2</v>
      </c>
      <c r="AA49" s="35">
        <f t="shared" si="55"/>
        <v>0</v>
      </c>
      <c r="AB49" s="35">
        <f t="shared" si="11"/>
        <v>1</v>
      </c>
      <c r="AC49" s="35">
        <f t="shared" si="12"/>
        <v>0</v>
      </c>
    </row>
    <row r="50" ht="12.75" customHeight="1">
      <c r="A50" s="1">
        <v>4520.0</v>
      </c>
      <c r="B50" s="105" t="s">
        <v>1272</v>
      </c>
      <c r="C50" s="114" t="s">
        <v>1273</v>
      </c>
      <c r="D50" s="106" t="s">
        <v>65</v>
      </c>
      <c r="E50" s="107" t="s">
        <v>1274</v>
      </c>
      <c r="F50" s="108"/>
      <c r="G50" s="105" t="s">
        <v>1257</v>
      </c>
      <c r="H50" s="105" t="s">
        <v>1152</v>
      </c>
      <c r="I50" s="105" t="s">
        <v>1247</v>
      </c>
      <c r="J50" s="109"/>
      <c r="K50" s="110"/>
      <c r="L50" s="111">
        <v>2.0</v>
      </c>
      <c r="M50" s="111"/>
      <c r="N50" s="111">
        <v>2.0</v>
      </c>
      <c r="O50" s="112"/>
      <c r="P50" s="113">
        <f t="shared" si="2"/>
        <v>7</v>
      </c>
      <c r="Q50" s="35">
        <f t="shared" si="3"/>
        <v>1</v>
      </c>
      <c r="R50" s="35">
        <f t="shared" si="4"/>
        <v>1</v>
      </c>
      <c r="S50" s="35">
        <f t="shared" si="5"/>
        <v>0</v>
      </c>
      <c r="T50" s="35">
        <f t="shared" si="6"/>
        <v>1</v>
      </c>
      <c r="U50" s="35">
        <f t="shared" si="7"/>
        <v>1</v>
      </c>
      <c r="V50" s="35">
        <f t="shared" si="8"/>
        <v>1</v>
      </c>
      <c r="W50" s="35">
        <f t="shared" si="9"/>
        <v>2</v>
      </c>
      <c r="X50" s="35">
        <f t="shared" ref="X50:AA50" si="56">IF(ROW()=5,0,IF(AND($Q50=1,$L50=X$4),2,IF(AND($L50&lt;&gt;X$4,X49=2),X49,IF($L50&lt;&gt;X$4,0,1))))</f>
        <v>2</v>
      </c>
      <c r="Y50" s="35">
        <f t="shared" si="56"/>
        <v>2</v>
      </c>
      <c r="Z50" s="35">
        <f t="shared" si="56"/>
        <v>2</v>
      </c>
      <c r="AA50" s="35">
        <f t="shared" si="56"/>
        <v>0</v>
      </c>
      <c r="AB50" s="35">
        <f t="shared" si="11"/>
        <v>1</v>
      </c>
      <c r="AC50" s="35">
        <f t="shared" si="12"/>
        <v>0</v>
      </c>
    </row>
    <row r="51" ht="12.75" customHeight="1">
      <c r="A51" s="1">
        <v>3221.0</v>
      </c>
      <c r="B51" s="105" t="s">
        <v>1275</v>
      </c>
      <c r="C51" s="105" t="s">
        <v>1276</v>
      </c>
      <c r="D51" s="106" t="s">
        <v>65</v>
      </c>
      <c r="E51" s="107"/>
      <c r="F51" s="108"/>
      <c r="G51" s="105" t="s">
        <v>1277</v>
      </c>
      <c r="H51" s="105" t="s">
        <v>448</v>
      </c>
      <c r="I51" s="105" t="s">
        <v>1176</v>
      </c>
      <c r="J51" s="109"/>
      <c r="K51" s="110"/>
      <c r="L51" s="111">
        <v>1.0</v>
      </c>
      <c r="M51" s="111"/>
      <c r="N51" s="111">
        <v>1.0</v>
      </c>
      <c r="O51" s="112"/>
      <c r="P51" s="113">
        <f t="shared" si="2"/>
        <v>8</v>
      </c>
      <c r="Q51" s="35">
        <f t="shared" si="3"/>
        <v>1</v>
      </c>
      <c r="R51" s="35">
        <f t="shared" si="4"/>
        <v>1</v>
      </c>
      <c r="S51" s="35">
        <f t="shared" si="5"/>
        <v>0</v>
      </c>
      <c r="T51" s="35">
        <f t="shared" si="6"/>
        <v>1</v>
      </c>
      <c r="U51" s="35">
        <f t="shared" si="7"/>
        <v>1</v>
      </c>
      <c r="V51" s="35">
        <f t="shared" si="8"/>
        <v>1</v>
      </c>
      <c r="W51" s="35">
        <f t="shared" si="9"/>
        <v>2</v>
      </c>
      <c r="X51" s="35">
        <f t="shared" ref="X51:AA51" si="57">IF(ROW()=5,0,IF(AND($Q51=1,$L51=X$4),2,IF(AND($L51&lt;&gt;X$4,X50=2),X50,IF($L51&lt;&gt;X$4,0,1))))</f>
        <v>2</v>
      </c>
      <c r="Y51" s="35">
        <f t="shared" si="57"/>
        <v>2</v>
      </c>
      <c r="Z51" s="35">
        <f t="shared" si="57"/>
        <v>2</v>
      </c>
      <c r="AA51" s="35">
        <f t="shared" si="57"/>
        <v>0</v>
      </c>
      <c r="AB51" s="35">
        <f t="shared" si="11"/>
        <v>1</v>
      </c>
      <c r="AC51" s="35">
        <f t="shared" si="12"/>
        <v>1</v>
      </c>
    </row>
    <row r="52" ht="12.75" customHeight="1">
      <c r="A52" s="1">
        <v>4521.0</v>
      </c>
      <c r="B52" s="105" t="s">
        <v>1278</v>
      </c>
      <c r="C52" s="114" t="s">
        <v>1279</v>
      </c>
      <c r="D52" s="106" t="s">
        <v>65</v>
      </c>
      <c r="E52" s="107"/>
      <c r="F52" s="108"/>
      <c r="G52" s="105" t="s">
        <v>1277</v>
      </c>
      <c r="H52" s="105" t="s">
        <v>1280</v>
      </c>
      <c r="I52" s="105" t="s">
        <v>1281</v>
      </c>
      <c r="J52" s="109"/>
      <c r="K52" s="110"/>
      <c r="L52" s="111">
        <v>2.0</v>
      </c>
      <c r="M52" s="111"/>
      <c r="N52" s="111">
        <v>2.0</v>
      </c>
      <c r="O52" s="112"/>
      <c r="P52" s="113">
        <f t="shared" si="2"/>
        <v>8</v>
      </c>
      <c r="Q52" s="35">
        <f t="shared" si="3"/>
        <v>1</v>
      </c>
      <c r="R52" s="35">
        <f t="shared" si="4"/>
        <v>1</v>
      </c>
      <c r="S52" s="35">
        <f t="shared" si="5"/>
        <v>0</v>
      </c>
      <c r="T52" s="35">
        <f t="shared" si="6"/>
        <v>1</v>
      </c>
      <c r="U52" s="35">
        <f t="shared" si="7"/>
        <v>1</v>
      </c>
      <c r="V52" s="35">
        <f t="shared" si="8"/>
        <v>1</v>
      </c>
      <c r="W52" s="35">
        <f t="shared" si="9"/>
        <v>2</v>
      </c>
      <c r="X52" s="35">
        <f t="shared" ref="X52:AA52" si="58">IF(ROW()=5,0,IF(AND($Q52=1,$L52=X$4),2,IF(AND($L52&lt;&gt;X$4,X51=2),X51,IF($L52&lt;&gt;X$4,0,1))))</f>
        <v>2</v>
      </c>
      <c r="Y52" s="35">
        <f t="shared" si="58"/>
        <v>2</v>
      </c>
      <c r="Z52" s="35">
        <f t="shared" si="58"/>
        <v>2</v>
      </c>
      <c r="AA52" s="35">
        <f t="shared" si="58"/>
        <v>0</v>
      </c>
      <c r="AB52" s="35">
        <f t="shared" si="11"/>
        <v>1</v>
      </c>
      <c r="AC52" s="35">
        <f t="shared" si="12"/>
        <v>0</v>
      </c>
    </row>
    <row r="53" ht="12.75" customHeight="1">
      <c r="A53" s="1">
        <v>4522.0</v>
      </c>
      <c r="B53" s="105" t="s">
        <v>1282</v>
      </c>
      <c r="C53" s="114" t="s">
        <v>1283</v>
      </c>
      <c r="D53" s="106" t="s">
        <v>65</v>
      </c>
      <c r="E53" s="107"/>
      <c r="F53" s="108"/>
      <c r="G53" s="105" t="s">
        <v>1277</v>
      </c>
      <c r="H53" s="105" t="s">
        <v>1284</v>
      </c>
      <c r="I53" s="105" t="s">
        <v>1285</v>
      </c>
      <c r="J53" s="109"/>
      <c r="K53" s="110"/>
      <c r="L53" s="111">
        <v>2.0</v>
      </c>
      <c r="M53" s="111"/>
      <c r="N53" s="111">
        <v>2.0</v>
      </c>
      <c r="O53" s="112"/>
      <c r="P53" s="113">
        <f t="shared" si="2"/>
        <v>8</v>
      </c>
      <c r="Q53" s="35">
        <f t="shared" si="3"/>
        <v>1</v>
      </c>
      <c r="R53" s="35">
        <f t="shared" si="4"/>
        <v>1</v>
      </c>
      <c r="S53" s="35">
        <f t="shared" si="5"/>
        <v>0</v>
      </c>
      <c r="T53" s="35">
        <f t="shared" si="6"/>
        <v>1</v>
      </c>
      <c r="U53" s="35">
        <f t="shared" si="7"/>
        <v>1</v>
      </c>
      <c r="V53" s="35">
        <f t="shared" si="8"/>
        <v>1</v>
      </c>
      <c r="W53" s="35">
        <f t="shared" si="9"/>
        <v>2</v>
      </c>
      <c r="X53" s="35">
        <f t="shared" ref="X53:AA53" si="59">IF(ROW()=5,0,IF(AND($Q53=1,$L53=X$4),2,IF(AND($L53&lt;&gt;X$4,X52=2),X52,IF($L53&lt;&gt;X$4,0,1))))</f>
        <v>2</v>
      </c>
      <c r="Y53" s="35">
        <f t="shared" si="59"/>
        <v>2</v>
      </c>
      <c r="Z53" s="35">
        <f t="shared" si="59"/>
        <v>2</v>
      </c>
      <c r="AA53" s="35">
        <f t="shared" si="59"/>
        <v>0</v>
      </c>
      <c r="AB53" s="35">
        <f t="shared" si="11"/>
        <v>1</v>
      </c>
      <c r="AC53" s="35">
        <f t="shared" si="12"/>
        <v>0</v>
      </c>
    </row>
    <row r="54" ht="12.75" customHeight="1">
      <c r="A54" s="1">
        <v>4523.0</v>
      </c>
      <c r="B54" s="105" t="s">
        <v>1286</v>
      </c>
      <c r="C54" s="114" t="s">
        <v>1287</v>
      </c>
      <c r="D54" s="106" t="s">
        <v>65</v>
      </c>
      <c r="E54" s="107"/>
      <c r="F54" s="108"/>
      <c r="G54" s="105" t="s">
        <v>1277</v>
      </c>
      <c r="H54" s="105" t="s">
        <v>1152</v>
      </c>
      <c r="I54" s="105" t="s">
        <v>1185</v>
      </c>
      <c r="J54" s="109"/>
      <c r="K54" s="110"/>
      <c r="L54" s="111">
        <v>2.0</v>
      </c>
      <c r="M54" s="111"/>
      <c r="N54" s="111">
        <v>2.0</v>
      </c>
      <c r="O54" s="112"/>
      <c r="P54" s="113">
        <f t="shared" si="2"/>
        <v>8</v>
      </c>
      <c r="Q54" s="35">
        <f t="shared" si="3"/>
        <v>1</v>
      </c>
      <c r="R54" s="35">
        <f t="shared" si="4"/>
        <v>1</v>
      </c>
      <c r="S54" s="35">
        <f t="shared" si="5"/>
        <v>0</v>
      </c>
      <c r="T54" s="35">
        <f t="shared" si="6"/>
        <v>1</v>
      </c>
      <c r="U54" s="35">
        <f t="shared" si="7"/>
        <v>1</v>
      </c>
      <c r="V54" s="35">
        <f t="shared" si="8"/>
        <v>1</v>
      </c>
      <c r="W54" s="35">
        <f t="shared" si="9"/>
        <v>2</v>
      </c>
      <c r="X54" s="35">
        <f t="shared" ref="X54:AA54" si="60">IF(ROW()=5,0,IF(AND($Q54=1,$L54=X$4),2,IF(AND($L54&lt;&gt;X$4,X53=2),X53,IF($L54&lt;&gt;X$4,0,1))))</f>
        <v>2</v>
      </c>
      <c r="Y54" s="35">
        <f t="shared" si="60"/>
        <v>2</v>
      </c>
      <c r="Z54" s="35">
        <f t="shared" si="60"/>
        <v>2</v>
      </c>
      <c r="AA54" s="35">
        <f t="shared" si="60"/>
        <v>0</v>
      </c>
      <c r="AB54" s="35">
        <f t="shared" si="11"/>
        <v>1</v>
      </c>
      <c r="AC54" s="35">
        <f t="shared" si="12"/>
        <v>0</v>
      </c>
    </row>
    <row r="55" ht="12.75" customHeight="1">
      <c r="A55" s="1">
        <v>4574.0</v>
      </c>
      <c r="B55" s="105" t="s">
        <v>1288</v>
      </c>
      <c r="C55" s="114" t="s">
        <v>1289</v>
      </c>
      <c r="D55" s="106" t="s">
        <v>65</v>
      </c>
      <c r="E55" s="107"/>
      <c r="F55" s="108"/>
      <c r="G55" s="105" t="s">
        <v>1277</v>
      </c>
      <c r="H55" s="105" t="s">
        <v>1284</v>
      </c>
      <c r="I55" s="105" t="s">
        <v>1176</v>
      </c>
      <c r="J55" s="109"/>
      <c r="K55" s="110"/>
      <c r="L55" s="111">
        <v>2.0</v>
      </c>
      <c r="M55" s="111"/>
      <c r="N55" s="111">
        <v>2.0</v>
      </c>
      <c r="O55" s="112"/>
      <c r="P55" s="113">
        <f t="shared" si="2"/>
        <v>8</v>
      </c>
      <c r="Q55" s="35">
        <f t="shared" si="3"/>
        <v>1</v>
      </c>
      <c r="R55" s="35">
        <f t="shared" si="4"/>
        <v>1</v>
      </c>
      <c r="S55" s="35">
        <f t="shared" si="5"/>
        <v>0</v>
      </c>
      <c r="T55" s="35">
        <f t="shared" si="6"/>
        <v>1</v>
      </c>
      <c r="U55" s="35">
        <f t="shared" si="7"/>
        <v>1</v>
      </c>
      <c r="V55" s="35">
        <f t="shared" si="8"/>
        <v>1</v>
      </c>
      <c r="W55" s="35">
        <f t="shared" si="9"/>
        <v>2</v>
      </c>
      <c r="X55" s="35">
        <f t="shared" ref="X55:AA55" si="61">IF(ROW()=5,0,IF(AND($Q55=1,$L55=X$4),2,IF(AND($L55&lt;&gt;X$4,X54=2),X54,IF($L55&lt;&gt;X$4,0,1))))</f>
        <v>2</v>
      </c>
      <c r="Y55" s="35">
        <f t="shared" si="61"/>
        <v>2</v>
      </c>
      <c r="Z55" s="35">
        <f t="shared" si="61"/>
        <v>2</v>
      </c>
      <c r="AA55" s="35">
        <f t="shared" si="61"/>
        <v>0</v>
      </c>
      <c r="AB55" s="35">
        <f t="shared" si="11"/>
        <v>1</v>
      </c>
      <c r="AC55" s="35">
        <f t="shared" si="12"/>
        <v>0</v>
      </c>
    </row>
    <row r="56" ht="12.75" customHeight="1">
      <c r="A56" s="1">
        <v>4526.0</v>
      </c>
      <c r="B56" s="105" t="s">
        <v>1290</v>
      </c>
      <c r="C56" s="105" t="s">
        <v>1291</v>
      </c>
      <c r="D56" s="106" t="s">
        <v>65</v>
      </c>
      <c r="E56" s="107"/>
      <c r="F56" s="108"/>
      <c r="G56" s="105" t="s">
        <v>1292</v>
      </c>
      <c r="H56" s="105" t="s">
        <v>448</v>
      </c>
      <c r="I56" s="105" t="s">
        <v>1149</v>
      </c>
      <c r="J56" s="109" t="s">
        <v>1293</v>
      </c>
      <c r="K56" s="110"/>
      <c r="L56" s="111">
        <v>1.0</v>
      </c>
      <c r="M56" s="111"/>
      <c r="N56" s="111">
        <v>1.0</v>
      </c>
      <c r="O56" s="112"/>
      <c r="P56" s="113">
        <f t="shared" si="2"/>
        <v>9</v>
      </c>
      <c r="Q56" s="35">
        <f t="shared" si="3"/>
        <v>1</v>
      </c>
      <c r="R56" s="35">
        <f t="shared" si="4"/>
        <v>1</v>
      </c>
      <c r="S56" s="35">
        <f t="shared" si="5"/>
        <v>0</v>
      </c>
      <c r="T56" s="35">
        <f t="shared" si="6"/>
        <v>1</v>
      </c>
      <c r="U56" s="35">
        <f t="shared" si="7"/>
        <v>1</v>
      </c>
      <c r="V56" s="35">
        <f t="shared" si="8"/>
        <v>1</v>
      </c>
      <c r="W56" s="35">
        <f t="shared" si="9"/>
        <v>2</v>
      </c>
      <c r="X56" s="35">
        <f t="shared" ref="X56:AA56" si="62">IF(ROW()=5,0,IF(AND($Q56=1,$L56=X$4),2,IF(AND($L56&lt;&gt;X$4,X55=2),X55,IF($L56&lt;&gt;X$4,0,1))))</f>
        <v>2</v>
      </c>
      <c r="Y56" s="35">
        <f t="shared" si="62"/>
        <v>2</v>
      </c>
      <c r="Z56" s="35">
        <f t="shared" si="62"/>
        <v>2</v>
      </c>
      <c r="AA56" s="35">
        <f t="shared" si="62"/>
        <v>0</v>
      </c>
      <c r="AB56" s="35">
        <f t="shared" si="11"/>
        <v>1</v>
      </c>
      <c r="AC56" s="35">
        <f t="shared" si="12"/>
        <v>1</v>
      </c>
    </row>
    <row r="57" ht="12.75" customHeight="1">
      <c r="A57" s="1">
        <v>4527.0</v>
      </c>
      <c r="B57" s="105" t="s">
        <v>1294</v>
      </c>
      <c r="C57" s="114" t="s">
        <v>1295</v>
      </c>
      <c r="D57" s="106" t="s">
        <v>65</v>
      </c>
      <c r="E57" s="107"/>
      <c r="F57" s="108"/>
      <c r="G57" s="105" t="s">
        <v>1292</v>
      </c>
      <c r="H57" s="105" t="s">
        <v>1251</v>
      </c>
      <c r="I57" s="105" t="s">
        <v>1149</v>
      </c>
      <c r="J57" s="109"/>
      <c r="K57" s="110"/>
      <c r="L57" s="111">
        <v>2.0</v>
      </c>
      <c r="M57" s="111"/>
      <c r="N57" s="111">
        <v>2.0</v>
      </c>
      <c r="O57" s="112"/>
      <c r="P57" s="113">
        <f t="shared" si="2"/>
        <v>9</v>
      </c>
      <c r="Q57" s="35">
        <f t="shared" si="3"/>
        <v>1</v>
      </c>
      <c r="R57" s="35">
        <f t="shared" si="4"/>
        <v>1</v>
      </c>
      <c r="S57" s="35">
        <f t="shared" si="5"/>
        <v>0</v>
      </c>
      <c r="T57" s="35">
        <f t="shared" si="6"/>
        <v>1</v>
      </c>
      <c r="U57" s="35">
        <f t="shared" si="7"/>
        <v>1</v>
      </c>
      <c r="V57" s="35">
        <f t="shared" si="8"/>
        <v>1</v>
      </c>
      <c r="W57" s="35">
        <f t="shared" si="9"/>
        <v>2</v>
      </c>
      <c r="X57" s="35">
        <f t="shared" ref="X57:AA57" si="63">IF(ROW()=5,0,IF(AND($Q57=1,$L57=X$4),2,IF(AND($L57&lt;&gt;X$4,X56=2),X56,IF($L57&lt;&gt;X$4,0,1))))</f>
        <v>2</v>
      </c>
      <c r="Y57" s="35">
        <f t="shared" si="63"/>
        <v>2</v>
      </c>
      <c r="Z57" s="35">
        <f t="shared" si="63"/>
        <v>2</v>
      </c>
      <c r="AA57" s="35">
        <f t="shared" si="63"/>
        <v>0</v>
      </c>
      <c r="AB57" s="35">
        <f t="shared" si="11"/>
        <v>1</v>
      </c>
      <c r="AC57" s="35">
        <f t="shared" si="12"/>
        <v>0</v>
      </c>
    </row>
    <row r="58" ht="12.75" customHeight="1">
      <c r="A58" s="1">
        <v>4529.0</v>
      </c>
      <c r="B58" s="105" t="s">
        <v>1296</v>
      </c>
      <c r="C58" s="105" t="s">
        <v>1297</v>
      </c>
      <c r="D58" s="106" t="s">
        <v>65</v>
      </c>
      <c r="E58" s="107"/>
      <c r="F58" s="108"/>
      <c r="G58" s="105" t="s">
        <v>1298</v>
      </c>
      <c r="H58" s="105" t="s">
        <v>448</v>
      </c>
      <c r="I58" s="105" t="s">
        <v>1299</v>
      </c>
      <c r="J58" s="109"/>
      <c r="K58" s="110"/>
      <c r="L58" s="111">
        <v>1.0</v>
      </c>
      <c r="M58" s="111"/>
      <c r="N58" s="111">
        <v>1.0</v>
      </c>
      <c r="O58" s="112"/>
      <c r="P58" s="113">
        <f t="shared" si="2"/>
        <v>10</v>
      </c>
      <c r="Q58" s="35">
        <f t="shared" si="3"/>
        <v>1</v>
      </c>
      <c r="R58" s="35">
        <f t="shared" si="4"/>
        <v>1</v>
      </c>
      <c r="S58" s="35">
        <f t="shared" si="5"/>
        <v>0</v>
      </c>
      <c r="T58" s="35">
        <f t="shared" si="6"/>
        <v>1</v>
      </c>
      <c r="U58" s="35">
        <f t="shared" si="7"/>
        <v>1</v>
      </c>
      <c r="V58" s="35">
        <f t="shared" si="8"/>
        <v>1</v>
      </c>
      <c r="W58" s="35">
        <f t="shared" si="9"/>
        <v>2</v>
      </c>
      <c r="X58" s="35">
        <f t="shared" ref="X58:AA58" si="64">IF(ROW()=5,0,IF(AND($Q58=1,$L58=X$4),2,IF(AND($L58&lt;&gt;X$4,X57=2),X57,IF($L58&lt;&gt;X$4,0,1))))</f>
        <v>2</v>
      </c>
      <c r="Y58" s="35">
        <f t="shared" si="64"/>
        <v>2</v>
      </c>
      <c r="Z58" s="35">
        <f t="shared" si="64"/>
        <v>2</v>
      </c>
      <c r="AA58" s="35">
        <f t="shared" si="64"/>
        <v>0</v>
      </c>
      <c r="AB58" s="35">
        <f t="shared" si="11"/>
        <v>1</v>
      </c>
      <c r="AC58" s="35">
        <f t="shared" si="12"/>
        <v>1</v>
      </c>
    </row>
    <row r="59" ht="12.75" customHeight="1">
      <c r="A59" s="1">
        <v>3860.0</v>
      </c>
      <c r="B59" s="105" t="s">
        <v>1300</v>
      </c>
      <c r="C59" s="114" t="s">
        <v>1301</v>
      </c>
      <c r="D59" s="106" t="s">
        <v>65</v>
      </c>
      <c r="E59" s="107"/>
      <c r="F59" s="108"/>
      <c r="G59" s="105" t="s">
        <v>1298</v>
      </c>
      <c r="H59" s="105" t="s">
        <v>1302</v>
      </c>
      <c r="I59" s="105" t="s">
        <v>1303</v>
      </c>
      <c r="J59" s="109"/>
      <c r="K59" s="110"/>
      <c r="L59" s="111">
        <v>2.0</v>
      </c>
      <c r="M59" s="111"/>
      <c r="N59" s="111">
        <v>2.0</v>
      </c>
      <c r="O59" s="112"/>
      <c r="P59" s="113">
        <f t="shared" si="2"/>
        <v>10</v>
      </c>
      <c r="Q59" s="35">
        <f t="shared" si="3"/>
        <v>1</v>
      </c>
      <c r="R59" s="35">
        <f t="shared" si="4"/>
        <v>1</v>
      </c>
      <c r="S59" s="35">
        <f t="shared" si="5"/>
        <v>0</v>
      </c>
      <c r="T59" s="35">
        <f t="shared" si="6"/>
        <v>1</v>
      </c>
      <c r="U59" s="35">
        <f t="shared" si="7"/>
        <v>1</v>
      </c>
      <c r="V59" s="35">
        <f t="shared" si="8"/>
        <v>1</v>
      </c>
      <c r="W59" s="35">
        <f t="shared" si="9"/>
        <v>2</v>
      </c>
      <c r="X59" s="35">
        <f t="shared" ref="X59:AA59" si="65">IF(ROW()=5,0,IF(AND($Q59=1,$L59=X$4),2,IF(AND($L59&lt;&gt;X$4,X58=2),X58,IF($L59&lt;&gt;X$4,0,1))))</f>
        <v>2</v>
      </c>
      <c r="Y59" s="35">
        <f t="shared" si="65"/>
        <v>2</v>
      </c>
      <c r="Z59" s="35">
        <f t="shared" si="65"/>
        <v>2</v>
      </c>
      <c r="AA59" s="35">
        <f t="shared" si="65"/>
        <v>0</v>
      </c>
      <c r="AB59" s="35">
        <f t="shared" si="11"/>
        <v>1</v>
      </c>
      <c r="AC59" s="35">
        <f t="shared" si="12"/>
        <v>0</v>
      </c>
    </row>
    <row r="60" ht="12.75" customHeight="1">
      <c r="A60" s="1">
        <v>4530.0</v>
      </c>
      <c r="B60" s="105" t="s">
        <v>1304</v>
      </c>
      <c r="C60" s="114" t="s">
        <v>1305</v>
      </c>
      <c r="D60" s="106" t="s">
        <v>65</v>
      </c>
      <c r="E60" s="107"/>
      <c r="F60" s="108"/>
      <c r="G60" s="105" t="s">
        <v>1298</v>
      </c>
      <c r="H60" s="105" t="s">
        <v>1302</v>
      </c>
      <c r="I60" s="105" t="s">
        <v>1306</v>
      </c>
      <c r="J60" s="109" t="s">
        <v>322</v>
      </c>
      <c r="K60" s="110"/>
      <c r="L60" s="111">
        <v>2.0</v>
      </c>
      <c r="M60" s="111"/>
      <c r="N60" s="111">
        <v>2.0</v>
      </c>
      <c r="O60" s="112"/>
      <c r="P60" s="113">
        <f t="shared" si="2"/>
        <v>10</v>
      </c>
      <c r="Q60" s="35">
        <f t="shared" si="3"/>
        <v>1</v>
      </c>
      <c r="R60" s="35">
        <f t="shared" si="4"/>
        <v>1</v>
      </c>
      <c r="S60" s="35">
        <f t="shared" si="5"/>
        <v>0</v>
      </c>
      <c r="T60" s="35">
        <f t="shared" si="6"/>
        <v>1</v>
      </c>
      <c r="U60" s="35">
        <f t="shared" si="7"/>
        <v>1</v>
      </c>
      <c r="V60" s="35">
        <f t="shared" si="8"/>
        <v>1</v>
      </c>
      <c r="W60" s="35">
        <f t="shared" si="9"/>
        <v>2</v>
      </c>
      <c r="X60" s="35">
        <f t="shared" ref="X60:AA60" si="66">IF(ROW()=5,0,IF(AND($Q60=1,$L60=X$4),2,IF(AND($L60&lt;&gt;X$4,X59=2),X59,IF($L60&lt;&gt;X$4,0,1))))</f>
        <v>2</v>
      </c>
      <c r="Y60" s="35">
        <f t="shared" si="66"/>
        <v>2</v>
      </c>
      <c r="Z60" s="35">
        <f t="shared" si="66"/>
        <v>2</v>
      </c>
      <c r="AA60" s="35">
        <f t="shared" si="66"/>
        <v>0</v>
      </c>
      <c r="AB60" s="35">
        <f t="shared" si="11"/>
        <v>1</v>
      </c>
      <c r="AC60" s="35">
        <f t="shared" si="12"/>
        <v>0</v>
      </c>
    </row>
    <row r="61" ht="12.75" customHeight="1">
      <c r="A61" s="1">
        <v>4531.0</v>
      </c>
      <c r="B61" s="105" t="s">
        <v>1307</v>
      </c>
      <c r="C61" s="114" t="s">
        <v>1308</v>
      </c>
      <c r="D61" s="106" t="s">
        <v>65</v>
      </c>
      <c r="E61" s="107" t="s">
        <v>1309</v>
      </c>
      <c r="F61" s="108"/>
      <c r="G61" s="105" t="s">
        <v>1298</v>
      </c>
      <c r="H61" s="105" t="s">
        <v>1310</v>
      </c>
      <c r="I61" s="105" t="s">
        <v>1306</v>
      </c>
      <c r="J61" s="109"/>
      <c r="K61" s="110"/>
      <c r="L61" s="111">
        <v>2.0</v>
      </c>
      <c r="M61" s="111"/>
      <c r="N61" s="111">
        <v>2.0</v>
      </c>
      <c r="O61" s="112"/>
      <c r="P61" s="113">
        <f t="shared" si="2"/>
        <v>10</v>
      </c>
      <c r="Q61" s="35">
        <f t="shared" si="3"/>
        <v>1</v>
      </c>
      <c r="R61" s="35">
        <f t="shared" si="4"/>
        <v>1</v>
      </c>
      <c r="S61" s="35">
        <f t="shared" si="5"/>
        <v>0</v>
      </c>
      <c r="T61" s="35">
        <f t="shared" si="6"/>
        <v>1</v>
      </c>
      <c r="U61" s="35">
        <f t="shared" si="7"/>
        <v>1</v>
      </c>
      <c r="V61" s="35">
        <f t="shared" si="8"/>
        <v>1</v>
      </c>
      <c r="W61" s="35">
        <f t="shared" si="9"/>
        <v>2</v>
      </c>
      <c r="X61" s="35">
        <f t="shared" ref="X61:AA61" si="67">IF(ROW()=5,0,IF(AND($Q61=1,$L61=X$4),2,IF(AND($L61&lt;&gt;X$4,X60=2),X60,IF($L61&lt;&gt;X$4,0,1))))</f>
        <v>2</v>
      </c>
      <c r="Y61" s="35">
        <f t="shared" si="67"/>
        <v>2</v>
      </c>
      <c r="Z61" s="35">
        <f t="shared" si="67"/>
        <v>2</v>
      </c>
      <c r="AA61" s="35">
        <f t="shared" si="67"/>
        <v>0</v>
      </c>
      <c r="AB61" s="35">
        <f t="shared" si="11"/>
        <v>1</v>
      </c>
      <c r="AC61" s="35">
        <f t="shared" si="12"/>
        <v>0</v>
      </c>
    </row>
    <row r="62" ht="12.75" customHeight="1">
      <c r="A62" s="1">
        <v>4532.0</v>
      </c>
      <c r="B62" s="105" t="s">
        <v>1311</v>
      </c>
      <c r="C62" s="114" t="s">
        <v>1312</v>
      </c>
      <c r="D62" s="106" t="s">
        <v>65</v>
      </c>
      <c r="E62" s="107"/>
      <c r="F62" s="108"/>
      <c r="G62" s="105" t="s">
        <v>1298</v>
      </c>
      <c r="H62" s="105" t="s">
        <v>1313</v>
      </c>
      <c r="I62" s="105" t="s">
        <v>1216</v>
      </c>
      <c r="J62" s="109"/>
      <c r="K62" s="110"/>
      <c r="L62" s="111">
        <v>2.0</v>
      </c>
      <c r="M62" s="111"/>
      <c r="N62" s="111">
        <v>2.0</v>
      </c>
      <c r="O62" s="112"/>
      <c r="P62" s="113">
        <f t="shared" si="2"/>
        <v>10</v>
      </c>
      <c r="Q62" s="35">
        <f t="shared" si="3"/>
        <v>1</v>
      </c>
      <c r="R62" s="35">
        <f t="shared" si="4"/>
        <v>1</v>
      </c>
      <c r="S62" s="35">
        <f t="shared" si="5"/>
        <v>0</v>
      </c>
      <c r="T62" s="35">
        <f t="shared" si="6"/>
        <v>1</v>
      </c>
      <c r="U62" s="35">
        <f t="shared" si="7"/>
        <v>1</v>
      </c>
      <c r="V62" s="35">
        <f t="shared" si="8"/>
        <v>1</v>
      </c>
      <c r="W62" s="35">
        <f t="shared" si="9"/>
        <v>2</v>
      </c>
      <c r="X62" s="35">
        <f t="shared" ref="X62:AA62" si="68">IF(ROW()=5,0,IF(AND($Q62=1,$L62=X$4),2,IF(AND($L62&lt;&gt;X$4,X61=2),X61,IF($L62&lt;&gt;X$4,0,1))))</f>
        <v>2</v>
      </c>
      <c r="Y62" s="35">
        <f t="shared" si="68"/>
        <v>2</v>
      </c>
      <c r="Z62" s="35">
        <f t="shared" si="68"/>
        <v>2</v>
      </c>
      <c r="AA62" s="35">
        <f t="shared" si="68"/>
        <v>0</v>
      </c>
      <c r="AB62" s="35">
        <f t="shared" si="11"/>
        <v>1</v>
      </c>
      <c r="AC62" s="35">
        <f t="shared" si="12"/>
        <v>0</v>
      </c>
    </row>
    <row r="63" ht="12.75" customHeight="1">
      <c r="A63" s="1">
        <v>4474.0</v>
      </c>
      <c r="B63" s="105" t="s">
        <v>1314</v>
      </c>
      <c r="C63" s="105" t="s">
        <v>1315</v>
      </c>
      <c r="D63" s="106" t="s">
        <v>65</v>
      </c>
      <c r="E63" s="107" t="s">
        <v>1316</v>
      </c>
      <c r="F63" s="108"/>
      <c r="G63" s="105" t="s">
        <v>1317</v>
      </c>
      <c r="H63" s="105" t="s">
        <v>448</v>
      </c>
      <c r="I63" s="105" t="s">
        <v>1143</v>
      </c>
      <c r="J63" s="109"/>
      <c r="K63" s="110"/>
      <c r="L63" s="111">
        <v>1.0</v>
      </c>
      <c r="M63" s="111"/>
      <c r="N63" s="111">
        <v>1.0</v>
      </c>
      <c r="O63" s="112"/>
      <c r="P63" s="113">
        <f t="shared" si="2"/>
        <v>11</v>
      </c>
      <c r="Q63" s="35">
        <f t="shared" si="3"/>
        <v>1</v>
      </c>
      <c r="R63" s="35">
        <f t="shared" si="4"/>
        <v>1</v>
      </c>
      <c r="S63" s="35">
        <f t="shared" si="5"/>
        <v>0</v>
      </c>
      <c r="T63" s="35">
        <f t="shared" si="6"/>
        <v>1</v>
      </c>
      <c r="U63" s="35">
        <f t="shared" si="7"/>
        <v>1</v>
      </c>
      <c r="V63" s="35">
        <f t="shared" si="8"/>
        <v>1</v>
      </c>
      <c r="W63" s="35">
        <f t="shared" si="9"/>
        <v>2</v>
      </c>
      <c r="X63" s="35">
        <f t="shared" ref="X63:AA63" si="69">IF(ROW()=5,0,IF(AND($Q63=1,$L63=X$4),2,IF(AND($L63&lt;&gt;X$4,X62=2),X62,IF($L63&lt;&gt;X$4,0,1))))</f>
        <v>2</v>
      </c>
      <c r="Y63" s="35">
        <f t="shared" si="69"/>
        <v>2</v>
      </c>
      <c r="Z63" s="35">
        <f t="shared" si="69"/>
        <v>2</v>
      </c>
      <c r="AA63" s="35">
        <f t="shared" si="69"/>
        <v>0</v>
      </c>
      <c r="AB63" s="35">
        <f t="shared" si="11"/>
        <v>1</v>
      </c>
      <c r="AC63" s="35">
        <f t="shared" si="12"/>
        <v>0</v>
      </c>
    </row>
    <row r="64" ht="12.75" customHeight="1">
      <c r="A64" s="1">
        <v>3861.0</v>
      </c>
      <c r="B64" s="105" t="s">
        <v>1318</v>
      </c>
      <c r="C64" s="105" t="s">
        <v>1319</v>
      </c>
      <c r="D64" s="106" t="s">
        <v>62</v>
      </c>
      <c r="E64" s="107"/>
      <c r="F64" s="108"/>
      <c r="G64" s="105" t="s">
        <v>1320</v>
      </c>
      <c r="H64" s="105" t="s">
        <v>448</v>
      </c>
      <c r="I64" s="105" t="s">
        <v>1143</v>
      </c>
      <c r="J64" s="109"/>
      <c r="K64" s="110"/>
      <c r="L64" s="111">
        <v>1.0</v>
      </c>
      <c r="M64" s="111"/>
      <c r="N64" s="111">
        <v>1.0</v>
      </c>
      <c r="O64" s="112"/>
      <c r="P64" s="113">
        <f t="shared" si="2"/>
        <v>12</v>
      </c>
      <c r="Q64" s="35">
        <f t="shared" si="3"/>
        <v>3</v>
      </c>
      <c r="R64" s="35">
        <f t="shared" si="4"/>
        <v>1</v>
      </c>
      <c r="S64" s="35">
        <f t="shared" si="5"/>
        <v>1</v>
      </c>
      <c r="T64" s="35">
        <f t="shared" si="6"/>
        <v>3</v>
      </c>
      <c r="U64" s="35">
        <f t="shared" si="7"/>
        <v>1</v>
      </c>
      <c r="V64" s="35">
        <f t="shared" si="8"/>
        <v>1</v>
      </c>
      <c r="W64" s="35">
        <f t="shared" si="9"/>
        <v>1</v>
      </c>
      <c r="X64" s="35">
        <f t="shared" ref="X64:AA64" si="70">IF(ROW()=5,0,IF(AND($Q64=1,$L64=X$4),2,IF(AND($L64&lt;&gt;X$4,X63=2),X63,IF($L64&lt;&gt;X$4,0,1))))</f>
        <v>2</v>
      </c>
      <c r="Y64" s="35">
        <f t="shared" si="70"/>
        <v>2</v>
      </c>
      <c r="Z64" s="35">
        <f t="shared" si="70"/>
        <v>2</v>
      </c>
      <c r="AA64" s="35">
        <f t="shared" si="70"/>
        <v>0</v>
      </c>
      <c r="AB64" s="35">
        <f t="shared" si="11"/>
        <v>1</v>
      </c>
      <c r="AC64" s="35">
        <f t="shared" si="12"/>
        <v>1</v>
      </c>
    </row>
    <row r="65" ht="12.75" customHeight="1">
      <c r="A65" s="1">
        <v>3729.0</v>
      </c>
      <c r="B65" s="105" t="s">
        <v>1321</v>
      </c>
      <c r="C65" s="114" t="s">
        <v>1322</v>
      </c>
      <c r="D65" s="106" t="s">
        <v>62</v>
      </c>
      <c r="E65" s="107" t="s">
        <v>1323</v>
      </c>
      <c r="F65" s="108"/>
      <c r="G65" s="105" t="s">
        <v>1320</v>
      </c>
      <c r="H65" s="105" t="s">
        <v>1148</v>
      </c>
      <c r="I65" s="105" t="s">
        <v>1149</v>
      </c>
      <c r="J65" s="109"/>
      <c r="K65" s="110"/>
      <c r="L65" s="111">
        <v>2.0</v>
      </c>
      <c r="M65" s="111"/>
      <c r="N65" s="111">
        <v>2.0</v>
      </c>
      <c r="O65" s="112"/>
      <c r="P65" s="113">
        <f t="shared" si="2"/>
        <v>12</v>
      </c>
      <c r="Q65" s="35">
        <f t="shared" si="3"/>
        <v>3</v>
      </c>
      <c r="R65" s="35">
        <f t="shared" si="4"/>
        <v>1</v>
      </c>
      <c r="S65" s="35">
        <f t="shared" si="5"/>
        <v>1</v>
      </c>
      <c r="T65" s="35">
        <f t="shared" si="6"/>
        <v>3</v>
      </c>
      <c r="U65" s="35">
        <f t="shared" si="7"/>
        <v>1</v>
      </c>
      <c r="V65" s="35">
        <f t="shared" si="8"/>
        <v>1</v>
      </c>
      <c r="W65" s="35">
        <f t="shared" si="9"/>
        <v>0</v>
      </c>
      <c r="X65" s="35">
        <f t="shared" ref="X65:AA65" si="71">IF(ROW()=5,0,IF(AND($Q65=1,$L65=X$4),2,IF(AND($L65&lt;&gt;X$4,X64=2),X64,IF($L65&lt;&gt;X$4,0,1))))</f>
        <v>1</v>
      </c>
      <c r="Y65" s="35">
        <f t="shared" si="71"/>
        <v>2</v>
      </c>
      <c r="Z65" s="35">
        <f t="shared" si="71"/>
        <v>2</v>
      </c>
      <c r="AA65" s="35">
        <f t="shared" si="71"/>
        <v>0</v>
      </c>
      <c r="AB65" s="35">
        <f t="shared" si="11"/>
        <v>1</v>
      </c>
      <c r="AC65" s="35">
        <f t="shared" si="12"/>
        <v>0</v>
      </c>
    </row>
    <row r="66" ht="12.75" customHeight="1">
      <c r="A66" s="1">
        <v>3731.0</v>
      </c>
      <c r="B66" s="105" t="s">
        <v>1324</v>
      </c>
      <c r="C66" s="114" t="s">
        <v>1325</v>
      </c>
      <c r="D66" s="106" t="s">
        <v>62</v>
      </c>
      <c r="E66" s="107" t="s">
        <v>1323</v>
      </c>
      <c r="F66" s="108"/>
      <c r="G66" s="105" t="s">
        <v>1320</v>
      </c>
      <c r="H66" s="105" t="s">
        <v>1152</v>
      </c>
      <c r="I66" s="105" t="s">
        <v>1143</v>
      </c>
      <c r="J66" s="109"/>
      <c r="K66" s="110"/>
      <c r="L66" s="111">
        <v>2.0</v>
      </c>
      <c r="M66" s="111"/>
      <c r="N66" s="111">
        <v>1.0</v>
      </c>
      <c r="O66" s="112"/>
      <c r="P66" s="113">
        <f t="shared" si="2"/>
        <v>12</v>
      </c>
      <c r="Q66" s="35">
        <f t="shared" si="3"/>
        <v>3</v>
      </c>
      <c r="R66" s="35">
        <f t="shared" si="4"/>
        <v>1</v>
      </c>
      <c r="S66" s="35">
        <f t="shared" si="5"/>
        <v>1</v>
      </c>
      <c r="T66" s="35">
        <f t="shared" si="6"/>
        <v>3</v>
      </c>
      <c r="U66" s="35">
        <f t="shared" si="7"/>
        <v>1</v>
      </c>
      <c r="V66" s="35">
        <f t="shared" si="8"/>
        <v>1</v>
      </c>
      <c r="W66" s="35">
        <f t="shared" si="9"/>
        <v>0</v>
      </c>
      <c r="X66" s="35">
        <f t="shared" ref="X66:AA66" si="72">IF(ROW()=5,0,IF(AND($Q66=1,$L66=X$4),2,IF(AND($L66&lt;&gt;X$4,X65=2),X65,IF($L66&lt;&gt;X$4,0,1))))</f>
        <v>1</v>
      </c>
      <c r="Y66" s="35">
        <f t="shared" si="72"/>
        <v>2</v>
      </c>
      <c r="Z66" s="35">
        <f t="shared" si="72"/>
        <v>2</v>
      </c>
      <c r="AA66" s="35">
        <f t="shared" si="72"/>
        <v>0</v>
      </c>
      <c r="AB66" s="35">
        <f t="shared" si="11"/>
        <v>1</v>
      </c>
      <c r="AC66" s="35">
        <f t="shared" si="12"/>
        <v>0</v>
      </c>
    </row>
    <row r="67" ht="12.75" customHeight="1">
      <c r="A67" s="1">
        <v>4476.0</v>
      </c>
      <c r="B67" s="105" t="s">
        <v>1326</v>
      </c>
      <c r="C67" s="114" t="s">
        <v>1327</v>
      </c>
      <c r="D67" s="106" t="s">
        <v>62</v>
      </c>
      <c r="E67" s="107" t="s">
        <v>1328</v>
      </c>
      <c r="F67" s="108"/>
      <c r="G67" s="105" t="s">
        <v>1320</v>
      </c>
      <c r="H67" s="105" t="s">
        <v>1152</v>
      </c>
      <c r="I67" s="105" t="s">
        <v>1143</v>
      </c>
      <c r="J67" s="109"/>
      <c r="K67" s="110"/>
      <c r="L67" s="111">
        <v>2.0</v>
      </c>
      <c r="M67" s="111"/>
      <c r="N67" s="111">
        <v>1.0</v>
      </c>
      <c r="O67" s="112"/>
      <c r="P67" s="113">
        <f t="shared" si="2"/>
        <v>12</v>
      </c>
      <c r="Q67" s="35">
        <f t="shared" si="3"/>
        <v>3</v>
      </c>
      <c r="R67" s="35">
        <f t="shared" si="4"/>
        <v>1</v>
      </c>
      <c r="S67" s="35">
        <f t="shared" si="5"/>
        <v>1</v>
      </c>
      <c r="T67" s="35">
        <f t="shared" si="6"/>
        <v>3</v>
      </c>
      <c r="U67" s="35">
        <f t="shared" si="7"/>
        <v>1</v>
      </c>
      <c r="V67" s="35">
        <f t="shared" si="8"/>
        <v>1</v>
      </c>
      <c r="W67" s="35">
        <f t="shared" si="9"/>
        <v>0</v>
      </c>
      <c r="X67" s="35">
        <f t="shared" ref="X67:AA67" si="73">IF(ROW()=5,0,IF(AND($Q67=1,$L67=X$4),2,IF(AND($L67&lt;&gt;X$4,X66=2),X66,IF($L67&lt;&gt;X$4,0,1))))</f>
        <v>1</v>
      </c>
      <c r="Y67" s="35">
        <f t="shared" si="73"/>
        <v>2</v>
      </c>
      <c r="Z67" s="35">
        <f t="shared" si="73"/>
        <v>2</v>
      </c>
      <c r="AA67" s="35">
        <f t="shared" si="73"/>
        <v>0</v>
      </c>
      <c r="AB67" s="35">
        <f t="shared" si="11"/>
        <v>1</v>
      </c>
      <c r="AC67" s="35">
        <f t="shared" si="12"/>
        <v>0</v>
      </c>
    </row>
    <row r="68" ht="12.75" customHeight="1">
      <c r="A68" s="1">
        <v>4477.0</v>
      </c>
      <c r="B68" s="105" t="s">
        <v>1329</v>
      </c>
      <c r="C68" s="105" t="s">
        <v>1330</v>
      </c>
      <c r="D68" s="106" t="s">
        <v>62</v>
      </c>
      <c r="E68" s="107" t="s">
        <v>1331</v>
      </c>
      <c r="F68" s="108"/>
      <c r="G68" s="105" t="s">
        <v>1332</v>
      </c>
      <c r="H68" s="105" t="s">
        <v>448</v>
      </c>
      <c r="I68" s="105" t="s">
        <v>1143</v>
      </c>
      <c r="J68" s="109"/>
      <c r="K68" s="110"/>
      <c r="L68" s="111">
        <v>1.0</v>
      </c>
      <c r="M68" s="111"/>
      <c r="N68" s="111">
        <v>1.0</v>
      </c>
      <c r="O68" s="112"/>
      <c r="P68" s="113">
        <f t="shared" si="2"/>
        <v>13</v>
      </c>
      <c r="Q68" s="35">
        <f t="shared" si="3"/>
        <v>3</v>
      </c>
      <c r="R68" s="35">
        <f t="shared" si="4"/>
        <v>1</v>
      </c>
      <c r="S68" s="35">
        <f t="shared" si="5"/>
        <v>1</v>
      </c>
      <c r="T68" s="35">
        <f t="shared" si="6"/>
        <v>3</v>
      </c>
      <c r="U68" s="35">
        <f t="shared" si="7"/>
        <v>1</v>
      </c>
      <c r="V68" s="35">
        <f t="shared" si="8"/>
        <v>1</v>
      </c>
      <c r="W68" s="35">
        <f t="shared" si="9"/>
        <v>1</v>
      </c>
      <c r="X68" s="35">
        <f t="shared" ref="X68:AA68" si="74">IF(ROW()=5,0,IF(AND($Q68=1,$L68=X$4),2,IF(AND($L68&lt;&gt;X$4,X67=2),X67,IF($L68&lt;&gt;X$4,0,1))))</f>
        <v>0</v>
      </c>
      <c r="Y68" s="35">
        <f t="shared" si="74"/>
        <v>2</v>
      </c>
      <c r="Z68" s="35">
        <f t="shared" si="74"/>
        <v>2</v>
      </c>
      <c r="AA68" s="35">
        <f t="shared" si="74"/>
        <v>0</v>
      </c>
      <c r="AB68" s="35">
        <f t="shared" si="11"/>
        <v>1</v>
      </c>
      <c r="AC68" s="35">
        <f t="shared" si="12"/>
        <v>1</v>
      </c>
    </row>
    <row r="69" ht="12.75" hidden="1" customHeight="1">
      <c r="A69" s="1">
        <v>4480.0</v>
      </c>
      <c r="B69" s="105" t="s">
        <v>1333</v>
      </c>
      <c r="C69" s="114" t="s">
        <v>1334</v>
      </c>
      <c r="D69" s="106"/>
      <c r="E69" s="107"/>
      <c r="F69" s="108"/>
      <c r="G69" s="105" t="s">
        <v>1332</v>
      </c>
      <c r="H69" s="105" t="s">
        <v>1335</v>
      </c>
      <c r="I69" s="105" t="s">
        <v>1143</v>
      </c>
      <c r="J69" s="109"/>
      <c r="K69" s="110"/>
      <c r="L69" s="111">
        <v>2.0</v>
      </c>
      <c r="M69" s="111"/>
      <c r="N69" s="111">
        <v>2.0</v>
      </c>
      <c r="O69" s="112"/>
      <c r="P69" s="113">
        <f t="shared" si="2"/>
        <v>13</v>
      </c>
      <c r="Q69" s="35">
        <f t="shared" si="3"/>
        <v>0</v>
      </c>
      <c r="R69" s="35">
        <f t="shared" si="4"/>
        <v>1</v>
      </c>
      <c r="S69" s="35">
        <f t="shared" si="5"/>
        <v>1</v>
      </c>
      <c r="T69" s="35">
        <f t="shared" si="6"/>
        <v>3</v>
      </c>
      <c r="U69" s="35">
        <f t="shared" si="7"/>
        <v>1</v>
      </c>
      <c r="V69" s="35">
        <f t="shared" si="8"/>
        <v>1</v>
      </c>
      <c r="W69" s="35">
        <f t="shared" si="9"/>
        <v>0</v>
      </c>
      <c r="X69" s="35">
        <f t="shared" ref="X69:AA69" si="75">IF(ROW()=5,0,IF(AND($Q69=1,$L69=X$4),2,IF(AND($L69&lt;&gt;X$4,X68=2),X68,IF($L69&lt;&gt;X$4,0,1))))</f>
        <v>1</v>
      </c>
      <c r="Y69" s="35">
        <f t="shared" si="75"/>
        <v>2</v>
      </c>
      <c r="Z69" s="35">
        <f t="shared" si="75"/>
        <v>2</v>
      </c>
      <c r="AA69" s="35">
        <f t="shared" si="75"/>
        <v>0</v>
      </c>
      <c r="AB69" s="35">
        <f t="shared" si="11"/>
        <v>0</v>
      </c>
      <c r="AC69" s="35">
        <f t="shared" si="12"/>
        <v>0</v>
      </c>
    </row>
    <row r="70" ht="12.75" hidden="1" customHeight="1">
      <c r="A70" s="1">
        <v>4481.0</v>
      </c>
      <c r="B70" s="105" t="s">
        <v>1336</v>
      </c>
      <c r="C70" s="114" t="s">
        <v>1337</v>
      </c>
      <c r="D70" s="106"/>
      <c r="E70" s="107"/>
      <c r="F70" s="108"/>
      <c r="G70" s="105" t="s">
        <v>1332</v>
      </c>
      <c r="H70" s="105" t="s">
        <v>1338</v>
      </c>
      <c r="I70" s="105" t="s">
        <v>1185</v>
      </c>
      <c r="J70" s="109"/>
      <c r="K70" s="110"/>
      <c r="L70" s="111">
        <v>2.0</v>
      </c>
      <c r="M70" s="111"/>
      <c r="N70" s="111">
        <v>2.0</v>
      </c>
      <c r="O70" s="112"/>
      <c r="P70" s="113">
        <f t="shared" si="2"/>
        <v>13</v>
      </c>
      <c r="Q70" s="35">
        <f t="shared" si="3"/>
        <v>0</v>
      </c>
      <c r="R70" s="35">
        <f t="shared" si="4"/>
        <v>1</v>
      </c>
      <c r="S70" s="35">
        <f t="shared" si="5"/>
        <v>1</v>
      </c>
      <c r="T70" s="35">
        <f t="shared" si="6"/>
        <v>3</v>
      </c>
      <c r="U70" s="35">
        <f t="shared" si="7"/>
        <v>1</v>
      </c>
      <c r="V70" s="35">
        <f t="shared" si="8"/>
        <v>1</v>
      </c>
      <c r="W70" s="35">
        <f t="shared" si="9"/>
        <v>0</v>
      </c>
      <c r="X70" s="35">
        <f t="shared" ref="X70:AA70" si="76">IF(ROW()=5,0,IF(AND($Q70=1,$L70=X$4),2,IF(AND($L70&lt;&gt;X$4,X69=2),X69,IF($L70&lt;&gt;X$4,0,1))))</f>
        <v>1</v>
      </c>
      <c r="Y70" s="35">
        <f t="shared" si="76"/>
        <v>2</v>
      </c>
      <c r="Z70" s="35">
        <f t="shared" si="76"/>
        <v>2</v>
      </c>
      <c r="AA70" s="35">
        <f t="shared" si="76"/>
        <v>0</v>
      </c>
      <c r="AB70" s="35">
        <f t="shared" si="11"/>
        <v>0</v>
      </c>
      <c r="AC70" s="35">
        <f t="shared" si="12"/>
        <v>0</v>
      </c>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row>
    <row r="240" ht="12.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row>
    <row r="241" ht="12.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row>
    <row r="242" ht="12.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row>
    <row r="243" ht="12.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row>
    <row r="244" ht="12.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row>
    <row r="245" ht="12.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row>
    <row r="246" ht="12.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row>
    <row r="247" ht="12.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row>
    <row r="248" ht="12.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row>
    <row r="249" ht="12.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row>
    <row r="250" ht="12.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row>
    <row r="251" ht="12.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row>
    <row r="252" ht="12.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row>
    <row r="253" ht="12.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row>
    <row r="254" ht="12.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row>
    <row r="255" ht="12.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row>
    <row r="256" ht="12.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row>
    <row r="257" ht="12.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row>
    <row r="258" ht="12.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row>
    <row r="259" ht="12.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row>
    <row r="260" ht="12.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row>
    <row r="261" ht="12.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row>
    <row r="262" ht="12.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row>
    <row r="263" ht="12.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row>
    <row r="264" ht="12.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row>
    <row r="265" ht="12.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row>
    <row r="266" ht="12.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row>
    <row r="267" ht="12.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row>
    <row r="268" ht="12.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row>
    <row r="269" ht="12.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row>
    <row r="270" ht="12.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70">
    <filterColumn colId="0">
      <filters>
        <filter val="1"/>
      </filters>
    </filterColumn>
  </autoFilter>
  <mergeCells count="2">
    <mergeCell ref="B3:K3"/>
    <mergeCell ref="J4:K4"/>
  </mergeCells>
  <conditionalFormatting sqref="L5:L70">
    <cfRule type="expression" dxfId="9" priority="1">
      <formula>L5*L6/L5-L5&gt;1</formula>
    </cfRule>
  </conditionalFormatting>
  <conditionalFormatting sqref="A5:A70">
    <cfRule type="expression" dxfId="4" priority="2">
      <formula>A5=""</formula>
    </cfRule>
  </conditionalFormatting>
  <conditionalFormatting sqref="D5:F70">
    <cfRule type="expression" dxfId="0" priority="3">
      <formula>$M5&gt;0</formula>
    </cfRule>
  </conditionalFormatting>
  <conditionalFormatting sqref="F5:F70">
    <cfRule type="expression" dxfId="6" priority="4">
      <formula>O5&lt;&gt;""</formula>
    </cfRule>
  </conditionalFormatting>
  <conditionalFormatting sqref="C5:C70">
    <cfRule type="expression" dxfId="8" priority="5">
      <formula>$AC5=1</formula>
    </cfRule>
  </conditionalFormatting>
  <conditionalFormatting sqref="D5:D70">
    <cfRule type="expression" dxfId="1" priority="6">
      <formula>T5=1</formula>
    </cfRule>
  </conditionalFormatting>
  <conditionalFormatting sqref="D5:D70">
    <cfRule type="expression" dxfId="2" priority="7">
      <formula>T5=3</formula>
    </cfRule>
  </conditionalFormatting>
  <conditionalFormatting sqref="D5:D7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7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7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1339</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8</v>
      </c>
      <c r="N2" s="97">
        <f>COUNTIF(T:T,"&gt;0")</f>
        <v>8</v>
      </c>
      <c r="O2" s="97"/>
      <c r="P2" s="97"/>
      <c r="Q2" s="97"/>
      <c r="R2" s="97"/>
      <c r="S2" s="97"/>
      <c r="T2" s="97"/>
      <c r="U2" s="97"/>
      <c r="V2" s="97"/>
      <c r="W2" s="115"/>
      <c r="X2" s="115"/>
      <c r="Y2" s="115"/>
      <c r="Z2" s="115"/>
      <c r="AA2" s="115"/>
      <c r="AB2" s="115"/>
      <c r="AC2" s="35"/>
    </row>
    <row r="3" ht="75.0" customHeight="1">
      <c r="A3" s="71" t="s">
        <v>98</v>
      </c>
      <c r="B3" s="98" t="s">
        <v>1340</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4534.0</v>
      </c>
      <c r="B5" s="105" t="s">
        <v>1341</v>
      </c>
      <c r="C5" s="105" t="s">
        <v>1342</v>
      </c>
      <c r="D5" s="106" t="s">
        <v>65</v>
      </c>
      <c r="E5" s="107"/>
      <c r="F5" s="108"/>
      <c r="G5" s="105" t="s">
        <v>1038</v>
      </c>
      <c r="H5" s="105" t="s">
        <v>448</v>
      </c>
      <c r="I5" s="105"/>
      <c r="J5" s="109"/>
      <c r="K5" s="110"/>
      <c r="L5" s="111">
        <v>1.0</v>
      </c>
      <c r="M5" s="111"/>
      <c r="N5" s="111">
        <v>1.0</v>
      </c>
      <c r="O5" s="112"/>
      <c r="P5" s="113">
        <f t="shared" ref="P5:P12" si="2">IF(P4="",1,IF(L5=1,P4+1,P4))</f>
        <v>1</v>
      </c>
      <c r="Q5" s="35">
        <f t="shared" ref="Q5:Q12" si="3">IF($L5="","",IF($D5="Yes",1,IF($D5="No",2,IF($D5="N/A",3,0))))</f>
        <v>1</v>
      </c>
      <c r="R5" s="35">
        <f t="shared" ref="R5:R12" si="4">IF($L5="","",IF($Q5=4,2,IF(OR($L5=1,$R4=""),1,IF(OR(AND($M4=1,($L5-$L3&lt;&gt;0)),AND($R4=0,$L4=$L5),AND($M4=1,$L5=$L3)),0,1))))</f>
        <v>1</v>
      </c>
      <c r="S5" s="35" t="str">
        <f t="shared" ref="S5:S12" si="5">IF(OR($L5="",$Q5=4),$S4,IF(AND($Q5&gt;1,OR($S4="",$S4=0,$S4&gt;=$L5)),$L5,IF($L5&gt;$S4,$S4,0)))</f>
        <v/>
      </c>
      <c r="T5" s="35">
        <f t="shared" ref="T5:T12" si="6">IF($Q5=4,$T4,IF($T4="",$Q5,IF(AND($P5=$P4,(OR(AND($S5&gt;0,$Q5&lt;$T4),AND($S5=1,$Q5&lt;=$T4)))),$T4,$Q5)))</f>
        <v>1</v>
      </c>
      <c r="U5" s="35">
        <f t="shared" ref="U5:U12" si="7">IF($L5="","",IF(OR(AND($R4=1,$S5=1),$Q5&gt;0,AND($R6=0,$U6=1)),1,0))</f>
        <v>1</v>
      </c>
      <c r="V5" s="35">
        <f t="shared" ref="V5:V12" si="8">IF($L5="","",IF($Q5=4,2,IF(OR(AND($S5&gt;0,$R5=1),AND($R5=1,$U5=1)),1,0)))</f>
        <v>1</v>
      </c>
      <c r="W5" s="35">
        <f t="shared" ref="W5:W12" si="9">IF(AND($Q5=1,$L5=W$4),2,IF(AND($L5&lt;&gt;W$4,W4=2),W4,IF($L5&lt;&gt;W$4,0,1)))</f>
        <v>2</v>
      </c>
      <c r="X5" s="35">
        <f t="shared" ref="X5:AA5" si="1">IF(ROW()=5,0,IF(AND($Q5=1,$L5=X$4),2,IF(AND($L5&lt;&gt;X$4,X4=2),X4,IF($L5&lt;&gt;X$4,0,1))))</f>
        <v>0</v>
      </c>
      <c r="Y5" s="35">
        <f t="shared" si="1"/>
        <v>0</v>
      </c>
      <c r="Z5" s="35">
        <f t="shared" si="1"/>
        <v>0</v>
      </c>
      <c r="AA5" s="35">
        <f t="shared" si="1"/>
        <v>0</v>
      </c>
      <c r="AB5" s="35">
        <f t="shared" ref="AB5:AB12" si="11">IF(OR(W5=1,Q5&gt;0),1,IF(OR(AND(W5=2,X5=1),AND(X5=2,Y5=1),AND(Y5=2,Z5=1),AND(Z5=2,AA5=1)),1,0))</f>
        <v>1</v>
      </c>
      <c r="AC5" s="35">
        <f t="shared" ref="AC5:AC12" si="12">IF(L6&gt;L5,1,0)</f>
        <v>1</v>
      </c>
    </row>
    <row r="6" ht="12.75" customHeight="1">
      <c r="A6" s="1">
        <v>895.0</v>
      </c>
      <c r="B6" s="105" t="s">
        <v>1343</v>
      </c>
      <c r="C6" s="114" t="s">
        <v>1344</v>
      </c>
      <c r="D6" s="106" t="s">
        <v>65</v>
      </c>
      <c r="E6" s="107"/>
      <c r="F6" s="108"/>
      <c r="G6" s="105" t="s">
        <v>1038</v>
      </c>
      <c r="H6" s="105" t="s">
        <v>1345</v>
      </c>
      <c r="I6" s="105" t="s">
        <v>1346</v>
      </c>
      <c r="J6" s="109" t="s">
        <v>1347</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4343.0</v>
      </c>
      <c r="B7" s="105" t="s">
        <v>1348</v>
      </c>
      <c r="C7" s="114" t="s">
        <v>1349</v>
      </c>
      <c r="D7" s="106" t="s">
        <v>65</v>
      </c>
      <c r="E7" s="107" t="s">
        <v>1350</v>
      </c>
      <c r="F7" s="108"/>
      <c r="G7" s="105" t="s">
        <v>1038</v>
      </c>
      <c r="H7" s="105" t="s">
        <v>1345</v>
      </c>
      <c r="I7" s="105" t="s">
        <v>1346</v>
      </c>
      <c r="J7" s="109" t="s">
        <v>1347</v>
      </c>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912.0</v>
      </c>
      <c r="B8" s="105" t="s">
        <v>1351</v>
      </c>
      <c r="C8" s="114" t="s">
        <v>1352</v>
      </c>
      <c r="D8" s="106" t="s">
        <v>65</v>
      </c>
      <c r="E8" s="107"/>
      <c r="F8" s="108"/>
      <c r="G8" s="105" t="s">
        <v>1038</v>
      </c>
      <c r="H8" s="105" t="s">
        <v>1345</v>
      </c>
      <c r="I8" s="105" t="s">
        <v>1346</v>
      </c>
      <c r="J8" s="109" t="s">
        <v>1347</v>
      </c>
      <c r="K8" s="110"/>
      <c r="L8" s="111">
        <v>3.0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0</v>
      </c>
    </row>
    <row r="9" ht="12.75" customHeight="1">
      <c r="A9" s="1">
        <v>4349.0</v>
      </c>
      <c r="B9" s="105" t="s">
        <v>1353</v>
      </c>
      <c r="C9" s="105" t="s">
        <v>1354</v>
      </c>
      <c r="D9" s="106" t="s">
        <v>65</v>
      </c>
      <c r="E9" s="151" t="s">
        <v>1355</v>
      </c>
      <c r="F9" s="108"/>
      <c r="G9" s="105" t="s">
        <v>1356</v>
      </c>
      <c r="H9" s="105" t="s">
        <v>1357</v>
      </c>
      <c r="I9" s="105" t="s">
        <v>1358</v>
      </c>
      <c r="J9" s="109" t="s">
        <v>1111</v>
      </c>
      <c r="K9" s="110"/>
      <c r="L9" s="111">
        <v>1.0</v>
      </c>
      <c r="M9" s="111"/>
      <c r="N9" s="111">
        <v>2.0</v>
      </c>
      <c r="O9" s="112"/>
      <c r="P9" s="113">
        <f t="shared" si="2"/>
        <v>2</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1</v>
      </c>
    </row>
    <row r="10" ht="12.75" customHeight="1">
      <c r="A10" s="1">
        <v>3711.0</v>
      </c>
      <c r="B10" s="105" t="s">
        <v>1359</v>
      </c>
      <c r="C10" s="114" t="s">
        <v>1360</v>
      </c>
      <c r="D10" s="106" t="s">
        <v>65</v>
      </c>
      <c r="E10" s="107" t="s">
        <v>842</v>
      </c>
      <c r="F10" s="108"/>
      <c r="G10" s="105" t="s">
        <v>1356</v>
      </c>
      <c r="H10" s="105" t="s">
        <v>1361</v>
      </c>
      <c r="I10" s="105" t="s">
        <v>1358</v>
      </c>
      <c r="J10" s="109" t="s">
        <v>1111</v>
      </c>
      <c r="K10" s="110"/>
      <c r="L10" s="111">
        <v>2.0</v>
      </c>
      <c r="M10" s="111"/>
      <c r="N10" s="111">
        <v>2.0</v>
      </c>
      <c r="O10" s="112"/>
      <c r="P10" s="113">
        <f t="shared" si="2"/>
        <v>2</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3717.0</v>
      </c>
      <c r="B11" s="105" t="s">
        <v>1362</v>
      </c>
      <c r="C11" s="114" t="s">
        <v>1363</v>
      </c>
      <c r="D11" s="106" t="s">
        <v>65</v>
      </c>
      <c r="E11" s="107"/>
      <c r="F11" s="108"/>
      <c r="G11" s="105" t="s">
        <v>1356</v>
      </c>
      <c r="H11" s="105" t="s">
        <v>1364</v>
      </c>
      <c r="I11" s="105" t="s">
        <v>1358</v>
      </c>
      <c r="J11" s="109" t="s">
        <v>1111</v>
      </c>
      <c r="K11" s="110"/>
      <c r="L11" s="111">
        <v>2.0</v>
      </c>
      <c r="M11" s="111"/>
      <c r="N11" s="111">
        <v>2.0</v>
      </c>
      <c r="O11" s="112"/>
      <c r="P11" s="113">
        <f t="shared" si="2"/>
        <v>2</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1</v>
      </c>
    </row>
    <row r="12" ht="12.75" customHeight="1">
      <c r="A12" s="1">
        <v>4353.0</v>
      </c>
      <c r="B12" s="105" t="s">
        <v>1365</v>
      </c>
      <c r="C12" s="114" t="s">
        <v>1366</v>
      </c>
      <c r="D12" s="106" t="s">
        <v>65</v>
      </c>
      <c r="E12" s="107"/>
      <c r="F12" s="108"/>
      <c r="G12" s="105" t="s">
        <v>1356</v>
      </c>
      <c r="H12" s="105" t="s">
        <v>1364</v>
      </c>
      <c r="I12" s="105" t="s">
        <v>1358</v>
      </c>
      <c r="J12" s="109" t="s">
        <v>1111</v>
      </c>
      <c r="K12" s="110"/>
      <c r="L12" s="111">
        <v>3.0</v>
      </c>
      <c r="M12" s="111"/>
      <c r="N12" s="111">
        <v>2.0</v>
      </c>
      <c r="O12" s="112"/>
      <c r="P12" s="113">
        <f t="shared" si="2"/>
        <v>2</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2"/>
  <mergeCells count="2">
    <mergeCell ref="B3:K3"/>
    <mergeCell ref="J4:K4"/>
  </mergeCells>
  <conditionalFormatting sqref="L5:L12">
    <cfRule type="expression" dxfId="9" priority="1">
      <formula>L5*L6/L5-L5&gt;1</formula>
    </cfRule>
  </conditionalFormatting>
  <conditionalFormatting sqref="A5:A12">
    <cfRule type="expression" dxfId="4" priority="2">
      <formula>A5=""</formula>
    </cfRule>
  </conditionalFormatting>
  <conditionalFormatting sqref="D5:F12">
    <cfRule type="expression" dxfId="0" priority="3">
      <formula>$M5&gt;0</formula>
    </cfRule>
  </conditionalFormatting>
  <conditionalFormatting sqref="F5:F12">
    <cfRule type="expression" dxfId="6" priority="4">
      <formula>O5&lt;&gt;""</formula>
    </cfRule>
  </conditionalFormatting>
  <conditionalFormatting sqref="C5:C12">
    <cfRule type="expression" dxfId="8" priority="5">
      <formula>$AC5=1</formula>
    </cfRule>
  </conditionalFormatting>
  <conditionalFormatting sqref="D5:D12">
    <cfRule type="expression" dxfId="1" priority="6">
      <formula>T5=1</formula>
    </cfRule>
  </conditionalFormatting>
  <conditionalFormatting sqref="D5:D12">
    <cfRule type="expression" dxfId="2" priority="7">
      <formula>T5=3</formula>
    </cfRule>
  </conditionalFormatting>
  <conditionalFormatting sqref="D5:D1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1367</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21</v>
      </c>
      <c r="N2" s="97">
        <f>COUNTIF(T:T,"&gt;0")</f>
        <v>21</v>
      </c>
      <c r="O2" s="97"/>
      <c r="P2" s="97"/>
      <c r="Q2" s="97"/>
      <c r="R2" s="97"/>
      <c r="S2" s="97"/>
      <c r="T2" s="97"/>
      <c r="U2" s="97"/>
      <c r="V2" s="97"/>
      <c r="W2" s="115"/>
      <c r="X2" s="115"/>
      <c r="Y2" s="115"/>
      <c r="Z2" s="115"/>
      <c r="AA2" s="115"/>
      <c r="AB2" s="115"/>
      <c r="AC2" s="35"/>
    </row>
    <row r="3" ht="75.0" customHeight="1">
      <c r="A3" s="71" t="s">
        <v>98</v>
      </c>
      <c r="B3" s="98" t="s">
        <v>1368</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4366.0</v>
      </c>
      <c r="B5" s="105" t="s">
        <v>1369</v>
      </c>
      <c r="C5" s="105" t="s">
        <v>1370</v>
      </c>
      <c r="D5" s="106" t="s">
        <v>65</v>
      </c>
      <c r="E5" s="107"/>
      <c r="F5" s="108"/>
      <c r="G5" s="105" t="s">
        <v>1371</v>
      </c>
      <c r="H5" s="105" t="s">
        <v>448</v>
      </c>
      <c r="I5" s="105" t="s">
        <v>716</v>
      </c>
      <c r="J5" s="109"/>
      <c r="K5" s="110"/>
      <c r="L5" s="111">
        <v>1.0</v>
      </c>
      <c r="M5" s="111"/>
      <c r="N5" s="111">
        <v>1.0</v>
      </c>
      <c r="O5" s="112"/>
      <c r="P5" s="113">
        <f t="shared" ref="P5:P25" si="2">IF(P4="",1,IF(L5=1,P4+1,P4))</f>
        <v>1</v>
      </c>
      <c r="Q5" s="35">
        <f t="shared" ref="Q5:Q25" si="3">IF($L5="","",IF($D5="Yes",1,IF($D5="No",2,IF($D5="N/A",3,0))))</f>
        <v>1</v>
      </c>
      <c r="R5" s="35">
        <f t="shared" ref="R5:R25" si="4">IF($L5="","",IF($Q5=4,2,IF(OR($L5=1,$R4=""),1,IF(OR(AND($M4=1,($L5-$L3&lt;&gt;0)),AND($R4=0,$L4=$L5),AND($M4=1,$L5=$L3)),0,1))))</f>
        <v>1</v>
      </c>
      <c r="S5" s="35" t="str">
        <f t="shared" ref="S5:S25" si="5">IF(OR($L5="",$Q5=4),$S4,IF(AND($Q5&gt;1,OR($S4="",$S4=0,$S4&gt;=$L5)),$L5,IF($L5&gt;$S4,$S4,0)))</f>
        <v/>
      </c>
      <c r="T5" s="35">
        <f t="shared" ref="T5:T25" si="6">IF($Q5=4,$T4,IF($T4="",$Q5,IF(AND($P5=$P4,(OR(AND($S5&gt;0,$Q5&lt;$T4),AND($S5=1,$Q5&lt;=$T4)))),$T4,$Q5)))</f>
        <v>1</v>
      </c>
      <c r="U5" s="35">
        <f t="shared" ref="U5:U25" si="7">IF($L5="","",IF(OR(AND($R4=1,$S5=1),$Q5&gt;0,AND($R6=0,$U6=1)),1,0))</f>
        <v>1</v>
      </c>
      <c r="V5" s="35">
        <f t="shared" ref="V5:V25" si="8">IF($L5="","",IF($Q5=4,2,IF(OR(AND($S5&gt;0,$R5=1),AND($R5=1,$U5=1)),1,0)))</f>
        <v>1</v>
      </c>
      <c r="W5" s="35">
        <f t="shared" ref="W5:W25" si="9">IF(AND($Q5=1,$L5=W$4),2,IF(AND($L5&lt;&gt;W$4,W4=2),W4,IF($L5&lt;&gt;W$4,0,1)))</f>
        <v>2</v>
      </c>
      <c r="X5" s="35">
        <f t="shared" ref="X5:AA5" si="1">IF(ROW()=5,0,IF(AND($Q5=1,$L5=X$4),2,IF(AND($L5&lt;&gt;X$4,X4=2),X4,IF($L5&lt;&gt;X$4,0,1))))</f>
        <v>0</v>
      </c>
      <c r="Y5" s="35">
        <f t="shared" si="1"/>
        <v>0</v>
      </c>
      <c r="Z5" s="35">
        <f t="shared" si="1"/>
        <v>0</v>
      </c>
      <c r="AA5" s="35">
        <f t="shared" si="1"/>
        <v>0</v>
      </c>
      <c r="AB5" s="35">
        <f t="shared" ref="AB5:AB25" si="11">IF(OR(W5=1,Q5&gt;0),1,IF(OR(AND(W5=2,X5=1),AND(X5=2,Y5=1),AND(Y5=2,Z5=1),AND(Z5=2,AA5=1)),1,0))</f>
        <v>1</v>
      </c>
      <c r="AC5" s="35">
        <f t="shared" ref="AC5:AC25" si="12">IF(L6&gt;L5,1,0)</f>
        <v>1</v>
      </c>
    </row>
    <row r="6" ht="12.75" customHeight="1">
      <c r="A6" s="1">
        <v>4367.0</v>
      </c>
      <c r="B6" s="105" t="s">
        <v>1372</v>
      </c>
      <c r="C6" s="114" t="s">
        <v>1373</v>
      </c>
      <c r="D6" s="106" t="s">
        <v>65</v>
      </c>
      <c r="E6" s="107"/>
      <c r="F6" s="108"/>
      <c r="G6" s="105" t="s">
        <v>1374</v>
      </c>
      <c r="H6" s="105" t="s">
        <v>1375</v>
      </c>
      <c r="I6" s="105" t="s">
        <v>716</v>
      </c>
      <c r="J6" s="109"/>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1</v>
      </c>
    </row>
    <row r="7" ht="12.75" customHeight="1">
      <c r="A7" s="1">
        <v>4369.0</v>
      </c>
      <c r="B7" s="105" t="s">
        <v>1376</v>
      </c>
      <c r="C7" s="114" t="s">
        <v>1377</v>
      </c>
      <c r="D7" s="106" t="s">
        <v>65</v>
      </c>
      <c r="E7" s="107"/>
      <c r="F7" s="108"/>
      <c r="G7" s="105" t="s">
        <v>1374</v>
      </c>
      <c r="H7" s="105" t="s">
        <v>1378</v>
      </c>
      <c r="I7" s="105" t="s">
        <v>716</v>
      </c>
      <c r="J7" s="109"/>
      <c r="K7" s="110"/>
      <c r="L7" s="111">
        <v>3.0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2</v>
      </c>
      <c r="Z7" s="35">
        <f t="shared" si="13"/>
        <v>0</v>
      </c>
      <c r="AA7" s="35">
        <f t="shared" si="13"/>
        <v>0</v>
      </c>
      <c r="AB7" s="35">
        <f t="shared" si="11"/>
        <v>1</v>
      </c>
      <c r="AC7" s="35">
        <f t="shared" si="12"/>
        <v>0</v>
      </c>
    </row>
    <row r="8" ht="12.75" customHeight="1">
      <c r="A8" s="1">
        <v>4536.0</v>
      </c>
      <c r="B8" s="105" t="s">
        <v>1379</v>
      </c>
      <c r="C8" s="114" t="s">
        <v>1380</v>
      </c>
      <c r="D8" s="106" t="s">
        <v>65</v>
      </c>
      <c r="E8" s="107"/>
      <c r="F8" s="108"/>
      <c r="G8" s="105" t="s">
        <v>1374</v>
      </c>
      <c r="H8" s="105" t="s">
        <v>1381</v>
      </c>
      <c r="I8" s="105" t="s">
        <v>716</v>
      </c>
      <c r="J8" s="109"/>
      <c r="K8" s="110"/>
      <c r="L8" s="111">
        <v>2.0</v>
      </c>
      <c r="M8" s="111"/>
      <c r="N8" s="111">
        <v>2.0</v>
      </c>
      <c r="O8" s="112"/>
      <c r="P8" s="113">
        <f t="shared" si="2"/>
        <v>1</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2</v>
      </c>
      <c r="Z8" s="35">
        <f t="shared" si="14"/>
        <v>0</v>
      </c>
      <c r="AA8" s="35">
        <f t="shared" si="14"/>
        <v>0</v>
      </c>
      <c r="AB8" s="35">
        <f t="shared" si="11"/>
        <v>1</v>
      </c>
      <c r="AC8" s="35">
        <f t="shared" si="12"/>
        <v>1</v>
      </c>
    </row>
    <row r="9" ht="12.75" customHeight="1">
      <c r="A9" s="1">
        <v>4370.0</v>
      </c>
      <c r="B9" s="105" t="s">
        <v>1382</v>
      </c>
      <c r="C9" s="114" t="s">
        <v>1383</v>
      </c>
      <c r="D9" s="106" t="s">
        <v>65</v>
      </c>
      <c r="E9" s="107"/>
      <c r="F9" s="108"/>
      <c r="G9" s="105" t="s">
        <v>1374</v>
      </c>
      <c r="H9" s="105" t="s">
        <v>1384</v>
      </c>
      <c r="I9" s="105" t="s">
        <v>716</v>
      </c>
      <c r="J9" s="109"/>
      <c r="K9" s="110"/>
      <c r="L9" s="111">
        <v>3.0</v>
      </c>
      <c r="M9" s="111"/>
      <c r="N9" s="111">
        <v>2.0</v>
      </c>
      <c r="O9" s="112"/>
      <c r="P9" s="113">
        <f t="shared" si="2"/>
        <v>1</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2</v>
      </c>
      <c r="Z9" s="35">
        <f t="shared" si="15"/>
        <v>0</v>
      </c>
      <c r="AA9" s="35">
        <f t="shared" si="15"/>
        <v>0</v>
      </c>
      <c r="AB9" s="35">
        <f t="shared" si="11"/>
        <v>1</v>
      </c>
      <c r="AC9" s="35">
        <f t="shared" si="12"/>
        <v>0</v>
      </c>
    </row>
    <row r="10" ht="12.75" customHeight="1">
      <c r="A10" s="1">
        <v>2659.0</v>
      </c>
      <c r="B10" s="105" t="s">
        <v>1385</v>
      </c>
      <c r="C10" s="114" t="s">
        <v>1386</v>
      </c>
      <c r="D10" s="106" t="s">
        <v>65</v>
      </c>
      <c r="E10" s="107"/>
      <c r="F10" s="108"/>
      <c r="G10" s="105" t="s">
        <v>1374</v>
      </c>
      <c r="H10" s="105" t="s">
        <v>1387</v>
      </c>
      <c r="I10" s="105" t="s">
        <v>716</v>
      </c>
      <c r="J10" s="109"/>
      <c r="K10" s="110"/>
      <c r="L10" s="111">
        <v>3.0</v>
      </c>
      <c r="M10" s="111"/>
      <c r="N10" s="111">
        <v>2.0</v>
      </c>
      <c r="O10" s="112"/>
      <c r="P10" s="113">
        <f t="shared" si="2"/>
        <v>1</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2</v>
      </c>
      <c r="Z10" s="35">
        <f t="shared" si="16"/>
        <v>0</v>
      </c>
      <c r="AA10" s="35">
        <f t="shared" si="16"/>
        <v>0</v>
      </c>
      <c r="AB10" s="35">
        <f t="shared" si="11"/>
        <v>1</v>
      </c>
      <c r="AC10" s="35">
        <f t="shared" si="12"/>
        <v>0</v>
      </c>
    </row>
    <row r="11" ht="12.75" customHeight="1">
      <c r="A11" s="1">
        <v>4377.0</v>
      </c>
      <c r="B11" s="105" t="s">
        <v>1388</v>
      </c>
      <c r="C11" s="114" t="s">
        <v>1389</v>
      </c>
      <c r="D11" s="106" t="s">
        <v>65</v>
      </c>
      <c r="E11" s="107" t="s">
        <v>1390</v>
      </c>
      <c r="F11" s="108"/>
      <c r="G11" s="105" t="s">
        <v>1374</v>
      </c>
      <c r="H11" s="105" t="s">
        <v>1391</v>
      </c>
      <c r="I11" s="105" t="s">
        <v>716</v>
      </c>
      <c r="J11" s="109" t="s">
        <v>1117</v>
      </c>
      <c r="K11" s="110"/>
      <c r="L11" s="111">
        <v>2.0</v>
      </c>
      <c r="M11" s="111"/>
      <c r="N11" s="111">
        <v>2.0</v>
      </c>
      <c r="O11" s="112"/>
      <c r="P11" s="113">
        <f t="shared" si="2"/>
        <v>1</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2213.0</v>
      </c>
      <c r="B12" s="105" t="s">
        <v>1392</v>
      </c>
      <c r="C12" s="114" t="s">
        <v>1393</v>
      </c>
      <c r="D12" s="106" t="s">
        <v>65</v>
      </c>
      <c r="E12" s="107" t="s">
        <v>848</v>
      </c>
      <c r="F12" s="108"/>
      <c r="G12" s="105" t="s">
        <v>1394</v>
      </c>
      <c r="H12" s="105" t="s">
        <v>1395</v>
      </c>
      <c r="I12" s="105" t="s">
        <v>716</v>
      </c>
      <c r="J12" s="109"/>
      <c r="K12" s="110"/>
      <c r="L12" s="111">
        <v>2.0</v>
      </c>
      <c r="M12" s="111"/>
      <c r="N12" s="111">
        <v>2.0</v>
      </c>
      <c r="O12" s="112"/>
      <c r="P12" s="113">
        <f t="shared" si="2"/>
        <v>1</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1</v>
      </c>
    </row>
    <row r="13" ht="12.75" customHeight="1">
      <c r="A13" s="1">
        <v>4376.0</v>
      </c>
      <c r="B13" s="105" t="s">
        <v>1396</v>
      </c>
      <c r="C13" s="114" t="s">
        <v>1397</v>
      </c>
      <c r="D13" s="106" t="s">
        <v>68</v>
      </c>
      <c r="E13" s="107"/>
      <c r="F13" s="108"/>
      <c r="G13" s="105" t="s">
        <v>1394</v>
      </c>
      <c r="H13" s="105" t="s">
        <v>1398</v>
      </c>
      <c r="I13" s="105" t="s">
        <v>716</v>
      </c>
      <c r="J13" s="109"/>
      <c r="K13" s="110"/>
      <c r="L13" s="111">
        <v>3.0</v>
      </c>
      <c r="M13" s="111"/>
      <c r="N13" s="111">
        <v>2.0</v>
      </c>
      <c r="O13" s="112"/>
      <c r="P13" s="113">
        <f t="shared" si="2"/>
        <v>1</v>
      </c>
      <c r="Q13" s="35">
        <f t="shared" si="3"/>
        <v>2</v>
      </c>
      <c r="R13" s="35">
        <f t="shared" si="4"/>
        <v>1</v>
      </c>
      <c r="S13" s="35">
        <f t="shared" si="5"/>
        <v>3</v>
      </c>
      <c r="T13" s="35">
        <f t="shared" si="6"/>
        <v>2</v>
      </c>
      <c r="U13" s="35">
        <f t="shared" si="7"/>
        <v>1</v>
      </c>
      <c r="V13" s="35">
        <f t="shared" si="8"/>
        <v>1</v>
      </c>
      <c r="W13" s="35">
        <f t="shared" si="9"/>
        <v>2</v>
      </c>
      <c r="X13" s="35">
        <f t="shared" ref="X13:AA13" si="19">IF(ROW()=5,0,IF(AND($Q13=1,$L13=X$4),2,IF(AND($L13&lt;&gt;X$4,X12=2),X12,IF($L13&lt;&gt;X$4,0,1))))</f>
        <v>2</v>
      </c>
      <c r="Y13" s="35">
        <f t="shared" si="19"/>
        <v>1</v>
      </c>
      <c r="Z13" s="35">
        <f t="shared" si="19"/>
        <v>0</v>
      </c>
      <c r="AA13" s="35">
        <f t="shared" si="19"/>
        <v>0</v>
      </c>
      <c r="AB13" s="35">
        <f t="shared" si="11"/>
        <v>1</v>
      </c>
      <c r="AC13" s="35">
        <f t="shared" si="12"/>
        <v>0</v>
      </c>
    </row>
    <row r="14" ht="12.75" customHeight="1">
      <c r="A14" s="1">
        <v>4537.0</v>
      </c>
      <c r="B14" s="105" t="s">
        <v>1399</v>
      </c>
      <c r="C14" s="114" t="s">
        <v>1400</v>
      </c>
      <c r="D14" s="106" t="s">
        <v>65</v>
      </c>
      <c r="E14" s="107"/>
      <c r="F14" s="108"/>
      <c r="G14" s="105" t="s">
        <v>1401</v>
      </c>
      <c r="H14" s="105" t="s">
        <v>448</v>
      </c>
      <c r="I14" s="105" t="s">
        <v>716</v>
      </c>
      <c r="J14" s="109"/>
      <c r="K14" s="110"/>
      <c r="L14" s="111">
        <v>2.0</v>
      </c>
      <c r="M14" s="111"/>
      <c r="N14" s="111">
        <v>1.0</v>
      </c>
      <c r="O14" s="112"/>
      <c r="P14" s="113">
        <f t="shared" si="2"/>
        <v>1</v>
      </c>
      <c r="Q14" s="35">
        <f t="shared" si="3"/>
        <v>1</v>
      </c>
      <c r="R14" s="35">
        <f t="shared" si="4"/>
        <v>1</v>
      </c>
      <c r="S14" s="35">
        <f t="shared" si="5"/>
        <v>0</v>
      </c>
      <c r="T14" s="35">
        <f t="shared" si="6"/>
        <v>1</v>
      </c>
      <c r="U14" s="35">
        <f t="shared" si="7"/>
        <v>1</v>
      </c>
      <c r="V14" s="35">
        <f t="shared" si="8"/>
        <v>1</v>
      </c>
      <c r="W14" s="35">
        <f t="shared" si="9"/>
        <v>2</v>
      </c>
      <c r="X14" s="35">
        <f t="shared" ref="X14:AA14" si="20">IF(ROW()=5,0,IF(AND($Q14=1,$L14=X$4),2,IF(AND($L14&lt;&gt;X$4,X13=2),X13,IF($L14&lt;&gt;X$4,0,1))))</f>
        <v>2</v>
      </c>
      <c r="Y14" s="35">
        <f t="shared" si="20"/>
        <v>0</v>
      </c>
      <c r="Z14" s="35">
        <f t="shared" si="20"/>
        <v>0</v>
      </c>
      <c r="AA14" s="35">
        <f t="shared" si="20"/>
        <v>0</v>
      </c>
      <c r="AB14" s="35">
        <f t="shared" si="11"/>
        <v>1</v>
      </c>
      <c r="AC14" s="35">
        <f t="shared" si="12"/>
        <v>1</v>
      </c>
    </row>
    <row r="15" ht="12.75" customHeight="1">
      <c r="A15" s="1">
        <v>1292.0</v>
      </c>
      <c r="B15" s="105" t="s">
        <v>1402</v>
      </c>
      <c r="C15" s="114" t="s">
        <v>1403</v>
      </c>
      <c r="D15" s="106" t="s">
        <v>65</v>
      </c>
      <c r="E15" s="107"/>
      <c r="F15" s="108"/>
      <c r="G15" s="105" t="s">
        <v>1401</v>
      </c>
      <c r="H15" s="105" t="s">
        <v>1404</v>
      </c>
      <c r="I15" s="105" t="s">
        <v>716</v>
      </c>
      <c r="J15" s="109"/>
      <c r="K15" s="110"/>
      <c r="L15" s="111">
        <v>3.0</v>
      </c>
      <c r="M15" s="111"/>
      <c r="N15" s="111">
        <v>2.0</v>
      </c>
      <c r="O15" s="112"/>
      <c r="P15" s="113">
        <f t="shared" si="2"/>
        <v>1</v>
      </c>
      <c r="Q15" s="35">
        <f t="shared" si="3"/>
        <v>1</v>
      </c>
      <c r="R15" s="35">
        <f t="shared" si="4"/>
        <v>1</v>
      </c>
      <c r="S15" s="35">
        <f t="shared" si="5"/>
        <v>0</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0</v>
      </c>
    </row>
    <row r="16" ht="12.75" customHeight="1">
      <c r="A16" s="1">
        <v>4538.0</v>
      </c>
      <c r="B16" s="105" t="s">
        <v>1405</v>
      </c>
      <c r="C16" s="114" t="s">
        <v>1406</v>
      </c>
      <c r="D16" s="106" t="s">
        <v>68</v>
      </c>
      <c r="E16" s="107"/>
      <c r="F16" s="108"/>
      <c r="G16" s="105" t="s">
        <v>1407</v>
      </c>
      <c r="H16" s="105" t="s">
        <v>448</v>
      </c>
      <c r="I16" s="105" t="s">
        <v>716</v>
      </c>
      <c r="J16" s="109"/>
      <c r="K16" s="110"/>
      <c r="L16" s="111">
        <v>2.0</v>
      </c>
      <c r="M16" s="111"/>
      <c r="N16" s="111">
        <v>1.0</v>
      </c>
      <c r="O16" s="112"/>
      <c r="P16" s="113">
        <f t="shared" si="2"/>
        <v>1</v>
      </c>
      <c r="Q16" s="35">
        <f t="shared" si="3"/>
        <v>2</v>
      </c>
      <c r="R16" s="35">
        <f t="shared" si="4"/>
        <v>1</v>
      </c>
      <c r="S16" s="35">
        <f t="shared" si="5"/>
        <v>2</v>
      </c>
      <c r="T16" s="35">
        <f t="shared" si="6"/>
        <v>2</v>
      </c>
      <c r="U16" s="35">
        <f t="shared" si="7"/>
        <v>1</v>
      </c>
      <c r="V16" s="35">
        <f t="shared" si="8"/>
        <v>1</v>
      </c>
      <c r="W16" s="35">
        <f t="shared" si="9"/>
        <v>2</v>
      </c>
      <c r="X16" s="35">
        <f t="shared" ref="X16:AA16" si="22">IF(ROW()=5,0,IF(AND($Q16=1,$L16=X$4),2,IF(AND($L16&lt;&gt;X$4,X15=2),X15,IF($L16&lt;&gt;X$4,0,1))))</f>
        <v>1</v>
      </c>
      <c r="Y16" s="35">
        <f t="shared" si="22"/>
        <v>2</v>
      </c>
      <c r="Z16" s="35">
        <f t="shared" si="22"/>
        <v>0</v>
      </c>
      <c r="AA16" s="35">
        <f t="shared" si="22"/>
        <v>0</v>
      </c>
      <c r="AB16" s="35">
        <f t="shared" si="11"/>
        <v>1</v>
      </c>
      <c r="AC16" s="35">
        <f t="shared" si="12"/>
        <v>0</v>
      </c>
    </row>
    <row r="17" ht="12.75" customHeight="1">
      <c r="A17" s="1">
        <v>4539.0</v>
      </c>
      <c r="B17" s="105" t="s">
        <v>1408</v>
      </c>
      <c r="C17" s="114" t="s">
        <v>1409</v>
      </c>
      <c r="D17" s="106" t="s">
        <v>68</v>
      </c>
      <c r="E17" s="107"/>
      <c r="F17" s="108"/>
      <c r="G17" s="105" t="s">
        <v>1410</v>
      </c>
      <c r="H17" s="105" t="s">
        <v>448</v>
      </c>
      <c r="I17" s="105" t="s">
        <v>716</v>
      </c>
      <c r="J17" s="109"/>
      <c r="K17" s="110"/>
      <c r="L17" s="111">
        <v>2.0</v>
      </c>
      <c r="M17" s="111"/>
      <c r="N17" s="111">
        <v>1.0</v>
      </c>
      <c r="O17" s="112"/>
      <c r="P17" s="113">
        <f t="shared" si="2"/>
        <v>1</v>
      </c>
      <c r="Q17" s="35">
        <f t="shared" si="3"/>
        <v>2</v>
      </c>
      <c r="R17" s="35">
        <f t="shared" si="4"/>
        <v>1</v>
      </c>
      <c r="S17" s="35">
        <f t="shared" si="5"/>
        <v>2</v>
      </c>
      <c r="T17" s="35">
        <f t="shared" si="6"/>
        <v>2</v>
      </c>
      <c r="U17" s="35">
        <f t="shared" si="7"/>
        <v>1</v>
      </c>
      <c r="V17" s="35">
        <f t="shared" si="8"/>
        <v>1</v>
      </c>
      <c r="W17" s="35">
        <f t="shared" si="9"/>
        <v>2</v>
      </c>
      <c r="X17" s="35">
        <f t="shared" ref="X17:AA17" si="23">IF(ROW()=5,0,IF(AND($Q17=1,$L17=X$4),2,IF(AND($L17&lt;&gt;X$4,X16=2),X16,IF($L17&lt;&gt;X$4,0,1))))</f>
        <v>1</v>
      </c>
      <c r="Y17" s="35">
        <f t="shared" si="23"/>
        <v>2</v>
      </c>
      <c r="Z17" s="35">
        <f t="shared" si="23"/>
        <v>0</v>
      </c>
      <c r="AA17" s="35">
        <f t="shared" si="23"/>
        <v>0</v>
      </c>
      <c r="AB17" s="35">
        <f t="shared" si="11"/>
        <v>1</v>
      </c>
      <c r="AC17" s="35">
        <f t="shared" si="12"/>
        <v>0</v>
      </c>
    </row>
    <row r="18" ht="12.75" customHeight="1">
      <c r="A18" s="1">
        <v>3649.0</v>
      </c>
      <c r="B18" s="105" t="s">
        <v>1411</v>
      </c>
      <c r="C18" s="114" t="s">
        <v>1412</v>
      </c>
      <c r="D18" s="106" t="s">
        <v>68</v>
      </c>
      <c r="E18" s="107" t="s">
        <v>1413</v>
      </c>
      <c r="F18" s="108"/>
      <c r="G18" s="105" t="s">
        <v>1414</v>
      </c>
      <c r="H18" s="105" t="s">
        <v>1415</v>
      </c>
      <c r="I18" s="105" t="s">
        <v>716</v>
      </c>
      <c r="J18" s="109" t="s">
        <v>1416</v>
      </c>
      <c r="K18" s="110"/>
      <c r="L18" s="111">
        <v>2.0</v>
      </c>
      <c r="M18" s="111"/>
      <c r="N18" s="111">
        <v>1.0</v>
      </c>
      <c r="O18" s="112"/>
      <c r="P18" s="113">
        <f t="shared" si="2"/>
        <v>1</v>
      </c>
      <c r="Q18" s="35">
        <f t="shared" si="3"/>
        <v>2</v>
      </c>
      <c r="R18" s="35">
        <f t="shared" si="4"/>
        <v>1</v>
      </c>
      <c r="S18" s="35">
        <f t="shared" si="5"/>
        <v>2</v>
      </c>
      <c r="T18" s="35">
        <f t="shared" si="6"/>
        <v>2</v>
      </c>
      <c r="U18" s="35">
        <f t="shared" si="7"/>
        <v>1</v>
      </c>
      <c r="V18" s="35">
        <f t="shared" si="8"/>
        <v>1</v>
      </c>
      <c r="W18" s="35">
        <f t="shared" si="9"/>
        <v>2</v>
      </c>
      <c r="X18" s="35">
        <f t="shared" ref="X18:AA18" si="24">IF(ROW()=5,0,IF(AND($Q18=1,$L18=X$4),2,IF(AND($L18&lt;&gt;X$4,X17=2),X17,IF($L18&lt;&gt;X$4,0,1))))</f>
        <v>1</v>
      </c>
      <c r="Y18" s="35">
        <f t="shared" si="24"/>
        <v>2</v>
      </c>
      <c r="Z18" s="35">
        <f t="shared" si="24"/>
        <v>0</v>
      </c>
      <c r="AA18" s="35">
        <f t="shared" si="24"/>
        <v>0</v>
      </c>
      <c r="AB18" s="35">
        <f t="shared" si="11"/>
        <v>1</v>
      </c>
      <c r="AC18" s="35">
        <f t="shared" si="12"/>
        <v>1</v>
      </c>
    </row>
    <row r="19" ht="12.75" hidden="1" customHeight="1">
      <c r="A19" s="1">
        <v>3650.0</v>
      </c>
      <c r="B19" s="105" t="s">
        <v>1417</v>
      </c>
      <c r="C19" s="114" t="s">
        <v>1418</v>
      </c>
      <c r="D19" s="106"/>
      <c r="E19" s="107"/>
      <c r="F19" s="108"/>
      <c r="G19" s="105" t="s">
        <v>1414</v>
      </c>
      <c r="H19" s="105" t="s">
        <v>1415</v>
      </c>
      <c r="I19" s="105" t="s">
        <v>716</v>
      </c>
      <c r="J19" s="109"/>
      <c r="K19" s="110"/>
      <c r="L19" s="111">
        <v>3.0</v>
      </c>
      <c r="M19" s="111"/>
      <c r="N19" s="111">
        <v>2.0</v>
      </c>
      <c r="O19" s="112"/>
      <c r="P19" s="113">
        <f t="shared" si="2"/>
        <v>1</v>
      </c>
      <c r="Q19" s="35">
        <f t="shared" si="3"/>
        <v>0</v>
      </c>
      <c r="R19" s="35">
        <f t="shared" si="4"/>
        <v>1</v>
      </c>
      <c r="S19" s="35">
        <f t="shared" si="5"/>
        <v>2</v>
      </c>
      <c r="T19" s="35">
        <f t="shared" si="6"/>
        <v>2</v>
      </c>
      <c r="U19" s="35">
        <f t="shared" si="7"/>
        <v>0</v>
      </c>
      <c r="V19" s="35">
        <f t="shared" si="8"/>
        <v>1</v>
      </c>
      <c r="W19" s="35">
        <f t="shared" si="9"/>
        <v>2</v>
      </c>
      <c r="X19" s="35">
        <f t="shared" ref="X19:AA19" si="25">IF(ROW()=5,0,IF(AND($Q19=1,$L19=X$4),2,IF(AND($L19&lt;&gt;X$4,X18=2),X18,IF($L19&lt;&gt;X$4,0,1))))</f>
        <v>0</v>
      </c>
      <c r="Y19" s="35">
        <f t="shared" si="25"/>
        <v>1</v>
      </c>
      <c r="Z19" s="35">
        <f t="shared" si="25"/>
        <v>0</v>
      </c>
      <c r="AA19" s="35">
        <f t="shared" si="25"/>
        <v>0</v>
      </c>
      <c r="AB19" s="35">
        <f t="shared" si="11"/>
        <v>0</v>
      </c>
      <c r="AC19" s="35">
        <f t="shared" si="12"/>
        <v>0</v>
      </c>
    </row>
    <row r="20" ht="12.75" hidden="1" customHeight="1">
      <c r="A20" s="1">
        <v>3651.0</v>
      </c>
      <c r="B20" s="105" t="s">
        <v>1419</v>
      </c>
      <c r="C20" s="114" t="s">
        <v>1420</v>
      </c>
      <c r="D20" s="106"/>
      <c r="E20" s="107"/>
      <c r="F20" s="108"/>
      <c r="G20" s="105" t="s">
        <v>1414</v>
      </c>
      <c r="H20" s="105" t="s">
        <v>1415</v>
      </c>
      <c r="I20" s="105" t="s">
        <v>716</v>
      </c>
      <c r="J20" s="109"/>
      <c r="K20" s="110"/>
      <c r="L20" s="111">
        <v>3.0</v>
      </c>
      <c r="M20" s="111"/>
      <c r="N20" s="111">
        <v>2.0</v>
      </c>
      <c r="O20" s="112"/>
      <c r="P20" s="113">
        <f t="shared" si="2"/>
        <v>1</v>
      </c>
      <c r="Q20" s="35">
        <f t="shared" si="3"/>
        <v>0</v>
      </c>
      <c r="R20" s="35">
        <f t="shared" si="4"/>
        <v>1</v>
      </c>
      <c r="S20" s="35">
        <f t="shared" si="5"/>
        <v>2</v>
      </c>
      <c r="T20" s="35">
        <f t="shared" si="6"/>
        <v>2</v>
      </c>
      <c r="U20" s="35">
        <f t="shared" si="7"/>
        <v>0</v>
      </c>
      <c r="V20" s="35">
        <f t="shared" si="8"/>
        <v>1</v>
      </c>
      <c r="W20" s="35">
        <f t="shared" si="9"/>
        <v>2</v>
      </c>
      <c r="X20" s="35">
        <f t="shared" ref="X20:AA20" si="26">IF(ROW()=5,0,IF(AND($Q20=1,$L20=X$4),2,IF(AND($L20&lt;&gt;X$4,X19=2),X19,IF($L20&lt;&gt;X$4,0,1))))</f>
        <v>0</v>
      </c>
      <c r="Y20" s="35">
        <f t="shared" si="26"/>
        <v>1</v>
      </c>
      <c r="Z20" s="35">
        <f t="shared" si="26"/>
        <v>0</v>
      </c>
      <c r="AA20" s="35">
        <f t="shared" si="26"/>
        <v>0</v>
      </c>
      <c r="AB20" s="35">
        <f t="shared" si="11"/>
        <v>0</v>
      </c>
      <c r="AC20" s="35">
        <f t="shared" si="12"/>
        <v>0</v>
      </c>
    </row>
    <row r="21" ht="12.75" hidden="1" customHeight="1">
      <c r="A21" s="1">
        <v>3652.0</v>
      </c>
      <c r="B21" s="105" t="s">
        <v>1421</v>
      </c>
      <c r="C21" s="114" t="s">
        <v>1422</v>
      </c>
      <c r="D21" s="106"/>
      <c r="E21" s="107"/>
      <c r="F21" s="108"/>
      <c r="G21" s="105" t="s">
        <v>1414</v>
      </c>
      <c r="H21" s="105" t="s">
        <v>1415</v>
      </c>
      <c r="I21" s="105" t="s">
        <v>716</v>
      </c>
      <c r="J21" s="109"/>
      <c r="K21" s="110"/>
      <c r="L21" s="111">
        <v>3.0</v>
      </c>
      <c r="M21" s="111"/>
      <c r="N21" s="111">
        <v>2.0</v>
      </c>
      <c r="O21" s="112"/>
      <c r="P21" s="113">
        <f t="shared" si="2"/>
        <v>1</v>
      </c>
      <c r="Q21" s="35">
        <f t="shared" si="3"/>
        <v>0</v>
      </c>
      <c r="R21" s="35">
        <f t="shared" si="4"/>
        <v>1</v>
      </c>
      <c r="S21" s="35">
        <f t="shared" si="5"/>
        <v>2</v>
      </c>
      <c r="T21" s="35">
        <f t="shared" si="6"/>
        <v>2</v>
      </c>
      <c r="U21" s="35">
        <f t="shared" si="7"/>
        <v>0</v>
      </c>
      <c r="V21" s="35">
        <f t="shared" si="8"/>
        <v>1</v>
      </c>
      <c r="W21" s="35">
        <f t="shared" si="9"/>
        <v>2</v>
      </c>
      <c r="X21" s="35">
        <f t="shared" ref="X21:AA21" si="27">IF(ROW()=5,0,IF(AND($Q21=1,$L21=X$4),2,IF(AND($L21&lt;&gt;X$4,X20=2),X20,IF($L21&lt;&gt;X$4,0,1))))</f>
        <v>0</v>
      </c>
      <c r="Y21" s="35">
        <f t="shared" si="27"/>
        <v>1</v>
      </c>
      <c r="Z21" s="35">
        <f t="shared" si="27"/>
        <v>0</v>
      </c>
      <c r="AA21" s="35">
        <f t="shared" si="27"/>
        <v>0</v>
      </c>
      <c r="AB21" s="35">
        <f t="shared" si="11"/>
        <v>0</v>
      </c>
      <c r="AC21" s="35">
        <f t="shared" si="12"/>
        <v>0</v>
      </c>
    </row>
    <row r="22" ht="12.75" hidden="1" customHeight="1">
      <c r="A22" s="1">
        <v>3653.0</v>
      </c>
      <c r="B22" s="105" t="s">
        <v>1423</v>
      </c>
      <c r="C22" s="114" t="s">
        <v>1424</v>
      </c>
      <c r="D22" s="106"/>
      <c r="E22" s="107"/>
      <c r="F22" s="108"/>
      <c r="G22" s="105" t="s">
        <v>1414</v>
      </c>
      <c r="H22" s="105" t="s">
        <v>1415</v>
      </c>
      <c r="I22" s="105" t="s">
        <v>716</v>
      </c>
      <c r="J22" s="109"/>
      <c r="K22" s="110"/>
      <c r="L22" s="111">
        <v>3.0</v>
      </c>
      <c r="M22" s="111"/>
      <c r="N22" s="111">
        <v>2.0</v>
      </c>
      <c r="O22" s="112"/>
      <c r="P22" s="113">
        <f t="shared" si="2"/>
        <v>1</v>
      </c>
      <c r="Q22" s="35">
        <f t="shared" si="3"/>
        <v>0</v>
      </c>
      <c r="R22" s="35">
        <f t="shared" si="4"/>
        <v>1</v>
      </c>
      <c r="S22" s="35">
        <f t="shared" si="5"/>
        <v>2</v>
      </c>
      <c r="T22" s="35">
        <f t="shared" si="6"/>
        <v>2</v>
      </c>
      <c r="U22" s="35">
        <f t="shared" si="7"/>
        <v>0</v>
      </c>
      <c r="V22" s="35">
        <f t="shared" si="8"/>
        <v>1</v>
      </c>
      <c r="W22" s="35">
        <f t="shared" si="9"/>
        <v>2</v>
      </c>
      <c r="X22" s="35">
        <f t="shared" ref="X22:AA22" si="28">IF(ROW()=5,0,IF(AND($Q22=1,$L22=X$4),2,IF(AND($L22&lt;&gt;X$4,X21=2),X21,IF($L22&lt;&gt;X$4,0,1))))</f>
        <v>0</v>
      </c>
      <c r="Y22" s="35">
        <f t="shared" si="28"/>
        <v>1</v>
      </c>
      <c r="Z22" s="35">
        <f t="shared" si="28"/>
        <v>0</v>
      </c>
      <c r="AA22" s="35">
        <f t="shared" si="28"/>
        <v>0</v>
      </c>
      <c r="AB22" s="35">
        <f t="shared" si="11"/>
        <v>0</v>
      </c>
      <c r="AC22" s="35">
        <f t="shared" si="12"/>
        <v>0</v>
      </c>
    </row>
    <row r="23" ht="12.75" hidden="1" customHeight="1">
      <c r="A23" s="1">
        <v>3655.0</v>
      </c>
      <c r="B23" s="105" t="s">
        <v>1425</v>
      </c>
      <c r="C23" s="114" t="s">
        <v>1426</v>
      </c>
      <c r="D23" s="106"/>
      <c r="E23" s="107"/>
      <c r="F23" s="108"/>
      <c r="G23" s="105" t="s">
        <v>1414</v>
      </c>
      <c r="H23" s="105" t="s">
        <v>1415</v>
      </c>
      <c r="I23" s="105" t="s">
        <v>716</v>
      </c>
      <c r="J23" s="109" t="s">
        <v>1427</v>
      </c>
      <c r="K23" s="110"/>
      <c r="L23" s="111">
        <v>3.0</v>
      </c>
      <c r="M23" s="111"/>
      <c r="N23" s="111">
        <v>2.0</v>
      </c>
      <c r="O23" s="112"/>
      <c r="P23" s="113">
        <f t="shared" si="2"/>
        <v>1</v>
      </c>
      <c r="Q23" s="35">
        <f t="shared" si="3"/>
        <v>0</v>
      </c>
      <c r="R23" s="35">
        <f t="shared" si="4"/>
        <v>1</v>
      </c>
      <c r="S23" s="35">
        <f t="shared" si="5"/>
        <v>2</v>
      </c>
      <c r="T23" s="35">
        <f t="shared" si="6"/>
        <v>2</v>
      </c>
      <c r="U23" s="35">
        <f t="shared" si="7"/>
        <v>0</v>
      </c>
      <c r="V23" s="35">
        <f t="shared" si="8"/>
        <v>1</v>
      </c>
      <c r="W23" s="35">
        <f t="shared" si="9"/>
        <v>2</v>
      </c>
      <c r="X23" s="35">
        <f t="shared" ref="X23:AA23" si="29">IF(ROW()=5,0,IF(AND($Q23=1,$L23=X$4),2,IF(AND($L23&lt;&gt;X$4,X22=2),X22,IF($L23&lt;&gt;X$4,0,1))))</f>
        <v>0</v>
      </c>
      <c r="Y23" s="35">
        <f t="shared" si="29"/>
        <v>1</v>
      </c>
      <c r="Z23" s="35">
        <f t="shared" si="29"/>
        <v>0</v>
      </c>
      <c r="AA23" s="35">
        <f t="shared" si="29"/>
        <v>0</v>
      </c>
      <c r="AB23" s="35">
        <f t="shared" si="11"/>
        <v>0</v>
      </c>
      <c r="AC23" s="35">
        <f t="shared" si="12"/>
        <v>0</v>
      </c>
    </row>
    <row r="24" ht="12.75" customHeight="1">
      <c r="A24" s="1">
        <v>4393.0</v>
      </c>
      <c r="B24" s="105" t="s">
        <v>1428</v>
      </c>
      <c r="C24" s="114" t="s">
        <v>1429</v>
      </c>
      <c r="D24" s="106" t="s">
        <v>65</v>
      </c>
      <c r="E24" s="107"/>
      <c r="F24" s="108"/>
      <c r="G24" s="105" t="s">
        <v>1430</v>
      </c>
      <c r="H24" s="105" t="s">
        <v>448</v>
      </c>
      <c r="I24" s="105" t="s">
        <v>716</v>
      </c>
      <c r="J24" s="109"/>
      <c r="K24" s="110"/>
      <c r="L24" s="111">
        <v>2.0</v>
      </c>
      <c r="M24" s="111"/>
      <c r="N24" s="111">
        <v>1.0</v>
      </c>
      <c r="O24" s="112"/>
      <c r="P24" s="113">
        <f t="shared" si="2"/>
        <v>1</v>
      </c>
      <c r="Q24" s="35">
        <f t="shared" si="3"/>
        <v>1</v>
      </c>
      <c r="R24" s="35">
        <f t="shared" si="4"/>
        <v>1</v>
      </c>
      <c r="S24" s="35">
        <f t="shared" si="5"/>
        <v>0</v>
      </c>
      <c r="T24" s="35">
        <f t="shared" si="6"/>
        <v>1</v>
      </c>
      <c r="U24" s="35">
        <f t="shared" si="7"/>
        <v>1</v>
      </c>
      <c r="V24" s="35">
        <f t="shared" si="8"/>
        <v>1</v>
      </c>
      <c r="W24" s="35">
        <f t="shared" si="9"/>
        <v>2</v>
      </c>
      <c r="X24" s="35">
        <f t="shared" ref="X24:AA24" si="30">IF(ROW()=5,0,IF(AND($Q24=1,$L24=X$4),2,IF(AND($L24&lt;&gt;X$4,X23=2),X23,IF($L24&lt;&gt;X$4,0,1))))</f>
        <v>2</v>
      </c>
      <c r="Y24" s="35">
        <f t="shared" si="30"/>
        <v>0</v>
      </c>
      <c r="Z24" s="35">
        <f t="shared" si="30"/>
        <v>0</v>
      </c>
      <c r="AA24" s="35">
        <f t="shared" si="30"/>
        <v>0</v>
      </c>
      <c r="AB24" s="35">
        <f t="shared" si="11"/>
        <v>1</v>
      </c>
      <c r="AC24" s="35">
        <f t="shared" si="12"/>
        <v>1</v>
      </c>
    </row>
    <row r="25" ht="12.75" customHeight="1">
      <c r="A25" s="1">
        <v>4395.0</v>
      </c>
      <c r="B25" s="105" t="s">
        <v>1431</v>
      </c>
      <c r="C25" s="114" t="s">
        <v>1432</v>
      </c>
      <c r="D25" s="106" t="s">
        <v>65</v>
      </c>
      <c r="E25" s="107"/>
      <c r="F25" s="108"/>
      <c r="G25" s="105" t="s">
        <v>1430</v>
      </c>
      <c r="H25" s="105" t="s">
        <v>1433</v>
      </c>
      <c r="I25" s="105" t="s">
        <v>716</v>
      </c>
      <c r="J25" s="109"/>
      <c r="K25" s="110"/>
      <c r="L25" s="111">
        <v>3.0</v>
      </c>
      <c r="M25" s="111"/>
      <c r="N25" s="111">
        <v>2.0</v>
      </c>
      <c r="O25" s="112"/>
      <c r="P25" s="113">
        <f t="shared" si="2"/>
        <v>1</v>
      </c>
      <c r="Q25" s="35">
        <f t="shared" si="3"/>
        <v>1</v>
      </c>
      <c r="R25" s="35">
        <f t="shared" si="4"/>
        <v>1</v>
      </c>
      <c r="S25" s="35">
        <f t="shared" si="5"/>
        <v>0</v>
      </c>
      <c r="T25" s="35">
        <f t="shared" si="6"/>
        <v>1</v>
      </c>
      <c r="U25" s="35">
        <f t="shared" si="7"/>
        <v>1</v>
      </c>
      <c r="V25" s="35">
        <f t="shared" si="8"/>
        <v>1</v>
      </c>
      <c r="W25" s="35">
        <f t="shared" si="9"/>
        <v>2</v>
      </c>
      <c r="X25" s="35">
        <f t="shared" ref="X25:AA25" si="31">IF(ROW()=5,0,IF(AND($Q25=1,$L25=X$4),2,IF(AND($L25&lt;&gt;X$4,X24=2),X24,IF($L25&lt;&gt;X$4,0,1))))</f>
        <v>2</v>
      </c>
      <c r="Y25" s="35">
        <f t="shared" si="31"/>
        <v>2</v>
      </c>
      <c r="Z25" s="35">
        <f t="shared" si="31"/>
        <v>0</v>
      </c>
      <c r="AA25" s="35">
        <f t="shared" si="31"/>
        <v>0</v>
      </c>
      <c r="AB25" s="35">
        <f t="shared" si="11"/>
        <v>1</v>
      </c>
      <c r="AC25" s="35">
        <f t="shared" si="12"/>
        <v>0</v>
      </c>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5">
    <filterColumn colId="0">
      <filters>
        <filter val="1"/>
      </filters>
    </filterColumn>
  </autoFilter>
  <mergeCells count="2">
    <mergeCell ref="B3:K3"/>
    <mergeCell ref="J4:K4"/>
  </mergeCells>
  <conditionalFormatting sqref="L5:L25">
    <cfRule type="expression" dxfId="9" priority="1">
      <formula>L5*L6/L5-L5&gt;1</formula>
    </cfRule>
  </conditionalFormatting>
  <conditionalFormatting sqref="A5:A25">
    <cfRule type="expression" dxfId="4" priority="2">
      <formula>A5=""</formula>
    </cfRule>
  </conditionalFormatting>
  <conditionalFormatting sqref="D5:F25">
    <cfRule type="expression" dxfId="0" priority="3">
      <formula>$M5&gt;0</formula>
    </cfRule>
  </conditionalFormatting>
  <conditionalFormatting sqref="F5:F25">
    <cfRule type="expression" dxfId="6" priority="4">
      <formula>O5&lt;&gt;""</formula>
    </cfRule>
  </conditionalFormatting>
  <conditionalFormatting sqref="C5:C25">
    <cfRule type="expression" dxfId="8" priority="5">
      <formula>$AC5=1</formula>
    </cfRule>
  </conditionalFormatting>
  <conditionalFormatting sqref="D5:D25">
    <cfRule type="expression" dxfId="1" priority="6">
      <formula>T5=1</formula>
    </cfRule>
  </conditionalFormatting>
  <conditionalFormatting sqref="D5:D25">
    <cfRule type="expression" dxfId="2" priority="7">
      <formula>T5=3</formula>
    </cfRule>
  </conditionalFormatting>
  <conditionalFormatting sqref="D5:D25">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5">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5">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1434</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8</v>
      </c>
      <c r="N2" s="97">
        <f>COUNTIF(T:T,"&gt;0")</f>
        <v>8</v>
      </c>
      <c r="O2" s="97"/>
      <c r="P2" s="97"/>
      <c r="Q2" s="97"/>
      <c r="R2" s="97"/>
      <c r="S2" s="97"/>
      <c r="T2" s="97"/>
      <c r="U2" s="97"/>
      <c r="V2" s="97"/>
      <c r="W2" s="115"/>
      <c r="X2" s="115"/>
      <c r="Y2" s="115"/>
      <c r="Z2" s="115"/>
      <c r="AA2" s="115"/>
      <c r="AB2" s="115"/>
      <c r="AC2" s="35"/>
    </row>
    <row r="3" ht="75.0" customHeight="1">
      <c r="A3" s="71" t="s">
        <v>98</v>
      </c>
      <c r="B3" s="98" t="s">
        <v>1435</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49"/>
      <c r="M4" s="111"/>
      <c r="N4" s="111"/>
      <c r="O4" s="111"/>
      <c r="P4" s="150"/>
      <c r="Q4" s="150"/>
      <c r="R4" s="150"/>
      <c r="S4" s="150"/>
      <c r="T4" s="150"/>
      <c r="U4" s="150"/>
      <c r="V4" s="150"/>
      <c r="W4" s="35">
        <v>1.0</v>
      </c>
      <c r="X4" s="35">
        <v>2.0</v>
      </c>
      <c r="Y4" s="35">
        <v>3.0</v>
      </c>
      <c r="Z4" s="35">
        <v>4.0</v>
      </c>
      <c r="AA4" s="35">
        <v>5.0</v>
      </c>
      <c r="AB4" s="35"/>
      <c r="AC4" s="35"/>
    </row>
    <row r="5" ht="12.75" customHeight="1">
      <c r="A5" s="1">
        <v>3304.0</v>
      </c>
      <c r="B5" s="105" t="s">
        <v>1436</v>
      </c>
      <c r="C5" s="105" t="s">
        <v>1437</v>
      </c>
      <c r="D5" s="106" t="s">
        <v>68</v>
      </c>
      <c r="E5" s="107"/>
      <c r="F5" s="108"/>
      <c r="G5" s="105" t="s">
        <v>1438</v>
      </c>
      <c r="H5" s="105" t="s">
        <v>1439</v>
      </c>
      <c r="I5" s="105" t="s">
        <v>1440</v>
      </c>
      <c r="J5" s="109"/>
      <c r="K5" s="110"/>
      <c r="L5" s="111">
        <v>1.0</v>
      </c>
      <c r="M5" s="111"/>
      <c r="N5" s="111">
        <v>1.0</v>
      </c>
      <c r="O5" s="112"/>
      <c r="P5" s="113">
        <f t="shared" ref="P5:P12" si="2">IF(P4="",1,IF(L5=1,P4+1,P4))</f>
        <v>1</v>
      </c>
      <c r="Q5" s="35">
        <f t="shared" ref="Q5:Q12" si="3">IF($L5="","",IF($D5="Yes",1,IF($D5="No",2,IF($D5="N/A",3,0))))</f>
        <v>2</v>
      </c>
      <c r="R5" s="35">
        <f t="shared" ref="R5:R12" si="4">IF($L5="","",IF($Q5=4,2,IF(OR($L5=1,$R4=""),1,IF(OR(AND($M4=1,($L5-$L3&lt;&gt;0)),AND($R4=0,$L4=$L5),AND($M4=1,$L5=$L3)),0,1))))</f>
        <v>1</v>
      </c>
      <c r="S5" s="35">
        <f t="shared" ref="S5:S12" si="5">IF(OR($L5="",$Q5=4),$S4,IF(AND($Q5&gt;1,OR($S4="",$S4=0,$S4&gt;=$L5)),$L5,IF($L5&gt;$S4,$S4,0)))</f>
        <v>1</v>
      </c>
      <c r="T5" s="35">
        <f t="shared" ref="T5:T12" si="6">IF($Q5=4,$T4,IF($T4="",$Q5,IF(AND($P5=$P4,(OR(AND($S5&gt;0,$Q5&lt;$T4),AND($S5=1,$Q5&lt;=$T4)))),$T4,$Q5)))</f>
        <v>2</v>
      </c>
      <c r="U5" s="35">
        <f t="shared" ref="U5:U12" si="7">IF($L5="","",IF(OR(AND($R4=1,$S5=1),$Q5&gt;0,AND($R6=0,$U6=1)),1,0))</f>
        <v>1</v>
      </c>
      <c r="V5" s="35">
        <f t="shared" ref="V5:V12" si="8">IF($L5="","",IF($Q5=4,2,IF(OR(AND($S5&gt;0,$R5=1),AND($R5=1,$U5=1)),1,0)))</f>
        <v>1</v>
      </c>
      <c r="W5" s="35">
        <f t="shared" ref="W5:W12" si="9">IF(AND($Q5=1,$L5=W$4),2,IF(AND($L5&lt;&gt;W$4,W4=2),W4,IF($L5&lt;&gt;W$4,0,1)))</f>
        <v>1</v>
      </c>
      <c r="X5" s="35">
        <f t="shared" ref="X5:AA5" si="1">IF(ROW()=5,0,IF(AND($Q5=1,$L5=X$4),2,IF(AND($L5&lt;&gt;X$4,X4=2),X4,IF($L5&lt;&gt;X$4,0,1))))</f>
        <v>0</v>
      </c>
      <c r="Y5" s="35">
        <f t="shared" si="1"/>
        <v>0</v>
      </c>
      <c r="Z5" s="35">
        <f t="shared" si="1"/>
        <v>0</v>
      </c>
      <c r="AA5" s="35">
        <f t="shared" si="1"/>
        <v>0</v>
      </c>
      <c r="AB5" s="35">
        <f t="shared" ref="AB5:AB12" si="11">IF(OR(W5=1,Q5&gt;0),1,IF(OR(AND(W5=2,X5=1),AND(X5=2,Y5=1),AND(Y5=2,Z5=1),AND(Z5=2,AA5=1)),1,0))</f>
        <v>1</v>
      </c>
      <c r="AC5" s="35">
        <f t="shared" ref="AC5:AC12" si="12">IF(L6&gt;L5,1,0)</f>
        <v>1</v>
      </c>
    </row>
    <row r="6" ht="12.75" hidden="1" customHeight="1">
      <c r="A6" s="1">
        <v>4388.0</v>
      </c>
      <c r="B6" s="105" t="s">
        <v>1441</v>
      </c>
      <c r="C6" s="114" t="s">
        <v>1442</v>
      </c>
      <c r="D6" s="106"/>
      <c r="E6" s="107"/>
      <c r="F6" s="108"/>
      <c r="G6" s="105" t="s">
        <v>1443</v>
      </c>
      <c r="H6" s="105" t="s">
        <v>448</v>
      </c>
      <c r="I6" s="105" t="s">
        <v>890</v>
      </c>
      <c r="J6" s="109" t="s">
        <v>1177</v>
      </c>
      <c r="K6" s="110"/>
      <c r="L6" s="111">
        <v>2.0</v>
      </c>
      <c r="M6" s="111"/>
      <c r="N6" s="111">
        <v>1.0</v>
      </c>
      <c r="O6" s="112"/>
      <c r="P6" s="113">
        <f t="shared" si="2"/>
        <v>1</v>
      </c>
      <c r="Q6" s="35">
        <f t="shared" si="3"/>
        <v>0</v>
      </c>
      <c r="R6" s="35">
        <f t="shared" si="4"/>
        <v>1</v>
      </c>
      <c r="S6" s="35">
        <f t="shared" si="5"/>
        <v>1</v>
      </c>
      <c r="T6" s="35">
        <f t="shared" si="6"/>
        <v>2</v>
      </c>
      <c r="U6" s="35">
        <f t="shared" si="7"/>
        <v>1</v>
      </c>
      <c r="V6" s="35">
        <f t="shared" si="8"/>
        <v>1</v>
      </c>
      <c r="W6" s="35">
        <f t="shared" si="9"/>
        <v>0</v>
      </c>
      <c r="X6" s="35">
        <f t="shared" ref="X6:AA6" si="10">IF(ROW()=5,0,IF(AND($Q6=1,$L6=X$4),2,IF(AND($L6&lt;&gt;X$4,X5=2),X5,IF($L6&lt;&gt;X$4,0,1))))</f>
        <v>1</v>
      </c>
      <c r="Y6" s="35">
        <f t="shared" si="10"/>
        <v>0</v>
      </c>
      <c r="Z6" s="35">
        <f t="shared" si="10"/>
        <v>0</v>
      </c>
      <c r="AA6" s="35">
        <f t="shared" si="10"/>
        <v>0</v>
      </c>
      <c r="AB6" s="35">
        <f t="shared" si="11"/>
        <v>0</v>
      </c>
      <c r="AC6" s="35">
        <f t="shared" si="12"/>
        <v>0</v>
      </c>
    </row>
    <row r="7" ht="12.75" customHeight="1">
      <c r="A7" s="1">
        <v>4540.0</v>
      </c>
      <c r="B7" s="105" t="s">
        <v>1444</v>
      </c>
      <c r="C7" s="105" t="s">
        <v>1445</v>
      </c>
      <c r="D7" s="106" t="s">
        <v>65</v>
      </c>
      <c r="E7" s="107" t="s">
        <v>1446</v>
      </c>
      <c r="F7" s="108"/>
      <c r="G7" s="105" t="s">
        <v>1447</v>
      </c>
      <c r="H7" s="105" t="s">
        <v>1448</v>
      </c>
      <c r="I7" s="105" t="s">
        <v>1449</v>
      </c>
      <c r="J7" s="109"/>
      <c r="K7" s="110"/>
      <c r="L7" s="111">
        <v>1.0</v>
      </c>
      <c r="M7" s="111"/>
      <c r="N7" s="111">
        <v>2.0</v>
      </c>
      <c r="O7" s="112"/>
      <c r="P7" s="113">
        <f t="shared" si="2"/>
        <v>2</v>
      </c>
      <c r="Q7" s="35">
        <f t="shared" si="3"/>
        <v>1</v>
      </c>
      <c r="R7" s="35">
        <f t="shared" si="4"/>
        <v>1</v>
      </c>
      <c r="S7" s="35">
        <f t="shared" si="5"/>
        <v>0</v>
      </c>
      <c r="T7" s="35">
        <f t="shared" si="6"/>
        <v>1</v>
      </c>
      <c r="U7" s="35">
        <f t="shared" si="7"/>
        <v>1</v>
      </c>
      <c r="V7" s="35">
        <f t="shared" si="8"/>
        <v>1</v>
      </c>
      <c r="W7" s="35">
        <f t="shared" si="9"/>
        <v>2</v>
      </c>
      <c r="X7" s="35">
        <f t="shared" ref="X7:AA7" si="13">IF(ROW()=5,0,IF(AND($Q7=1,$L7=X$4),2,IF(AND($L7&lt;&gt;X$4,X6=2),X6,IF($L7&lt;&gt;X$4,0,1))))</f>
        <v>0</v>
      </c>
      <c r="Y7" s="35">
        <f t="shared" si="13"/>
        <v>0</v>
      </c>
      <c r="Z7" s="35">
        <f t="shared" si="13"/>
        <v>0</v>
      </c>
      <c r="AA7" s="35">
        <f t="shared" si="13"/>
        <v>0</v>
      </c>
      <c r="AB7" s="35">
        <f t="shared" si="11"/>
        <v>1</v>
      </c>
      <c r="AC7" s="35">
        <f t="shared" si="12"/>
        <v>0</v>
      </c>
    </row>
    <row r="8" ht="12.75" customHeight="1">
      <c r="A8" s="1">
        <v>3373.0</v>
      </c>
      <c r="B8" s="105" t="s">
        <v>1450</v>
      </c>
      <c r="C8" s="105" t="s">
        <v>1451</v>
      </c>
      <c r="D8" s="106" t="s">
        <v>65</v>
      </c>
      <c r="E8" s="107"/>
      <c r="F8" s="108"/>
      <c r="G8" s="105" t="s">
        <v>824</v>
      </c>
      <c r="H8" s="105" t="s">
        <v>1452</v>
      </c>
      <c r="I8" s="105" t="s">
        <v>1440</v>
      </c>
      <c r="J8" s="109"/>
      <c r="K8" s="110"/>
      <c r="L8" s="111">
        <v>1.0</v>
      </c>
      <c r="M8" s="111"/>
      <c r="N8" s="111">
        <v>2.0</v>
      </c>
      <c r="O8" s="112"/>
      <c r="P8" s="113">
        <f t="shared" si="2"/>
        <v>3</v>
      </c>
      <c r="Q8" s="35">
        <f t="shared" si="3"/>
        <v>1</v>
      </c>
      <c r="R8" s="35">
        <f t="shared" si="4"/>
        <v>1</v>
      </c>
      <c r="S8" s="35">
        <f t="shared" si="5"/>
        <v>0</v>
      </c>
      <c r="T8" s="35">
        <f t="shared" si="6"/>
        <v>1</v>
      </c>
      <c r="U8" s="35">
        <f t="shared" si="7"/>
        <v>1</v>
      </c>
      <c r="V8" s="35">
        <f t="shared" si="8"/>
        <v>1</v>
      </c>
      <c r="W8" s="35">
        <f t="shared" si="9"/>
        <v>2</v>
      </c>
      <c r="X8" s="35">
        <f t="shared" ref="X8:AA8" si="14">IF(ROW()=5,0,IF(AND($Q8=1,$L8=X$4),2,IF(AND($L8&lt;&gt;X$4,X7=2),X7,IF($L8&lt;&gt;X$4,0,1))))</f>
        <v>0</v>
      </c>
      <c r="Y8" s="35">
        <f t="shared" si="14"/>
        <v>0</v>
      </c>
      <c r="Z8" s="35">
        <f t="shared" si="14"/>
        <v>0</v>
      </c>
      <c r="AA8" s="35">
        <f t="shared" si="14"/>
        <v>0</v>
      </c>
      <c r="AB8" s="35">
        <f t="shared" si="11"/>
        <v>1</v>
      </c>
      <c r="AC8" s="35">
        <f t="shared" si="12"/>
        <v>1</v>
      </c>
    </row>
    <row r="9" ht="12.75" customHeight="1">
      <c r="A9" s="1">
        <v>3374.0</v>
      </c>
      <c r="B9" s="105" t="s">
        <v>1453</v>
      </c>
      <c r="C9" s="114" t="s">
        <v>1454</v>
      </c>
      <c r="D9" s="106" t="s">
        <v>65</v>
      </c>
      <c r="E9" s="107"/>
      <c r="F9" s="108"/>
      <c r="G9" s="105" t="s">
        <v>824</v>
      </c>
      <c r="H9" s="105" t="s">
        <v>1452</v>
      </c>
      <c r="I9" s="105" t="s">
        <v>1440</v>
      </c>
      <c r="J9" s="109"/>
      <c r="K9" s="110"/>
      <c r="L9" s="111">
        <v>2.0</v>
      </c>
      <c r="M9" s="111"/>
      <c r="N9" s="111">
        <v>2.0</v>
      </c>
      <c r="O9" s="112"/>
      <c r="P9" s="113">
        <f t="shared" si="2"/>
        <v>3</v>
      </c>
      <c r="Q9" s="35">
        <f t="shared" si="3"/>
        <v>1</v>
      </c>
      <c r="R9" s="35">
        <f t="shared" si="4"/>
        <v>1</v>
      </c>
      <c r="S9" s="35">
        <f t="shared" si="5"/>
        <v>0</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1">
        <v>3568.0</v>
      </c>
      <c r="B10" s="105" t="s">
        <v>1455</v>
      </c>
      <c r="C10" s="105" t="s">
        <v>1456</v>
      </c>
      <c r="D10" s="106" t="s">
        <v>65</v>
      </c>
      <c r="E10" s="107" t="s">
        <v>1071</v>
      </c>
      <c r="F10" s="108"/>
      <c r="G10" s="105" t="s">
        <v>824</v>
      </c>
      <c r="H10" s="105" t="s">
        <v>1457</v>
      </c>
      <c r="I10" s="105" t="s">
        <v>1440</v>
      </c>
      <c r="J10" s="109"/>
      <c r="K10" s="110"/>
      <c r="L10" s="111">
        <v>1.0</v>
      </c>
      <c r="M10" s="111"/>
      <c r="N10" s="111">
        <v>1.0</v>
      </c>
      <c r="O10" s="112"/>
      <c r="P10" s="113">
        <f t="shared" si="2"/>
        <v>4</v>
      </c>
      <c r="Q10" s="35">
        <f t="shared" si="3"/>
        <v>1</v>
      </c>
      <c r="R10" s="35">
        <f t="shared" si="4"/>
        <v>1</v>
      </c>
      <c r="S10" s="35">
        <f t="shared" si="5"/>
        <v>0</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0</v>
      </c>
    </row>
    <row r="11" ht="12.75" customHeight="1">
      <c r="A11" s="1">
        <v>4543.0</v>
      </c>
      <c r="B11" s="105" t="s">
        <v>1458</v>
      </c>
      <c r="C11" s="105" t="s">
        <v>1459</v>
      </c>
      <c r="D11" s="106" t="s">
        <v>65</v>
      </c>
      <c r="E11" s="107" t="s">
        <v>1460</v>
      </c>
      <c r="F11" s="108"/>
      <c r="G11" s="105" t="s">
        <v>1461</v>
      </c>
      <c r="H11" s="105" t="s">
        <v>1462</v>
      </c>
      <c r="I11" s="105" t="s">
        <v>1463</v>
      </c>
      <c r="J11" s="109"/>
      <c r="K11" s="110"/>
      <c r="L11" s="111">
        <v>1.0</v>
      </c>
      <c r="M11" s="111"/>
      <c r="N11" s="111">
        <v>2.0</v>
      </c>
      <c r="O11" s="112"/>
      <c r="P11" s="113">
        <f t="shared" si="2"/>
        <v>5</v>
      </c>
      <c r="Q11" s="35">
        <f t="shared" si="3"/>
        <v>1</v>
      </c>
      <c r="R11" s="35">
        <f t="shared" si="4"/>
        <v>1</v>
      </c>
      <c r="S11" s="35">
        <f t="shared" si="5"/>
        <v>0</v>
      </c>
      <c r="T11" s="35">
        <f t="shared" si="6"/>
        <v>1</v>
      </c>
      <c r="U11" s="35">
        <f t="shared" si="7"/>
        <v>1</v>
      </c>
      <c r="V11" s="35">
        <f t="shared" si="8"/>
        <v>1</v>
      </c>
      <c r="W11" s="35">
        <f t="shared" si="9"/>
        <v>2</v>
      </c>
      <c r="X11" s="35">
        <f t="shared" ref="X11:AA11" si="17">IF(ROW()=5,0,IF(AND($Q11=1,$L11=X$4),2,IF(AND($L11&lt;&gt;X$4,X10=2),X10,IF($L11&lt;&gt;X$4,0,1))))</f>
        <v>2</v>
      </c>
      <c r="Y11" s="35">
        <f t="shared" si="17"/>
        <v>0</v>
      </c>
      <c r="Z11" s="35">
        <f t="shared" si="17"/>
        <v>0</v>
      </c>
      <c r="AA11" s="35">
        <f t="shared" si="17"/>
        <v>0</v>
      </c>
      <c r="AB11" s="35">
        <f t="shared" si="11"/>
        <v>1</v>
      </c>
      <c r="AC11" s="35">
        <f t="shared" si="12"/>
        <v>1</v>
      </c>
    </row>
    <row r="12" ht="12.75" customHeight="1">
      <c r="A12" s="1">
        <v>4545.0</v>
      </c>
      <c r="B12" s="105" t="s">
        <v>1464</v>
      </c>
      <c r="C12" s="114" t="s">
        <v>1465</v>
      </c>
      <c r="D12" s="106" t="s">
        <v>65</v>
      </c>
      <c r="E12" s="107" t="s">
        <v>1460</v>
      </c>
      <c r="F12" s="108"/>
      <c r="G12" s="105" t="s">
        <v>1461</v>
      </c>
      <c r="H12" s="105" t="s">
        <v>1462</v>
      </c>
      <c r="I12" s="105" t="s">
        <v>1463</v>
      </c>
      <c r="J12" s="109"/>
      <c r="K12" s="110"/>
      <c r="L12" s="111">
        <v>2.0</v>
      </c>
      <c r="M12" s="111"/>
      <c r="N12" s="111">
        <v>2.0</v>
      </c>
      <c r="O12" s="112"/>
      <c r="P12" s="113">
        <f t="shared" si="2"/>
        <v>5</v>
      </c>
      <c r="Q12" s="35">
        <f t="shared" si="3"/>
        <v>1</v>
      </c>
      <c r="R12" s="35">
        <f t="shared" si="4"/>
        <v>1</v>
      </c>
      <c r="S12" s="35">
        <f t="shared" si="5"/>
        <v>0</v>
      </c>
      <c r="T12" s="35">
        <f t="shared" si="6"/>
        <v>1</v>
      </c>
      <c r="U12" s="35">
        <f t="shared" si="7"/>
        <v>1</v>
      </c>
      <c r="V12" s="35">
        <f t="shared" si="8"/>
        <v>1</v>
      </c>
      <c r="W12" s="35">
        <f t="shared" si="9"/>
        <v>2</v>
      </c>
      <c r="X12" s="35">
        <f t="shared" ref="X12:AA12" si="18">IF(ROW()=5,0,IF(AND($Q12=1,$L12=X$4),2,IF(AND($L12&lt;&gt;X$4,X11=2),X11,IF($L12&lt;&gt;X$4,0,1))))</f>
        <v>2</v>
      </c>
      <c r="Y12" s="35">
        <f t="shared" si="18"/>
        <v>0</v>
      </c>
      <c r="Z12" s="35">
        <f t="shared" si="18"/>
        <v>0</v>
      </c>
      <c r="AA12" s="35">
        <f t="shared" si="18"/>
        <v>0</v>
      </c>
      <c r="AB12" s="35">
        <f t="shared" si="11"/>
        <v>1</v>
      </c>
      <c r="AC12" s="35">
        <f t="shared" si="12"/>
        <v>0</v>
      </c>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12">
    <filterColumn colId="0">
      <filters>
        <filter val="1"/>
      </filters>
    </filterColumn>
  </autoFilter>
  <mergeCells count="2">
    <mergeCell ref="B3:K3"/>
    <mergeCell ref="J4:K4"/>
  </mergeCells>
  <conditionalFormatting sqref="L5:L12">
    <cfRule type="expression" dxfId="9" priority="1">
      <formula>L5*L6/L5-L5&gt;1</formula>
    </cfRule>
  </conditionalFormatting>
  <conditionalFormatting sqref="A5:A12">
    <cfRule type="expression" dxfId="4" priority="2">
      <formula>A5=""</formula>
    </cfRule>
  </conditionalFormatting>
  <conditionalFormatting sqref="D5:F12">
    <cfRule type="expression" dxfId="0" priority="3">
      <formula>$M5&gt;0</formula>
    </cfRule>
  </conditionalFormatting>
  <conditionalFormatting sqref="F5:F12">
    <cfRule type="expression" dxfId="6" priority="4">
      <formula>O5&lt;&gt;""</formula>
    </cfRule>
  </conditionalFormatting>
  <conditionalFormatting sqref="C5:C12">
    <cfRule type="expression" dxfId="8" priority="5">
      <formula>$AC5=1</formula>
    </cfRule>
  </conditionalFormatting>
  <conditionalFormatting sqref="D5:D12">
    <cfRule type="expression" dxfId="1" priority="6">
      <formula>T5=1</formula>
    </cfRule>
  </conditionalFormatting>
  <conditionalFormatting sqref="D5:D12">
    <cfRule type="expression" dxfId="2" priority="7">
      <formula>T5=3</formula>
    </cfRule>
  </conditionalFormatting>
  <conditionalFormatting sqref="D5:D12">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12">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12">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0.1" defaultRowHeight="15.0"/>
  <cols>
    <col customWidth="1" min="1" max="1" width="0.7"/>
    <col customWidth="1" min="2" max="2" width="83.1"/>
    <col customWidth="1" min="3" max="22" width="9.1"/>
  </cols>
  <sheetData>
    <row r="1" ht="3.75" customHeight="1">
      <c r="A1" s="52"/>
      <c r="B1" s="152" t="s">
        <v>1466</v>
      </c>
      <c r="C1" s="1"/>
      <c r="D1" s="1"/>
      <c r="E1" s="1"/>
      <c r="F1" s="1"/>
      <c r="G1" s="1"/>
      <c r="H1" s="1"/>
      <c r="I1" s="1"/>
      <c r="J1" s="1"/>
      <c r="K1" s="1"/>
      <c r="L1" s="1"/>
      <c r="M1" s="1"/>
      <c r="N1" s="1"/>
      <c r="O1" s="1"/>
      <c r="P1" s="1"/>
      <c r="Q1" s="1"/>
      <c r="R1" s="1"/>
      <c r="S1" s="1"/>
      <c r="T1" s="1"/>
      <c r="U1" s="1"/>
      <c r="V1" s="1"/>
      <c r="W1" s="1"/>
      <c r="X1" s="1"/>
      <c r="Y1" s="1"/>
      <c r="Z1" s="1"/>
    </row>
    <row r="2" ht="12.75" customHeight="1">
      <c r="A2" s="52"/>
      <c r="B2" s="83" t="s">
        <v>95</v>
      </c>
      <c r="C2" s="1"/>
      <c r="D2" s="1"/>
      <c r="E2" s="1"/>
      <c r="F2" s="1"/>
      <c r="G2" s="1"/>
      <c r="H2" s="1"/>
      <c r="I2" s="1"/>
      <c r="J2" s="1"/>
      <c r="K2" s="1"/>
      <c r="L2" s="1"/>
      <c r="M2" s="1"/>
      <c r="N2" s="1"/>
      <c r="O2" s="1"/>
      <c r="P2" s="1"/>
      <c r="Q2" s="1"/>
      <c r="R2" s="1"/>
      <c r="S2" s="1"/>
      <c r="T2" s="1"/>
      <c r="U2" s="1"/>
      <c r="V2" s="1"/>
      <c r="W2" s="1"/>
      <c r="X2" s="1"/>
      <c r="Y2" s="1"/>
      <c r="Z2" s="1"/>
    </row>
    <row r="3" ht="14.25" customHeight="1">
      <c r="A3" s="52"/>
      <c r="B3" s="153"/>
      <c r="C3" s="1"/>
      <c r="D3" s="1"/>
      <c r="E3" s="1"/>
      <c r="F3" s="1"/>
      <c r="G3" s="1"/>
      <c r="H3" s="1"/>
      <c r="I3" s="1"/>
      <c r="J3" s="1"/>
      <c r="K3" s="1"/>
      <c r="L3" s="1"/>
      <c r="M3" s="1"/>
      <c r="N3" s="1"/>
      <c r="O3" s="1"/>
      <c r="P3" s="1"/>
      <c r="Q3" s="1"/>
      <c r="R3" s="1"/>
      <c r="S3" s="1"/>
      <c r="T3" s="1"/>
      <c r="U3" s="1"/>
      <c r="V3" s="1"/>
      <c r="W3" s="1"/>
      <c r="X3" s="1"/>
      <c r="Y3" s="1"/>
      <c r="Z3" s="1"/>
    </row>
    <row r="4" ht="12.75" customHeight="1">
      <c r="A4" s="154"/>
      <c r="B4" s="155" t="s">
        <v>1467</v>
      </c>
      <c r="C4" s="35"/>
      <c r="D4" s="35"/>
      <c r="E4" s="35"/>
      <c r="F4" s="35"/>
      <c r="G4" s="35"/>
      <c r="H4" s="35"/>
      <c r="I4" s="35"/>
      <c r="J4" s="35"/>
      <c r="K4" s="35"/>
      <c r="L4" s="35"/>
      <c r="M4" s="35"/>
      <c r="N4" s="35"/>
      <c r="O4" s="35"/>
      <c r="P4" s="35"/>
      <c r="Q4" s="35"/>
      <c r="R4" s="35"/>
      <c r="S4" s="35"/>
      <c r="T4" s="35"/>
      <c r="U4" s="35"/>
      <c r="V4" s="35"/>
      <c r="W4" s="35"/>
      <c r="X4" s="35"/>
      <c r="Y4" s="35"/>
      <c r="Z4" s="35"/>
    </row>
    <row r="5" ht="12.75" customHeight="1">
      <c r="A5" s="154"/>
      <c r="B5" s="156" t="s">
        <v>1468</v>
      </c>
      <c r="C5" s="35"/>
      <c r="D5" s="35"/>
      <c r="E5" s="35"/>
      <c r="F5" s="35"/>
      <c r="G5" s="35"/>
      <c r="H5" s="35"/>
      <c r="I5" s="35"/>
      <c r="J5" s="35"/>
      <c r="K5" s="35"/>
      <c r="L5" s="35"/>
      <c r="M5" s="35"/>
      <c r="N5" s="35"/>
      <c r="O5" s="35"/>
      <c r="P5" s="35"/>
      <c r="Q5" s="35"/>
      <c r="R5" s="35"/>
      <c r="S5" s="35"/>
      <c r="T5" s="35"/>
      <c r="U5" s="35"/>
      <c r="V5" s="35"/>
      <c r="W5" s="35"/>
      <c r="X5" s="35"/>
      <c r="Y5" s="35"/>
      <c r="Z5" s="35"/>
    </row>
    <row r="6" ht="12.75" customHeight="1">
      <c r="A6" s="154"/>
      <c r="B6" s="35"/>
      <c r="C6" s="35"/>
      <c r="D6" s="35"/>
      <c r="E6" s="35"/>
      <c r="F6" s="35"/>
      <c r="G6" s="35"/>
      <c r="H6" s="35"/>
      <c r="I6" s="35"/>
      <c r="J6" s="35"/>
      <c r="K6" s="35"/>
      <c r="L6" s="35"/>
      <c r="M6" s="35"/>
      <c r="N6" s="35"/>
      <c r="O6" s="35"/>
      <c r="P6" s="35"/>
      <c r="Q6" s="35"/>
      <c r="R6" s="35"/>
      <c r="S6" s="35"/>
      <c r="T6" s="35"/>
      <c r="U6" s="35"/>
      <c r="V6" s="35"/>
      <c r="W6" s="35"/>
      <c r="X6" s="35"/>
      <c r="Y6" s="35"/>
      <c r="Z6" s="35"/>
    </row>
    <row r="7" ht="12.75" customHeight="1">
      <c r="A7" s="52"/>
      <c r="B7" s="1"/>
      <c r="C7" s="1"/>
      <c r="D7" s="1"/>
      <c r="E7" s="1"/>
      <c r="F7" s="1"/>
      <c r="G7" s="1"/>
      <c r="H7" s="1"/>
      <c r="I7" s="1"/>
      <c r="J7" s="1"/>
      <c r="K7" s="1"/>
      <c r="L7" s="1"/>
      <c r="M7" s="1"/>
      <c r="N7" s="1"/>
      <c r="O7" s="1"/>
      <c r="P7" s="1"/>
      <c r="Q7" s="1"/>
      <c r="R7" s="1"/>
      <c r="S7" s="1"/>
      <c r="T7" s="1"/>
      <c r="U7" s="1"/>
      <c r="V7" s="1"/>
      <c r="W7" s="1"/>
      <c r="X7" s="1"/>
      <c r="Y7" s="1"/>
      <c r="Z7" s="1"/>
    </row>
    <row r="8" ht="12.75" customHeight="1">
      <c r="A8" s="52"/>
      <c r="B8" s="1"/>
      <c r="C8" s="1"/>
      <c r="D8" s="1"/>
      <c r="E8" s="1"/>
      <c r="F8" s="1"/>
      <c r="G8" s="1"/>
      <c r="H8" s="1"/>
      <c r="I8" s="1"/>
      <c r="J8" s="1"/>
      <c r="K8" s="1"/>
      <c r="L8" s="1"/>
      <c r="M8" s="1"/>
      <c r="N8" s="1"/>
      <c r="O8" s="1"/>
      <c r="P8" s="1"/>
      <c r="Q8" s="1"/>
      <c r="R8" s="1"/>
      <c r="S8" s="1"/>
      <c r="T8" s="1"/>
      <c r="U8" s="1"/>
      <c r="V8" s="1"/>
      <c r="W8" s="1"/>
      <c r="X8" s="1"/>
      <c r="Y8" s="1"/>
      <c r="Z8" s="1"/>
    </row>
    <row r="9" ht="12.75" customHeight="1">
      <c r="A9" s="52"/>
      <c r="B9" s="1"/>
      <c r="C9" s="1"/>
      <c r="D9" s="1"/>
      <c r="E9" s="1"/>
      <c r="F9" s="1"/>
      <c r="G9" s="1"/>
      <c r="H9" s="1"/>
      <c r="I9" s="1"/>
      <c r="J9" s="1"/>
      <c r="K9" s="1"/>
      <c r="L9" s="1"/>
      <c r="M9" s="1"/>
      <c r="N9" s="1"/>
      <c r="O9" s="1"/>
      <c r="P9" s="1"/>
      <c r="Q9" s="1"/>
      <c r="R9" s="1"/>
      <c r="S9" s="1"/>
      <c r="T9" s="1"/>
      <c r="U9" s="1"/>
      <c r="V9" s="1"/>
      <c r="W9" s="1"/>
      <c r="X9" s="1"/>
      <c r="Y9" s="1"/>
      <c r="Z9" s="1"/>
    </row>
    <row r="10" ht="12.75" customHeight="1">
      <c r="A10" s="52"/>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52"/>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52"/>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52"/>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52"/>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52"/>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52"/>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52"/>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52"/>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52"/>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52"/>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52"/>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52"/>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52"/>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52"/>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52"/>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52"/>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52"/>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52"/>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52"/>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52"/>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52"/>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52"/>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52"/>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52"/>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52"/>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52"/>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52"/>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52"/>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52"/>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52"/>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52"/>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52"/>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52"/>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52"/>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52"/>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52"/>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52"/>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52"/>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52"/>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52"/>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52"/>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52"/>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52"/>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52"/>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52"/>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52"/>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52"/>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52"/>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52"/>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52"/>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52"/>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52"/>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52"/>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52"/>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52"/>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52"/>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52"/>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52"/>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52"/>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52"/>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52"/>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52"/>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52"/>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52"/>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52"/>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52"/>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52"/>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52"/>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52"/>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52"/>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52"/>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52"/>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52"/>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52"/>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52"/>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52"/>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52"/>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52"/>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52"/>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52"/>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52"/>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52"/>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52"/>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52"/>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52"/>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52"/>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52"/>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52"/>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52"/>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5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5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5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5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5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5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5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5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5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5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5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5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5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5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5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5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5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5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5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5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5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5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5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5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5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5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5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5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5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5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5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5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5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5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5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5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5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5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5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5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5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5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5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5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5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5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5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5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5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5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5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5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5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5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5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5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5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5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5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5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5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5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5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5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5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5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5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5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5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5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5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5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5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5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5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5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5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5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5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5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5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5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5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5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5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5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5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5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5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5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5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5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5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5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5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5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5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5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5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5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5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5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5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5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5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5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5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5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5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5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5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5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5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5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5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5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5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5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5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5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5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36.7"/>
    <col customWidth="1" min="3" max="3" width="110.4"/>
    <col customWidth="1" min="4" max="4" width="15.0"/>
    <col customWidth="1" min="5" max="5" width="35.4"/>
    <col customWidth="1" min="6" max="23" width="9.1"/>
  </cols>
  <sheetData>
    <row r="1" ht="3.75" customHeight="1">
      <c r="A1" s="53"/>
      <c r="B1" s="53"/>
      <c r="C1" s="82"/>
      <c r="D1" s="53"/>
      <c r="E1" s="53"/>
      <c r="F1" s="53"/>
      <c r="G1" s="53"/>
      <c r="H1" s="53"/>
      <c r="I1" s="53"/>
      <c r="J1" s="53"/>
      <c r="K1" s="53"/>
      <c r="L1" s="53"/>
      <c r="M1" s="53"/>
      <c r="N1" s="53"/>
      <c r="O1" s="53"/>
      <c r="P1" s="53"/>
      <c r="Q1" s="53"/>
      <c r="R1" s="53"/>
      <c r="S1" s="53"/>
      <c r="T1" s="53"/>
      <c r="U1" s="53"/>
      <c r="V1" s="53"/>
      <c r="W1" s="53"/>
      <c r="X1" s="53"/>
      <c r="Y1" s="53"/>
      <c r="Z1" s="53"/>
    </row>
    <row r="2" ht="13.5" customHeight="1">
      <c r="A2" s="53"/>
      <c r="B2" s="83" t="s">
        <v>96</v>
      </c>
      <c r="C2" s="157"/>
      <c r="D2" s="53"/>
      <c r="E2" s="53"/>
      <c r="F2" s="53"/>
      <c r="G2" s="53"/>
      <c r="H2" s="53"/>
      <c r="I2" s="53"/>
      <c r="J2" s="53"/>
      <c r="K2" s="53"/>
      <c r="L2" s="53"/>
      <c r="M2" s="53"/>
      <c r="N2" s="53"/>
      <c r="O2" s="53"/>
      <c r="P2" s="53"/>
      <c r="Q2" s="53"/>
      <c r="R2" s="53"/>
      <c r="S2" s="53"/>
      <c r="T2" s="53"/>
      <c r="U2" s="53"/>
      <c r="V2" s="53"/>
      <c r="W2" s="53"/>
      <c r="X2" s="53"/>
      <c r="Y2" s="53"/>
      <c r="Z2" s="53"/>
    </row>
    <row r="3" ht="13.5" customHeight="1">
      <c r="A3" s="53"/>
      <c r="B3" s="153" t="s">
        <v>1469</v>
      </c>
      <c r="C3" s="158" t="s">
        <v>1470</v>
      </c>
      <c r="D3" s="53"/>
      <c r="E3" s="53"/>
      <c r="F3" s="53"/>
      <c r="G3" s="53"/>
      <c r="H3" s="53"/>
      <c r="I3" s="53"/>
      <c r="J3" s="53"/>
      <c r="K3" s="53"/>
      <c r="L3" s="53"/>
      <c r="M3" s="53"/>
      <c r="N3" s="53"/>
      <c r="O3" s="53"/>
      <c r="P3" s="53"/>
      <c r="Q3" s="53"/>
      <c r="R3" s="53"/>
      <c r="S3" s="53"/>
      <c r="T3" s="53"/>
      <c r="U3" s="53"/>
      <c r="V3" s="53"/>
      <c r="W3" s="53"/>
      <c r="X3" s="53"/>
      <c r="Y3" s="53"/>
      <c r="Z3" s="53"/>
    </row>
    <row r="4" ht="13.5" customHeight="1">
      <c r="A4" s="53"/>
      <c r="B4" s="159" t="s">
        <v>1471</v>
      </c>
      <c r="C4" s="160" t="s">
        <v>1472</v>
      </c>
      <c r="D4" s="1"/>
      <c r="E4" s="53"/>
      <c r="F4" s="53"/>
      <c r="G4" s="53"/>
      <c r="H4" s="53"/>
      <c r="I4" s="53"/>
      <c r="J4" s="53"/>
      <c r="K4" s="53"/>
      <c r="L4" s="53"/>
      <c r="M4" s="53"/>
      <c r="N4" s="53"/>
      <c r="O4" s="53"/>
      <c r="P4" s="53"/>
      <c r="Q4" s="53"/>
      <c r="R4" s="53"/>
      <c r="S4" s="53"/>
      <c r="T4" s="53"/>
      <c r="U4" s="53"/>
      <c r="V4" s="53"/>
      <c r="W4" s="53"/>
      <c r="X4" s="53"/>
      <c r="Y4" s="53"/>
      <c r="Z4" s="53"/>
    </row>
    <row r="5" ht="13.5" customHeight="1">
      <c r="A5" s="53"/>
      <c r="B5" s="161" t="s">
        <v>1473</v>
      </c>
      <c r="C5" s="160" t="s">
        <v>1474</v>
      </c>
      <c r="D5" s="53"/>
      <c r="E5" s="35"/>
      <c r="F5" s="53"/>
      <c r="G5" s="53"/>
      <c r="H5" s="53"/>
      <c r="I5" s="53"/>
      <c r="J5" s="53"/>
      <c r="K5" s="53"/>
      <c r="L5" s="53"/>
      <c r="M5" s="53"/>
      <c r="N5" s="53"/>
      <c r="O5" s="53"/>
      <c r="P5" s="53"/>
      <c r="Q5" s="53"/>
      <c r="R5" s="53"/>
      <c r="S5" s="53"/>
      <c r="T5" s="53"/>
      <c r="U5" s="53"/>
      <c r="V5" s="53"/>
      <c r="W5" s="53"/>
      <c r="X5" s="53"/>
      <c r="Y5" s="53"/>
      <c r="Z5" s="53"/>
    </row>
    <row r="6" ht="13.5" customHeight="1">
      <c r="A6" s="53"/>
      <c r="B6" s="159" t="s">
        <v>1475</v>
      </c>
      <c r="C6" s="160" t="s">
        <v>1476</v>
      </c>
      <c r="D6" s="53"/>
      <c r="E6" s="35"/>
      <c r="F6" s="53"/>
      <c r="G6" s="53"/>
      <c r="H6" s="53"/>
      <c r="I6" s="53"/>
      <c r="J6" s="53"/>
      <c r="K6" s="53"/>
      <c r="L6" s="53"/>
      <c r="M6" s="53"/>
      <c r="N6" s="53"/>
      <c r="O6" s="53"/>
      <c r="P6" s="53"/>
      <c r="Q6" s="53"/>
      <c r="R6" s="53"/>
      <c r="S6" s="53"/>
      <c r="T6" s="53"/>
      <c r="U6" s="53"/>
      <c r="V6" s="53"/>
      <c r="W6" s="53"/>
      <c r="X6" s="53"/>
      <c r="Y6" s="53"/>
      <c r="Z6" s="53"/>
    </row>
    <row r="7" ht="13.5" customHeight="1">
      <c r="A7" s="53"/>
      <c r="B7" s="159" t="s">
        <v>1477</v>
      </c>
      <c r="C7" s="160" t="s">
        <v>1478</v>
      </c>
      <c r="D7" s="53"/>
      <c r="E7" s="35"/>
      <c r="F7" s="53"/>
      <c r="G7" s="53"/>
      <c r="H7" s="53"/>
      <c r="I7" s="53"/>
      <c r="J7" s="53"/>
      <c r="K7" s="53"/>
      <c r="L7" s="53"/>
      <c r="M7" s="53"/>
      <c r="N7" s="53"/>
      <c r="O7" s="53"/>
      <c r="P7" s="53"/>
      <c r="Q7" s="53"/>
      <c r="R7" s="53"/>
      <c r="S7" s="53"/>
      <c r="T7" s="53"/>
      <c r="U7" s="53"/>
      <c r="V7" s="53"/>
      <c r="W7" s="53"/>
      <c r="X7" s="53"/>
      <c r="Y7" s="53"/>
      <c r="Z7" s="53"/>
    </row>
    <row r="8" ht="13.5" customHeight="1">
      <c r="A8" s="53"/>
      <c r="B8" s="159" t="s">
        <v>1479</v>
      </c>
      <c r="C8" s="160" t="s">
        <v>1480</v>
      </c>
      <c r="D8" s="53"/>
      <c r="E8" s="35"/>
      <c r="F8" s="53"/>
      <c r="G8" s="53"/>
      <c r="H8" s="53"/>
      <c r="I8" s="53"/>
      <c r="J8" s="53"/>
      <c r="K8" s="53"/>
      <c r="L8" s="53"/>
      <c r="M8" s="53"/>
      <c r="N8" s="53"/>
      <c r="O8" s="53"/>
      <c r="P8" s="53"/>
      <c r="Q8" s="53"/>
      <c r="R8" s="53"/>
      <c r="S8" s="53"/>
      <c r="T8" s="53"/>
      <c r="U8" s="53"/>
      <c r="V8" s="53"/>
      <c r="W8" s="53"/>
      <c r="X8" s="53"/>
      <c r="Y8" s="53"/>
      <c r="Z8" s="53"/>
    </row>
    <row r="9" ht="13.5" customHeight="1">
      <c r="A9" s="53"/>
      <c r="B9" s="159" t="s">
        <v>1481</v>
      </c>
      <c r="C9" s="160" t="s">
        <v>1482</v>
      </c>
      <c r="D9" s="53"/>
      <c r="E9" s="35"/>
      <c r="F9" s="53"/>
      <c r="G9" s="53"/>
      <c r="H9" s="53"/>
      <c r="I9" s="53"/>
      <c r="J9" s="53"/>
      <c r="K9" s="53"/>
      <c r="L9" s="53"/>
      <c r="M9" s="53"/>
      <c r="N9" s="53"/>
      <c r="O9" s="53"/>
      <c r="P9" s="53"/>
      <c r="Q9" s="53"/>
      <c r="R9" s="53"/>
      <c r="S9" s="53"/>
      <c r="T9" s="53"/>
      <c r="U9" s="53"/>
      <c r="V9" s="53"/>
      <c r="W9" s="53"/>
      <c r="X9" s="53"/>
      <c r="Y9" s="53"/>
      <c r="Z9" s="53"/>
    </row>
    <row r="10" ht="13.5" customHeight="1">
      <c r="A10" s="53"/>
      <c r="B10" s="159" t="s">
        <v>1483</v>
      </c>
      <c r="C10" s="160" t="s">
        <v>1484</v>
      </c>
      <c r="D10" s="53"/>
      <c r="E10" s="35"/>
      <c r="F10" s="53"/>
      <c r="G10" s="53"/>
      <c r="H10" s="53"/>
      <c r="I10" s="53"/>
      <c r="J10" s="53"/>
      <c r="K10" s="53"/>
      <c r="L10" s="53"/>
      <c r="M10" s="53"/>
      <c r="N10" s="53"/>
      <c r="O10" s="53"/>
      <c r="P10" s="53"/>
      <c r="Q10" s="53"/>
      <c r="R10" s="53"/>
      <c r="S10" s="53"/>
      <c r="T10" s="53"/>
      <c r="U10" s="53"/>
      <c r="V10" s="53"/>
      <c r="W10" s="53"/>
      <c r="X10" s="53"/>
      <c r="Y10" s="53"/>
      <c r="Z10" s="53"/>
    </row>
    <row r="11" ht="13.5" customHeight="1">
      <c r="A11" s="53"/>
      <c r="B11" s="159" t="s">
        <v>1485</v>
      </c>
      <c r="C11" s="160" t="s">
        <v>1486</v>
      </c>
      <c r="D11" s="53"/>
      <c r="E11" s="53"/>
      <c r="F11" s="53"/>
      <c r="G11" s="53"/>
      <c r="H11" s="53"/>
      <c r="I11" s="53"/>
      <c r="J11" s="53"/>
      <c r="K11" s="53"/>
      <c r="L11" s="53"/>
      <c r="M11" s="53"/>
      <c r="N11" s="53"/>
      <c r="O11" s="53"/>
      <c r="P11" s="53"/>
      <c r="Q11" s="53"/>
      <c r="R11" s="53"/>
      <c r="S11" s="53"/>
      <c r="T11" s="53"/>
      <c r="U11" s="53"/>
      <c r="V11" s="53"/>
      <c r="W11" s="53"/>
      <c r="X11" s="53"/>
      <c r="Y11" s="53"/>
      <c r="Z11" s="53"/>
    </row>
    <row r="12" ht="13.5" customHeight="1">
      <c r="A12" s="53"/>
      <c r="B12" s="159" t="s">
        <v>1487</v>
      </c>
      <c r="C12" s="160" t="s">
        <v>1488</v>
      </c>
      <c r="D12" s="53"/>
      <c r="E12" s="53"/>
      <c r="F12" s="53"/>
      <c r="G12" s="53"/>
      <c r="H12" s="53"/>
      <c r="I12" s="53"/>
      <c r="J12" s="53"/>
      <c r="K12" s="53"/>
      <c r="L12" s="53"/>
      <c r="M12" s="53"/>
      <c r="N12" s="53"/>
      <c r="O12" s="53"/>
      <c r="P12" s="53"/>
      <c r="Q12" s="53"/>
      <c r="R12" s="53"/>
      <c r="S12" s="53"/>
      <c r="T12" s="53"/>
      <c r="U12" s="53"/>
      <c r="V12" s="53"/>
      <c r="W12" s="53"/>
      <c r="X12" s="53"/>
      <c r="Y12" s="53"/>
      <c r="Z12" s="53"/>
    </row>
    <row r="13" ht="13.5" customHeight="1">
      <c r="A13" s="53"/>
      <c r="B13" s="159" t="s">
        <v>1489</v>
      </c>
      <c r="C13" s="160" t="s">
        <v>1490</v>
      </c>
      <c r="D13" s="53"/>
      <c r="E13" s="53"/>
      <c r="F13" s="53"/>
      <c r="G13" s="53"/>
      <c r="H13" s="53"/>
      <c r="I13" s="53"/>
      <c r="J13" s="53"/>
      <c r="K13" s="53"/>
      <c r="L13" s="53"/>
      <c r="M13" s="53"/>
      <c r="N13" s="53"/>
      <c r="O13" s="53"/>
      <c r="P13" s="53"/>
      <c r="Q13" s="53"/>
      <c r="R13" s="53"/>
      <c r="S13" s="53"/>
      <c r="T13" s="53"/>
      <c r="U13" s="53"/>
      <c r="V13" s="53"/>
      <c r="W13" s="53"/>
      <c r="X13" s="53"/>
      <c r="Y13" s="53"/>
      <c r="Z13" s="53"/>
    </row>
    <row r="14" ht="13.5" customHeight="1">
      <c r="A14" s="53"/>
      <c r="B14" s="159" t="s">
        <v>1491</v>
      </c>
      <c r="C14" s="160" t="s">
        <v>1492</v>
      </c>
      <c r="D14" s="53"/>
      <c r="E14" s="53"/>
      <c r="F14" s="53"/>
      <c r="G14" s="53"/>
      <c r="H14" s="53"/>
      <c r="I14" s="53"/>
      <c r="J14" s="53"/>
      <c r="K14" s="53"/>
      <c r="L14" s="53"/>
      <c r="M14" s="53"/>
      <c r="N14" s="53"/>
      <c r="O14" s="53"/>
      <c r="P14" s="53"/>
      <c r="Q14" s="53"/>
      <c r="R14" s="53"/>
      <c r="S14" s="53"/>
      <c r="T14" s="53"/>
      <c r="U14" s="53"/>
      <c r="V14" s="53"/>
      <c r="W14" s="53"/>
      <c r="X14" s="53"/>
      <c r="Y14" s="53"/>
      <c r="Z14" s="53"/>
    </row>
    <row r="15" ht="13.5" customHeight="1">
      <c r="A15" s="53"/>
      <c r="B15" s="159" t="s">
        <v>1493</v>
      </c>
      <c r="C15" s="160" t="s">
        <v>1494</v>
      </c>
      <c r="D15" s="53"/>
      <c r="E15" s="53"/>
      <c r="F15" s="53"/>
      <c r="G15" s="53"/>
      <c r="H15" s="53"/>
      <c r="I15" s="53"/>
      <c r="J15" s="53"/>
      <c r="K15" s="53"/>
      <c r="L15" s="53"/>
      <c r="M15" s="53"/>
      <c r="N15" s="53"/>
      <c r="O15" s="53"/>
      <c r="P15" s="53"/>
      <c r="Q15" s="53"/>
      <c r="R15" s="53"/>
      <c r="S15" s="53"/>
      <c r="T15" s="53"/>
      <c r="U15" s="53"/>
      <c r="V15" s="53"/>
      <c r="W15" s="53"/>
      <c r="X15" s="53"/>
      <c r="Y15" s="53"/>
      <c r="Z15" s="53"/>
    </row>
    <row r="16" ht="13.5" customHeight="1">
      <c r="A16" s="53"/>
      <c r="B16" s="159" t="s">
        <v>1495</v>
      </c>
      <c r="C16" s="160" t="s">
        <v>1496</v>
      </c>
      <c r="D16" s="53"/>
      <c r="E16" s="53"/>
      <c r="F16" s="53"/>
      <c r="G16" s="53"/>
      <c r="H16" s="53"/>
      <c r="I16" s="53"/>
      <c r="J16" s="53"/>
      <c r="K16" s="53"/>
      <c r="L16" s="53"/>
      <c r="M16" s="53"/>
      <c r="N16" s="53"/>
      <c r="O16" s="53"/>
      <c r="P16" s="53"/>
      <c r="Q16" s="53"/>
      <c r="R16" s="53"/>
      <c r="S16" s="53"/>
      <c r="T16" s="53"/>
      <c r="U16" s="53"/>
      <c r="V16" s="53"/>
      <c r="W16" s="53"/>
      <c r="X16" s="53"/>
      <c r="Y16" s="53"/>
      <c r="Z16" s="53"/>
    </row>
    <row r="17" ht="13.5" customHeight="1">
      <c r="A17" s="53"/>
      <c r="B17" s="159" t="s">
        <v>1497</v>
      </c>
      <c r="C17" s="160" t="s">
        <v>1498</v>
      </c>
      <c r="D17" s="53"/>
      <c r="E17" s="53"/>
      <c r="F17" s="53"/>
      <c r="G17" s="53"/>
      <c r="H17" s="53"/>
      <c r="I17" s="53"/>
      <c r="J17" s="53"/>
      <c r="K17" s="53"/>
      <c r="L17" s="53"/>
      <c r="M17" s="53"/>
      <c r="N17" s="53"/>
      <c r="O17" s="53"/>
      <c r="P17" s="53"/>
      <c r="Q17" s="53"/>
      <c r="R17" s="53"/>
      <c r="S17" s="53"/>
      <c r="T17" s="53"/>
      <c r="U17" s="53"/>
      <c r="V17" s="53"/>
      <c r="W17" s="53"/>
      <c r="X17" s="53"/>
      <c r="Y17" s="53"/>
      <c r="Z17" s="53"/>
    </row>
    <row r="18" ht="13.5" customHeight="1">
      <c r="A18" s="53"/>
      <c r="B18" s="159" t="s">
        <v>1499</v>
      </c>
      <c r="C18" s="160" t="s">
        <v>1500</v>
      </c>
      <c r="D18" s="53"/>
      <c r="E18" s="53"/>
      <c r="F18" s="53"/>
      <c r="G18" s="53"/>
      <c r="H18" s="53"/>
      <c r="I18" s="53"/>
      <c r="J18" s="53"/>
      <c r="K18" s="53"/>
      <c r="L18" s="53"/>
      <c r="M18" s="53"/>
      <c r="N18" s="53"/>
      <c r="O18" s="53"/>
      <c r="P18" s="53"/>
      <c r="Q18" s="53"/>
      <c r="R18" s="53"/>
      <c r="S18" s="53"/>
      <c r="T18" s="53"/>
      <c r="U18" s="53"/>
      <c r="V18" s="53"/>
      <c r="W18" s="53"/>
      <c r="X18" s="53"/>
      <c r="Y18" s="53"/>
      <c r="Z18" s="53"/>
    </row>
    <row r="19" ht="13.5" customHeight="1">
      <c r="A19" s="53"/>
      <c r="B19" s="159" t="s">
        <v>1501</v>
      </c>
      <c r="C19" s="160" t="s">
        <v>1502</v>
      </c>
      <c r="D19" s="53"/>
      <c r="E19" s="53"/>
      <c r="F19" s="53"/>
      <c r="G19" s="53"/>
      <c r="H19" s="53"/>
      <c r="I19" s="53"/>
      <c r="J19" s="53"/>
      <c r="K19" s="53"/>
      <c r="L19" s="53"/>
      <c r="M19" s="53"/>
      <c r="N19" s="53"/>
      <c r="O19" s="53"/>
      <c r="P19" s="53"/>
      <c r="Q19" s="53"/>
      <c r="R19" s="53"/>
      <c r="S19" s="53"/>
      <c r="T19" s="53"/>
      <c r="U19" s="53"/>
      <c r="V19" s="53"/>
      <c r="W19" s="53"/>
      <c r="X19" s="53"/>
      <c r="Y19" s="53"/>
      <c r="Z19" s="53"/>
    </row>
    <row r="20" ht="13.5" customHeight="1">
      <c r="A20" s="53"/>
      <c r="B20" s="159" t="s">
        <v>1503</v>
      </c>
      <c r="C20" s="160" t="s">
        <v>1504</v>
      </c>
      <c r="D20" s="53"/>
      <c r="E20" s="53"/>
      <c r="F20" s="53"/>
      <c r="G20" s="53"/>
      <c r="H20" s="53"/>
      <c r="I20" s="53"/>
      <c r="J20" s="53"/>
      <c r="K20" s="53"/>
      <c r="L20" s="53"/>
      <c r="M20" s="53"/>
      <c r="N20" s="53"/>
      <c r="O20" s="53"/>
      <c r="P20" s="53"/>
      <c r="Q20" s="53"/>
      <c r="R20" s="53"/>
      <c r="S20" s="53"/>
      <c r="T20" s="53"/>
      <c r="U20" s="53"/>
      <c r="V20" s="53"/>
      <c r="W20" s="53"/>
      <c r="X20" s="53"/>
      <c r="Y20" s="53"/>
      <c r="Z20" s="53"/>
    </row>
    <row r="21" ht="13.5" customHeight="1">
      <c r="A21" s="53"/>
      <c r="B21" s="159" t="s">
        <v>1505</v>
      </c>
      <c r="C21" s="160" t="s">
        <v>1506</v>
      </c>
      <c r="D21" s="53"/>
      <c r="E21" s="53"/>
      <c r="F21" s="53"/>
      <c r="G21" s="53"/>
      <c r="H21" s="53"/>
      <c r="I21" s="53"/>
      <c r="J21" s="53"/>
      <c r="K21" s="53"/>
      <c r="L21" s="53"/>
      <c r="M21" s="53"/>
      <c r="N21" s="53"/>
      <c r="O21" s="53"/>
      <c r="P21" s="53"/>
      <c r="Q21" s="53"/>
      <c r="R21" s="53"/>
      <c r="S21" s="53"/>
      <c r="T21" s="53"/>
      <c r="U21" s="53"/>
      <c r="V21" s="53"/>
      <c r="W21" s="53"/>
      <c r="X21" s="53"/>
      <c r="Y21" s="53"/>
      <c r="Z21" s="53"/>
    </row>
    <row r="22" ht="13.5" customHeight="1">
      <c r="A22" s="53"/>
      <c r="B22" s="159" t="s">
        <v>1507</v>
      </c>
      <c r="C22" s="160" t="s">
        <v>1508</v>
      </c>
      <c r="D22" s="53"/>
      <c r="E22" s="53"/>
      <c r="F22" s="53"/>
      <c r="G22" s="53"/>
      <c r="H22" s="53"/>
      <c r="I22" s="53"/>
      <c r="J22" s="53"/>
      <c r="K22" s="53"/>
      <c r="L22" s="53"/>
      <c r="M22" s="53"/>
      <c r="N22" s="53"/>
      <c r="O22" s="53"/>
      <c r="P22" s="53"/>
      <c r="Q22" s="53"/>
      <c r="R22" s="53"/>
      <c r="S22" s="53"/>
      <c r="T22" s="53"/>
      <c r="U22" s="53"/>
      <c r="V22" s="53"/>
      <c r="W22" s="53"/>
      <c r="X22" s="53"/>
      <c r="Y22" s="53"/>
      <c r="Z22" s="53"/>
    </row>
    <row r="23" ht="13.5" customHeight="1">
      <c r="A23" s="53"/>
      <c r="B23" s="159" t="s">
        <v>1509</v>
      </c>
      <c r="C23" s="160" t="s">
        <v>1510</v>
      </c>
      <c r="D23" s="53"/>
      <c r="E23" s="53"/>
      <c r="F23" s="53"/>
      <c r="G23" s="53"/>
      <c r="H23" s="53"/>
      <c r="I23" s="53"/>
      <c r="J23" s="53"/>
      <c r="K23" s="53"/>
      <c r="L23" s="53"/>
      <c r="M23" s="53"/>
      <c r="N23" s="53"/>
      <c r="O23" s="53"/>
      <c r="P23" s="53"/>
      <c r="Q23" s="53"/>
      <c r="R23" s="53"/>
      <c r="S23" s="53"/>
      <c r="T23" s="53"/>
      <c r="U23" s="53"/>
      <c r="V23" s="53"/>
      <c r="W23" s="53"/>
      <c r="X23" s="53"/>
      <c r="Y23" s="53"/>
      <c r="Z23" s="53"/>
    </row>
    <row r="24" ht="13.5" customHeight="1">
      <c r="A24" s="53"/>
      <c r="B24" s="159" t="s">
        <v>1511</v>
      </c>
      <c r="C24" s="160" t="s">
        <v>1512</v>
      </c>
      <c r="D24" s="53"/>
      <c r="E24" s="53"/>
      <c r="F24" s="53"/>
      <c r="G24" s="53"/>
      <c r="H24" s="53"/>
      <c r="I24" s="53"/>
      <c r="J24" s="53"/>
      <c r="K24" s="53"/>
      <c r="L24" s="53"/>
      <c r="M24" s="53"/>
      <c r="N24" s="53"/>
      <c r="O24" s="53"/>
      <c r="P24" s="53"/>
      <c r="Q24" s="53"/>
      <c r="R24" s="53"/>
      <c r="S24" s="53"/>
      <c r="T24" s="53"/>
      <c r="U24" s="53"/>
      <c r="V24" s="53"/>
      <c r="W24" s="53"/>
      <c r="X24" s="53"/>
      <c r="Y24" s="53"/>
      <c r="Z24" s="53"/>
    </row>
    <row r="25" ht="13.5" customHeight="1">
      <c r="A25" s="53"/>
      <c r="B25" s="159" t="s">
        <v>1513</v>
      </c>
      <c r="C25" s="160" t="s">
        <v>1514</v>
      </c>
      <c r="D25" s="53"/>
      <c r="E25" s="53"/>
      <c r="F25" s="53"/>
      <c r="G25" s="53"/>
      <c r="H25" s="53"/>
      <c r="I25" s="53"/>
      <c r="J25" s="53"/>
      <c r="K25" s="53"/>
      <c r="L25" s="53"/>
      <c r="M25" s="53"/>
      <c r="N25" s="53"/>
      <c r="O25" s="53"/>
      <c r="P25" s="53"/>
      <c r="Q25" s="53"/>
      <c r="R25" s="53"/>
      <c r="S25" s="53"/>
      <c r="T25" s="53"/>
      <c r="U25" s="53"/>
      <c r="V25" s="53"/>
      <c r="W25" s="53"/>
      <c r="X25" s="53"/>
      <c r="Y25" s="53"/>
      <c r="Z25" s="53"/>
    </row>
    <row r="26" ht="13.5" customHeight="1">
      <c r="A26" s="53"/>
      <c r="B26" s="159" t="s">
        <v>1515</v>
      </c>
      <c r="C26" s="160" t="s">
        <v>1516</v>
      </c>
      <c r="D26" s="53"/>
      <c r="E26" s="53"/>
      <c r="F26" s="53"/>
      <c r="G26" s="53"/>
      <c r="H26" s="53"/>
      <c r="I26" s="53"/>
      <c r="J26" s="53"/>
      <c r="K26" s="53"/>
      <c r="L26" s="53"/>
      <c r="M26" s="53"/>
      <c r="N26" s="53"/>
      <c r="O26" s="53"/>
      <c r="P26" s="53"/>
      <c r="Q26" s="53"/>
      <c r="R26" s="53"/>
      <c r="S26" s="53"/>
      <c r="T26" s="53"/>
      <c r="U26" s="53"/>
      <c r="V26" s="53"/>
      <c r="W26" s="53"/>
      <c r="X26" s="53"/>
      <c r="Y26" s="53"/>
      <c r="Z26" s="53"/>
    </row>
    <row r="27" ht="13.5" customHeight="1">
      <c r="A27" s="53"/>
      <c r="B27" s="159" t="s">
        <v>1517</v>
      </c>
      <c r="C27" s="160" t="s">
        <v>1518</v>
      </c>
      <c r="D27" s="53"/>
      <c r="E27" s="53"/>
      <c r="F27" s="53"/>
      <c r="G27" s="53"/>
      <c r="H27" s="53"/>
      <c r="I27" s="53"/>
      <c r="J27" s="53"/>
      <c r="K27" s="53"/>
      <c r="L27" s="53"/>
      <c r="M27" s="53"/>
      <c r="N27" s="53"/>
      <c r="O27" s="53"/>
      <c r="P27" s="53"/>
      <c r="Q27" s="53"/>
      <c r="R27" s="53"/>
      <c r="S27" s="53"/>
      <c r="T27" s="53"/>
      <c r="U27" s="53"/>
      <c r="V27" s="53"/>
      <c r="W27" s="53"/>
      <c r="X27" s="53"/>
      <c r="Y27" s="53"/>
      <c r="Z27" s="53"/>
    </row>
    <row r="28" ht="13.5" customHeight="1">
      <c r="A28" s="53"/>
      <c r="B28" s="159" t="s">
        <v>1519</v>
      </c>
      <c r="C28" s="160" t="s">
        <v>1520</v>
      </c>
      <c r="D28" s="53"/>
      <c r="E28" s="53"/>
      <c r="F28" s="53"/>
      <c r="G28" s="53"/>
      <c r="H28" s="53"/>
      <c r="I28" s="53"/>
      <c r="J28" s="53"/>
      <c r="K28" s="53"/>
      <c r="L28" s="53"/>
      <c r="M28" s="53"/>
      <c r="N28" s="53"/>
      <c r="O28" s="53"/>
      <c r="P28" s="53"/>
      <c r="Q28" s="53"/>
      <c r="R28" s="53"/>
      <c r="S28" s="53"/>
      <c r="T28" s="53"/>
      <c r="U28" s="53"/>
      <c r="V28" s="53"/>
      <c r="W28" s="53"/>
      <c r="X28" s="53"/>
      <c r="Y28" s="53"/>
      <c r="Z28" s="53"/>
    </row>
    <row r="29" ht="13.5" customHeight="1">
      <c r="A29" s="53"/>
      <c r="B29" s="159" t="s">
        <v>1521</v>
      </c>
      <c r="C29" s="160" t="s">
        <v>1522</v>
      </c>
      <c r="D29" s="53"/>
      <c r="E29" s="53"/>
      <c r="F29" s="53"/>
      <c r="G29" s="53"/>
      <c r="H29" s="53"/>
      <c r="I29" s="53"/>
      <c r="J29" s="53"/>
      <c r="K29" s="53"/>
      <c r="L29" s="53"/>
      <c r="M29" s="53"/>
      <c r="N29" s="53"/>
      <c r="O29" s="53"/>
      <c r="P29" s="53"/>
      <c r="Q29" s="53"/>
      <c r="R29" s="53"/>
      <c r="S29" s="53"/>
      <c r="T29" s="53"/>
      <c r="U29" s="53"/>
      <c r="V29" s="53"/>
      <c r="W29" s="53"/>
      <c r="X29" s="53"/>
      <c r="Y29" s="53"/>
      <c r="Z29" s="53"/>
    </row>
    <row r="30" ht="13.5" customHeight="1">
      <c r="A30" s="53"/>
      <c r="B30" s="159" t="s">
        <v>1523</v>
      </c>
      <c r="C30" s="160" t="s">
        <v>1524</v>
      </c>
      <c r="D30" s="53"/>
      <c r="E30" s="53"/>
      <c r="F30" s="53"/>
      <c r="G30" s="53"/>
      <c r="H30" s="53"/>
      <c r="I30" s="53"/>
      <c r="J30" s="53"/>
      <c r="K30" s="53"/>
      <c r="L30" s="53"/>
      <c r="M30" s="53"/>
      <c r="N30" s="53"/>
      <c r="O30" s="53"/>
      <c r="P30" s="53"/>
      <c r="Q30" s="53"/>
      <c r="R30" s="53"/>
      <c r="S30" s="53"/>
      <c r="T30" s="53"/>
      <c r="U30" s="53"/>
      <c r="V30" s="53"/>
      <c r="W30" s="53"/>
      <c r="X30" s="53"/>
      <c r="Y30" s="53"/>
      <c r="Z30" s="53"/>
    </row>
    <row r="31" ht="13.5" customHeight="1">
      <c r="A31" s="53"/>
      <c r="B31" s="159" t="s">
        <v>1525</v>
      </c>
      <c r="C31" s="160" t="s">
        <v>1526</v>
      </c>
      <c r="D31" s="53"/>
      <c r="E31" s="53"/>
      <c r="F31" s="53"/>
      <c r="G31" s="53"/>
      <c r="H31" s="53"/>
      <c r="I31" s="53"/>
      <c r="J31" s="53"/>
      <c r="K31" s="53"/>
      <c r="L31" s="53"/>
      <c r="M31" s="53"/>
      <c r="N31" s="53"/>
      <c r="O31" s="53"/>
      <c r="P31" s="53"/>
      <c r="Q31" s="53"/>
      <c r="R31" s="53"/>
      <c r="S31" s="53"/>
      <c r="T31" s="53"/>
      <c r="U31" s="53"/>
      <c r="V31" s="53"/>
      <c r="W31" s="53"/>
      <c r="X31" s="53"/>
      <c r="Y31" s="53"/>
      <c r="Z31" s="53"/>
    </row>
    <row r="32" ht="13.5" customHeight="1">
      <c r="A32" s="53"/>
      <c r="B32" s="159" t="s">
        <v>1527</v>
      </c>
      <c r="C32" s="160" t="s">
        <v>1528</v>
      </c>
      <c r="D32" s="53"/>
      <c r="E32" s="53"/>
      <c r="F32" s="53"/>
      <c r="G32" s="53"/>
      <c r="H32" s="53"/>
      <c r="I32" s="53"/>
      <c r="J32" s="53"/>
      <c r="K32" s="53"/>
      <c r="L32" s="53"/>
      <c r="M32" s="53"/>
      <c r="N32" s="53"/>
      <c r="O32" s="53"/>
      <c r="P32" s="53"/>
      <c r="Q32" s="53"/>
      <c r="R32" s="53"/>
      <c r="S32" s="53"/>
      <c r="T32" s="53"/>
      <c r="U32" s="53"/>
      <c r="V32" s="53"/>
      <c r="W32" s="53"/>
      <c r="X32" s="53"/>
      <c r="Y32" s="53"/>
      <c r="Z32" s="53"/>
    </row>
    <row r="33" ht="13.5" customHeight="1">
      <c r="A33" s="53"/>
      <c r="B33" s="53"/>
      <c r="C33" s="82"/>
      <c r="D33" s="53"/>
      <c r="E33" s="53"/>
      <c r="F33" s="53"/>
      <c r="G33" s="53"/>
      <c r="H33" s="53"/>
      <c r="I33" s="53"/>
      <c r="J33" s="53"/>
      <c r="K33" s="53"/>
      <c r="L33" s="53"/>
      <c r="M33" s="53"/>
      <c r="N33" s="53"/>
      <c r="O33" s="53"/>
      <c r="P33" s="53"/>
      <c r="Q33" s="53"/>
      <c r="R33" s="53"/>
      <c r="S33" s="53"/>
      <c r="T33" s="53"/>
      <c r="U33" s="53"/>
      <c r="V33" s="53"/>
      <c r="W33" s="53"/>
      <c r="X33" s="53"/>
      <c r="Y33" s="53"/>
      <c r="Z33" s="53"/>
    </row>
    <row r="34" ht="13.5" customHeight="1">
      <c r="A34" s="53"/>
      <c r="B34" s="50" t="s">
        <v>1529</v>
      </c>
      <c r="C34" s="66" t="s">
        <v>1530</v>
      </c>
      <c r="D34" s="35"/>
      <c r="E34" s="53"/>
      <c r="F34" s="53"/>
      <c r="G34" s="53"/>
      <c r="H34" s="53"/>
      <c r="I34" s="53"/>
      <c r="J34" s="53"/>
      <c r="K34" s="53"/>
      <c r="L34" s="53"/>
      <c r="M34" s="53"/>
      <c r="N34" s="53"/>
      <c r="O34" s="53"/>
      <c r="P34" s="53"/>
      <c r="Q34" s="53"/>
      <c r="R34" s="53"/>
      <c r="S34" s="53"/>
      <c r="T34" s="53"/>
      <c r="U34" s="53"/>
      <c r="V34" s="53"/>
      <c r="W34" s="53"/>
      <c r="X34" s="53"/>
      <c r="Y34" s="53"/>
      <c r="Z34" s="53"/>
    </row>
    <row r="35" ht="13.5" customHeight="1">
      <c r="A35" s="53"/>
      <c r="B35" s="50" t="s">
        <v>1531</v>
      </c>
      <c r="C35" s="141" t="s">
        <v>1532</v>
      </c>
      <c r="D35" s="35"/>
      <c r="E35" s="53"/>
      <c r="F35" s="53"/>
      <c r="G35" s="53"/>
      <c r="H35" s="53"/>
      <c r="I35" s="53"/>
      <c r="J35" s="53"/>
      <c r="K35" s="53"/>
      <c r="L35" s="53"/>
      <c r="M35" s="53"/>
      <c r="N35" s="53"/>
      <c r="O35" s="53"/>
      <c r="P35" s="53"/>
      <c r="Q35" s="53"/>
      <c r="R35" s="53"/>
      <c r="S35" s="53"/>
      <c r="T35" s="53"/>
      <c r="U35" s="53"/>
      <c r="V35" s="53"/>
      <c r="W35" s="53"/>
      <c r="X35" s="53"/>
      <c r="Y35" s="53"/>
      <c r="Z35" s="53"/>
    </row>
    <row r="36" ht="13.5" customHeight="1">
      <c r="A36" s="53"/>
      <c r="B36" s="50" t="s">
        <v>1533</v>
      </c>
      <c r="C36" s="141" t="s">
        <v>1534</v>
      </c>
      <c r="D36" s="53"/>
      <c r="E36" s="53"/>
      <c r="F36" s="53"/>
      <c r="G36" s="53"/>
      <c r="H36" s="53"/>
      <c r="I36" s="53"/>
      <c r="J36" s="53"/>
      <c r="K36" s="53"/>
      <c r="L36" s="53"/>
      <c r="M36" s="53"/>
      <c r="N36" s="53"/>
      <c r="O36" s="53"/>
      <c r="P36" s="53"/>
      <c r="Q36" s="53"/>
      <c r="R36" s="53"/>
      <c r="S36" s="53"/>
      <c r="T36" s="53"/>
      <c r="U36" s="53"/>
      <c r="V36" s="53"/>
      <c r="W36" s="53"/>
      <c r="X36" s="53"/>
      <c r="Y36" s="53"/>
      <c r="Z36" s="53"/>
    </row>
    <row r="37" ht="13.5" customHeight="1">
      <c r="A37" s="53"/>
      <c r="B37" s="50" t="s">
        <v>1535</v>
      </c>
      <c r="C37" s="141"/>
      <c r="D37" s="53"/>
      <c r="E37" s="53"/>
      <c r="F37" s="53"/>
      <c r="G37" s="53"/>
      <c r="H37" s="53"/>
      <c r="I37" s="53"/>
      <c r="J37" s="53"/>
      <c r="K37" s="53"/>
      <c r="L37" s="53"/>
      <c r="M37" s="53"/>
      <c r="N37" s="53"/>
      <c r="O37" s="53"/>
      <c r="P37" s="53"/>
      <c r="Q37" s="53"/>
      <c r="R37" s="53"/>
      <c r="S37" s="53"/>
      <c r="T37" s="53"/>
      <c r="U37" s="53"/>
      <c r="V37" s="53"/>
      <c r="W37" s="53"/>
      <c r="X37" s="53"/>
      <c r="Y37" s="53"/>
      <c r="Z37" s="53"/>
    </row>
    <row r="38" ht="13.5" customHeight="1">
      <c r="A38" s="53"/>
      <c r="B38" s="50" t="s">
        <v>1536</v>
      </c>
      <c r="C38" s="141"/>
      <c r="D38" s="53"/>
      <c r="E38" s="53"/>
      <c r="F38" s="53"/>
      <c r="G38" s="53"/>
      <c r="H38" s="53"/>
      <c r="I38" s="53"/>
      <c r="J38" s="53"/>
      <c r="K38" s="53"/>
      <c r="L38" s="53"/>
      <c r="M38" s="53"/>
      <c r="N38" s="53"/>
      <c r="O38" s="53"/>
      <c r="P38" s="53"/>
      <c r="Q38" s="53"/>
      <c r="R38" s="53"/>
      <c r="S38" s="53"/>
      <c r="T38" s="53"/>
      <c r="U38" s="53"/>
      <c r="V38" s="53"/>
      <c r="W38" s="53"/>
      <c r="X38" s="53"/>
      <c r="Y38" s="53"/>
      <c r="Z38" s="53"/>
    </row>
    <row r="39" ht="13.5" customHeight="1">
      <c r="A39" s="53"/>
      <c r="B39" s="50" t="s">
        <v>1537</v>
      </c>
      <c r="C39" s="141" t="s">
        <v>1538</v>
      </c>
      <c r="D39" s="53"/>
      <c r="E39" s="53"/>
      <c r="F39" s="53"/>
      <c r="G39" s="53"/>
      <c r="H39" s="53"/>
      <c r="I39" s="53"/>
      <c r="J39" s="53"/>
      <c r="K39" s="53"/>
      <c r="L39" s="53"/>
      <c r="M39" s="53"/>
      <c r="N39" s="53"/>
      <c r="O39" s="53"/>
      <c r="P39" s="53"/>
      <c r="Q39" s="53"/>
      <c r="R39" s="53"/>
      <c r="S39" s="53"/>
      <c r="T39" s="53"/>
      <c r="U39" s="53"/>
      <c r="V39" s="53"/>
      <c r="W39" s="53"/>
      <c r="X39" s="53"/>
      <c r="Y39" s="53"/>
      <c r="Z39" s="53"/>
    </row>
    <row r="40" ht="13.5" customHeight="1">
      <c r="A40" s="53"/>
      <c r="B40" s="50" t="s">
        <v>1539</v>
      </c>
      <c r="C40" s="141" t="s">
        <v>1540</v>
      </c>
      <c r="D40" s="53"/>
      <c r="E40" s="53"/>
      <c r="F40" s="53"/>
      <c r="G40" s="53"/>
      <c r="H40" s="53"/>
      <c r="I40" s="53"/>
      <c r="J40" s="53"/>
      <c r="K40" s="53"/>
      <c r="L40" s="53"/>
      <c r="M40" s="53"/>
      <c r="N40" s="53"/>
      <c r="O40" s="53"/>
      <c r="P40" s="53"/>
      <c r="Q40" s="53"/>
      <c r="R40" s="53"/>
      <c r="S40" s="53"/>
      <c r="T40" s="53"/>
      <c r="U40" s="53"/>
      <c r="V40" s="53"/>
      <c r="W40" s="53"/>
      <c r="X40" s="53"/>
      <c r="Y40" s="53"/>
      <c r="Z40" s="53"/>
    </row>
    <row r="41" ht="13.5" customHeight="1">
      <c r="A41" s="53"/>
      <c r="B41" s="50" t="s">
        <v>1541</v>
      </c>
      <c r="C41" s="141" t="s">
        <v>1542</v>
      </c>
      <c r="D41" s="53"/>
      <c r="E41" s="53"/>
      <c r="F41" s="53"/>
      <c r="G41" s="53"/>
      <c r="H41" s="53"/>
      <c r="I41" s="53"/>
      <c r="J41" s="53"/>
      <c r="K41" s="53"/>
      <c r="L41" s="53"/>
      <c r="M41" s="53"/>
      <c r="N41" s="53"/>
      <c r="O41" s="53"/>
      <c r="P41" s="53"/>
      <c r="Q41" s="53"/>
      <c r="R41" s="53"/>
      <c r="S41" s="53"/>
      <c r="T41" s="53"/>
      <c r="U41" s="53"/>
      <c r="V41" s="53"/>
      <c r="W41" s="53"/>
      <c r="X41" s="53"/>
      <c r="Y41" s="53"/>
      <c r="Z41" s="53"/>
    </row>
    <row r="42" ht="13.5" customHeight="1">
      <c r="A42" s="53"/>
      <c r="B42" s="50" t="s">
        <v>1543</v>
      </c>
      <c r="C42" s="141" t="s">
        <v>1544</v>
      </c>
      <c r="D42" s="53"/>
      <c r="E42" s="53"/>
      <c r="F42" s="53"/>
      <c r="G42" s="53"/>
      <c r="H42" s="53"/>
      <c r="I42" s="53"/>
      <c r="J42" s="53"/>
      <c r="K42" s="53"/>
      <c r="L42" s="53"/>
      <c r="M42" s="53"/>
      <c r="N42" s="53"/>
      <c r="O42" s="53"/>
      <c r="P42" s="53"/>
      <c r="Q42" s="53"/>
      <c r="R42" s="53"/>
      <c r="S42" s="53"/>
      <c r="T42" s="53"/>
      <c r="U42" s="53"/>
      <c r="V42" s="53"/>
      <c r="W42" s="53"/>
      <c r="X42" s="53"/>
      <c r="Y42" s="53"/>
      <c r="Z42" s="53"/>
    </row>
    <row r="43" ht="13.5" customHeight="1">
      <c r="A43" s="53"/>
      <c r="B43" s="50" t="s">
        <v>1545</v>
      </c>
      <c r="C43" s="141" t="s">
        <v>1546</v>
      </c>
      <c r="D43" s="53"/>
      <c r="E43" s="53"/>
      <c r="F43" s="53"/>
      <c r="G43" s="53"/>
      <c r="H43" s="53"/>
      <c r="I43" s="53"/>
      <c r="J43" s="53"/>
      <c r="K43" s="53"/>
      <c r="L43" s="53"/>
      <c r="M43" s="53"/>
      <c r="N43" s="53"/>
      <c r="O43" s="53"/>
      <c r="P43" s="53"/>
      <c r="Q43" s="53"/>
      <c r="R43" s="53"/>
      <c r="S43" s="53"/>
      <c r="T43" s="53"/>
      <c r="U43" s="53"/>
      <c r="V43" s="53"/>
      <c r="W43" s="53"/>
      <c r="X43" s="53"/>
      <c r="Y43" s="53"/>
      <c r="Z43" s="53"/>
    </row>
    <row r="44" ht="13.5" customHeight="1">
      <c r="A44" s="53"/>
      <c r="B44" s="50" t="s">
        <v>1547</v>
      </c>
      <c r="C44" s="141" t="s">
        <v>1548</v>
      </c>
      <c r="D44" s="53"/>
      <c r="E44" s="53"/>
      <c r="F44" s="53"/>
      <c r="G44" s="53"/>
      <c r="H44" s="53"/>
      <c r="I44" s="53"/>
      <c r="J44" s="53"/>
      <c r="K44" s="53"/>
      <c r="L44" s="53"/>
      <c r="M44" s="53"/>
      <c r="N44" s="53"/>
      <c r="O44" s="53"/>
      <c r="P44" s="53"/>
      <c r="Q44" s="53"/>
      <c r="R44" s="53"/>
      <c r="S44" s="53"/>
      <c r="T44" s="53"/>
      <c r="U44" s="53"/>
      <c r="V44" s="53"/>
      <c r="W44" s="53"/>
      <c r="X44" s="53"/>
      <c r="Y44" s="53"/>
      <c r="Z44" s="53"/>
    </row>
    <row r="45" ht="13.5" customHeight="1">
      <c r="A45" s="53"/>
      <c r="B45" s="50" t="s">
        <v>1549</v>
      </c>
      <c r="C45" s="141" t="s">
        <v>1550</v>
      </c>
      <c r="D45" s="53"/>
      <c r="E45" s="53"/>
      <c r="F45" s="53"/>
      <c r="G45" s="53"/>
      <c r="H45" s="53"/>
      <c r="I45" s="53"/>
      <c r="J45" s="53"/>
      <c r="K45" s="53"/>
      <c r="L45" s="53"/>
      <c r="M45" s="53"/>
      <c r="N45" s="53"/>
      <c r="O45" s="53"/>
      <c r="P45" s="53"/>
      <c r="Q45" s="53"/>
      <c r="R45" s="53"/>
      <c r="S45" s="53"/>
      <c r="T45" s="53"/>
      <c r="U45" s="53"/>
      <c r="V45" s="53"/>
      <c r="W45" s="53"/>
      <c r="X45" s="53"/>
      <c r="Y45" s="53"/>
      <c r="Z45" s="53"/>
    </row>
    <row r="46" ht="13.5" customHeight="1">
      <c r="A46" s="53"/>
      <c r="B46" s="50" t="s">
        <v>1551</v>
      </c>
      <c r="C46" s="141" t="s">
        <v>1552</v>
      </c>
      <c r="D46" s="53"/>
      <c r="E46" s="53"/>
      <c r="F46" s="53"/>
      <c r="G46" s="53"/>
      <c r="H46" s="53"/>
      <c r="I46" s="53"/>
      <c r="J46" s="53"/>
      <c r="K46" s="53"/>
      <c r="L46" s="53"/>
      <c r="M46" s="53"/>
      <c r="N46" s="53"/>
      <c r="O46" s="53"/>
      <c r="P46" s="53"/>
      <c r="Q46" s="53"/>
      <c r="R46" s="53"/>
      <c r="S46" s="53"/>
      <c r="T46" s="53"/>
      <c r="U46" s="53"/>
      <c r="V46" s="53"/>
      <c r="W46" s="53"/>
      <c r="X46" s="53"/>
      <c r="Y46" s="53"/>
      <c r="Z46" s="53"/>
    </row>
    <row r="47" ht="13.5" customHeight="1">
      <c r="A47" s="53"/>
      <c r="B47" s="50" t="s">
        <v>1553</v>
      </c>
      <c r="C47" s="141" t="s">
        <v>1554</v>
      </c>
      <c r="D47" s="53"/>
      <c r="E47" s="53"/>
      <c r="F47" s="53"/>
      <c r="G47" s="53"/>
      <c r="H47" s="53"/>
      <c r="I47" s="53"/>
      <c r="J47" s="53"/>
      <c r="K47" s="53"/>
      <c r="L47" s="53"/>
      <c r="M47" s="53"/>
      <c r="N47" s="53"/>
      <c r="O47" s="53"/>
      <c r="P47" s="53"/>
      <c r="Q47" s="53"/>
      <c r="R47" s="53"/>
      <c r="S47" s="53"/>
      <c r="T47" s="53"/>
      <c r="U47" s="53"/>
      <c r="V47" s="53"/>
      <c r="W47" s="53"/>
      <c r="X47" s="53"/>
      <c r="Y47" s="53"/>
      <c r="Z47" s="53"/>
    </row>
    <row r="48" ht="13.5" customHeight="1">
      <c r="A48" s="53"/>
      <c r="B48" s="50" t="s">
        <v>1555</v>
      </c>
      <c r="C48" s="141" t="s">
        <v>1556</v>
      </c>
      <c r="D48" s="53"/>
      <c r="E48" s="53"/>
      <c r="F48" s="53"/>
      <c r="G48" s="53"/>
      <c r="H48" s="53"/>
      <c r="I48" s="53"/>
      <c r="J48" s="53"/>
      <c r="K48" s="53"/>
      <c r="L48" s="53"/>
      <c r="M48" s="53"/>
      <c r="N48" s="53"/>
      <c r="O48" s="53"/>
      <c r="P48" s="53"/>
      <c r="Q48" s="53"/>
      <c r="R48" s="53"/>
      <c r="S48" s="53"/>
      <c r="T48" s="53"/>
      <c r="U48" s="53"/>
      <c r="V48" s="53"/>
      <c r="W48" s="53"/>
      <c r="X48" s="53"/>
      <c r="Y48" s="53"/>
      <c r="Z48" s="53"/>
    </row>
    <row r="49" ht="13.5" customHeight="1">
      <c r="A49" s="53"/>
      <c r="B49" s="50" t="s">
        <v>1557</v>
      </c>
      <c r="C49" s="141" t="s">
        <v>1558</v>
      </c>
      <c r="D49" s="53"/>
      <c r="E49" s="53"/>
      <c r="F49" s="53"/>
      <c r="G49" s="53"/>
      <c r="H49" s="53"/>
      <c r="I49" s="53"/>
      <c r="J49" s="53"/>
      <c r="K49" s="53"/>
      <c r="L49" s="53"/>
      <c r="M49" s="53"/>
      <c r="N49" s="53"/>
      <c r="O49" s="53"/>
      <c r="P49" s="53"/>
      <c r="Q49" s="53"/>
      <c r="R49" s="53"/>
      <c r="S49" s="53"/>
      <c r="T49" s="53"/>
      <c r="U49" s="53"/>
      <c r="V49" s="53"/>
      <c r="W49" s="53"/>
      <c r="X49" s="53"/>
      <c r="Y49" s="53"/>
      <c r="Z49" s="53"/>
    </row>
    <row r="50" ht="13.5" customHeight="1">
      <c r="A50" s="53"/>
      <c r="B50" s="50" t="s">
        <v>1559</v>
      </c>
      <c r="C50" s="141" t="s">
        <v>1560</v>
      </c>
      <c r="D50" s="53"/>
      <c r="E50" s="53"/>
      <c r="F50" s="53"/>
      <c r="G50" s="53"/>
      <c r="H50" s="53"/>
      <c r="I50" s="53"/>
      <c r="J50" s="53"/>
      <c r="K50" s="53"/>
      <c r="L50" s="53"/>
      <c r="M50" s="53"/>
      <c r="N50" s="53"/>
      <c r="O50" s="53"/>
      <c r="P50" s="53"/>
      <c r="Q50" s="53"/>
      <c r="R50" s="53"/>
      <c r="S50" s="53"/>
      <c r="T50" s="53"/>
      <c r="U50" s="53"/>
      <c r="V50" s="53"/>
      <c r="W50" s="53"/>
      <c r="X50" s="53"/>
      <c r="Y50" s="53"/>
      <c r="Z50" s="53"/>
    </row>
    <row r="51" ht="13.5" customHeight="1">
      <c r="A51" s="53"/>
      <c r="B51" s="50" t="s">
        <v>1561</v>
      </c>
      <c r="C51" s="141" t="s">
        <v>1562</v>
      </c>
      <c r="D51" s="53"/>
      <c r="E51" s="53"/>
      <c r="F51" s="53"/>
      <c r="G51" s="53"/>
      <c r="H51" s="53"/>
      <c r="I51" s="53"/>
      <c r="J51" s="53"/>
      <c r="K51" s="53"/>
      <c r="L51" s="53"/>
      <c r="M51" s="53"/>
      <c r="N51" s="53"/>
      <c r="O51" s="53"/>
      <c r="P51" s="53"/>
      <c r="Q51" s="53"/>
      <c r="R51" s="53"/>
      <c r="S51" s="53"/>
      <c r="T51" s="53"/>
      <c r="U51" s="53"/>
      <c r="V51" s="53"/>
      <c r="W51" s="53"/>
      <c r="X51" s="53"/>
      <c r="Y51" s="53"/>
      <c r="Z51" s="53"/>
    </row>
    <row r="52" ht="13.5" customHeight="1">
      <c r="A52" s="53"/>
      <c r="B52" s="50" t="s">
        <v>1563</v>
      </c>
      <c r="C52" s="141" t="s">
        <v>1564</v>
      </c>
      <c r="D52" s="53"/>
      <c r="E52" s="53"/>
      <c r="F52" s="53"/>
      <c r="G52" s="53"/>
      <c r="H52" s="53"/>
      <c r="I52" s="53"/>
      <c r="J52" s="53"/>
      <c r="K52" s="53"/>
      <c r="L52" s="53"/>
      <c r="M52" s="53"/>
      <c r="N52" s="53"/>
      <c r="O52" s="53"/>
      <c r="P52" s="53"/>
      <c r="Q52" s="53"/>
      <c r="R52" s="53"/>
      <c r="S52" s="53"/>
      <c r="T52" s="53"/>
      <c r="U52" s="53"/>
      <c r="V52" s="53"/>
      <c r="W52" s="53"/>
      <c r="X52" s="53"/>
      <c r="Y52" s="53"/>
      <c r="Z52" s="53"/>
    </row>
    <row r="53" ht="13.5" customHeight="1">
      <c r="A53" s="53"/>
      <c r="B53" s="53"/>
      <c r="C53" s="82"/>
      <c r="D53" s="53"/>
      <c r="E53" s="53"/>
      <c r="F53" s="53"/>
      <c r="G53" s="53"/>
      <c r="H53" s="53"/>
      <c r="I53" s="53"/>
      <c r="J53" s="53"/>
      <c r="K53" s="53"/>
      <c r="L53" s="53"/>
      <c r="M53" s="53"/>
      <c r="N53" s="53"/>
      <c r="O53" s="53"/>
      <c r="P53" s="53"/>
      <c r="Q53" s="53"/>
      <c r="R53" s="53"/>
      <c r="S53" s="53"/>
      <c r="T53" s="53"/>
      <c r="U53" s="53"/>
      <c r="V53" s="53"/>
      <c r="W53" s="53"/>
      <c r="X53" s="53"/>
      <c r="Y53" s="53"/>
      <c r="Z53" s="53"/>
    </row>
    <row r="54" ht="13.5" customHeight="1">
      <c r="A54" s="53"/>
      <c r="B54" s="53"/>
      <c r="C54" s="82"/>
      <c r="D54" s="53"/>
      <c r="E54" s="53"/>
      <c r="F54" s="53"/>
      <c r="G54" s="53"/>
      <c r="H54" s="53"/>
      <c r="I54" s="53"/>
      <c r="J54" s="53"/>
      <c r="K54" s="53"/>
      <c r="L54" s="53"/>
      <c r="M54" s="53"/>
      <c r="N54" s="53"/>
      <c r="O54" s="53"/>
      <c r="P54" s="53"/>
      <c r="Q54" s="53"/>
      <c r="R54" s="53"/>
      <c r="S54" s="53"/>
      <c r="T54" s="53"/>
      <c r="U54" s="53"/>
      <c r="V54" s="53"/>
      <c r="W54" s="53"/>
      <c r="X54" s="53"/>
      <c r="Y54" s="53"/>
      <c r="Z54" s="53"/>
    </row>
    <row r="55" ht="13.5" customHeight="1">
      <c r="A55" s="53"/>
      <c r="B55" s="53"/>
      <c r="C55" s="82"/>
      <c r="D55" s="53"/>
      <c r="E55" s="53"/>
      <c r="F55" s="53"/>
      <c r="G55" s="53"/>
      <c r="H55" s="53"/>
      <c r="I55" s="53"/>
      <c r="J55" s="53"/>
      <c r="K55" s="53"/>
      <c r="L55" s="53"/>
      <c r="M55" s="53"/>
      <c r="N55" s="53"/>
      <c r="O55" s="53"/>
      <c r="P55" s="53"/>
      <c r="Q55" s="53"/>
      <c r="R55" s="53"/>
      <c r="S55" s="53"/>
      <c r="T55" s="53"/>
      <c r="U55" s="53"/>
      <c r="V55" s="53"/>
      <c r="W55" s="53"/>
      <c r="X55" s="53"/>
      <c r="Y55" s="53"/>
      <c r="Z55" s="53"/>
    </row>
    <row r="56" ht="13.5" customHeight="1">
      <c r="A56" s="53"/>
      <c r="B56" s="53"/>
      <c r="C56" s="82"/>
      <c r="D56" s="53"/>
      <c r="E56" s="53"/>
      <c r="F56" s="53"/>
      <c r="G56" s="53"/>
      <c r="H56" s="53"/>
      <c r="I56" s="53"/>
      <c r="J56" s="53"/>
      <c r="K56" s="53"/>
      <c r="L56" s="53"/>
      <c r="M56" s="53"/>
      <c r="N56" s="53"/>
      <c r="O56" s="53"/>
      <c r="P56" s="53"/>
      <c r="Q56" s="53"/>
      <c r="R56" s="53"/>
      <c r="S56" s="53"/>
      <c r="T56" s="53"/>
      <c r="U56" s="53"/>
      <c r="V56" s="53"/>
      <c r="W56" s="53"/>
      <c r="X56" s="53"/>
      <c r="Y56" s="53"/>
      <c r="Z56" s="53"/>
    </row>
    <row r="57" ht="13.5" customHeight="1">
      <c r="A57" s="53"/>
      <c r="B57" s="53"/>
      <c r="C57" s="82"/>
      <c r="D57" s="53"/>
      <c r="E57" s="53"/>
      <c r="F57" s="53"/>
      <c r="G57" s="53"/>
      <c r="H57" s="53"/>
      <c r="I57" s="53"/>
      <c r="J57" s="53"/>
      <c r="K57" s="53"/>
      <c r="L57" s="53"/>
      <c r="M57" s="53"/>
      <c r="N57" s="53"/>
      <c r="O57" s="53"/>
      <c r="P57" s="53"/>
      <c r="Q57" s="53"/>
      <c r="R57" s="53"/>
      <c r="S57" s="53"/>
      <c r="T57" s="53"/>
      <c r="U57" s="53"/>
      <c r="V57" s="53"/>
      <c r="W57" s="53"/>
      <c r="X57" s="53"/>
      <c r="Y57" s="53"/>
      <c r="Z57" s="53"/>
    </row>
    <row r="58" ht="13.5" customHeight="1">
      <c r="A58" s="53"/>
      <c r="B58" s="53"/>
      <c r="C58" s="82"/>
      <c r="D58" s="53"/>
      <c r="E58" s="53"/>
      <c r="F58" s="53"/>
      <c r="G58" s="53"/>
      <c r="H58" s="53"/>
      <c r="I58" s="53"/>
      <c r="J58" s="53"/>
      <c r="K58" s="53"/>
      <c r="L58" s="53"/>
      <c r="M58" s="53"/>
      <c r="N58" s="53"/>
      <c r="O58" s="53"/>
      <c r="P58" s="53"/>
      <c r="Q58" s="53"/>
      <c r="R58" s="53"/>
      <c r="S58" s="53"/>
      <c r="T58" s="53"/>
      <c r="U58" s="53"/>
      <c r="V58" s="53"/>
      <c r="W58" s="53"/>
      <c r="X58" s="53"/>
      <c r="Y58" s="53"/>
      <c r="Z58" s="53"/>
    </row>
    <row r="59" ht="13.5" customHeight="1">
      <c r="A59" s="53"/>
      <c r="B59" s="53"/>
      <c r="C59" s="82"/>
      <c r="D59" s="53"/>
      <c r="E59" s="53"/>
      <c r="F59" s="53"/>
      <c r="G59" s="53"/>
      <c r="H59" s="53"/>
      <c r="I59" s="53"/>
      <c r="J59" s="53"/>
      <c r="K59" s="53"/>
      <c r="L59" s="53"/>
      <c r="M59" s="53"/>
      <c r="N59" s="53"/>
      <c r="O59" s="53"/>
      <c r="P59" s="53"/>
      <c r="Q59" s="53"/>
      <c r="R59" s="53"/>
      <c r="S59" s="53"/>
      <c r="T59" s="53"/>
      <c r="U59" s="53"/>
      <c r="V59" s="53"/>
      <c r="W59" s="53"/>
      <c r="X59" s="53"/>
      <c r="Y59" s="53"/>
      <c r="Z59" s="53"/>
    </row>
    <row r="60" ht="13.5" customHeight="1">
      <c r="A60" s="53"/>
      <c r="B60" s="53"/>
      <c r="C60" s="82"/>
      <c r="D60" s="53"/>
      <c r="E60" s="53"/>
      <c r="F60" s="53"/>
      <c r="G60" s="53"/>
      <c r="H60" s="53"/>
      <c r="I60" s="53"/>
      <c r="J60" s="53"/>
      <c r="K60" s="53"/>
      <c r="L60" s="53"/>
      <c r="M60" s="53"/>
      <c r="N60" s="53"/>
      <c r="O60" s="53"/>
      <c r="P60" s="53"/>
      <c r="Q60" s="53"/>
      <c r="R60" s="53"/>
      <c r="S60" s="53"/>
      <c r="T60" s="53"/>
      <c r="U60" s="53"/>
      <c r="V60" s="53"/>
      <c r="W60" s="53"/>
      <c r="X60" s="53"/>
      <c r="Y60" s="53"/>
      <c r="Z60" s="53"/>
    </row>
    <row r="61" ht="13.5" customHeight="1">
      <c r="A61" s="53"/>
      <c r="B61" s="53"/>
      <c r="C61" s="82"/>
      <c r="D61" s="53"/>
      <c r="E61" s="53"/>
      <c r="F61" s="53"/>
      <c r="G61" s="53"/>
      <c r="H61" s="53"/>
      <c r="I61" s="53"/>
      <c r="J61" s="53"/>
      <c r="K61" s="53"/>
      <c r="L61" s="53"/>
      <c r="M61" s="53"/>
      <c r="N61" s="53"/>
      <c r="O61" s="53"/>
      <c r="P61" s="53"/>
      <c r="Q61" s="53"/>
      <c r="R61" s="53"/>
      <c r="S61" s="53"/>
      <c r="T61" s="53"/>
      <c r="U61" s="53"/>
      <c r="V61" s="53"/>
      <c r="W61" s="53"/>
      <c r="X61" s="53"/>
      <c r="Y61" s="53"/>
      <c r="Z61" s="53"/>
    </row>
    <row r="62" ht="13.5" customHeight="1">
      <c r="A62" s="53"/>
      <c r="B62" s="53"/>
      <c r="C62" s="82"/>
      <c r="D62" s="53"/>
      <c r="E62" s="53"/>
      <c r="F62" s="53"/>
      <c r="G62" s="53"/>
      <c r="H62" s="53"/>
      <c r="I62" s="53"/>
      <c r="J62" s="53"/>
      <c r="K62" s="53"/>
      <c r="L62" s="53"/>
      <c r="M62" s="53"/>
      <c r="N62" s="53"/>
      <c r="O62" s="53"/>
      <c r="P62" s="53"/>
      <c r="Q62" s="53"/>
      <c r="R62" s="53"/>
      <c r="S62" s="53"/>
      <c r="T62" s="53"/>
      <c r="U62" s="53"/>
      <c r="V62" s="53"/>
      <c r="W62" s="53"/>
      <c r="X62" s="53"/>
      <c r="Y62" s="53"/>
      <c r="Z62" s="53"/>
    </row>
    <row r="63" ht="13.5" customHeight="1">
      <c r="A63" s="53"/>
      <c r="B63" s="53"/>
      <c r="C63" s="82"/>
      <c r="D63" s="53"/>
      <c r="E63" s="53"/>
      <c r="F63" s="53"/>
      <c r="G63" s="53"/>
      <c r="H63" s="53"/>
      <c r="I63" s="53"/>
      <c r="J63" s="53"/>
      <c r="K63" s="53"/>
      <c r="L63" s="53"/>
      <c r="M63" s="53"/>
      <c r="N63" s="53"/>
      <c r="O63" s="53"/>
      <c r="P63" s="53"/>
      <c r="Q63" s="53"/>
      <c r="R63" s="53"/>
      <c r="S63" s="53"/>
      <c r="T63" s="53"/>
      <c r="U63" s="53"/>
      <c r="V63" s="53"/>
      <c r="W63" s="53"/>
      <c r="X63" s="53"/>
      <c r="Y63" s="53"/>
      <c r="Z63" s="53"/>
    </row>
    <row r="64" ht="13.5" customHeight="1">
      <c r="A64" s="53"/>
      <c r="B64" s="53"/>
      <c r="C64" s="82"/>
      <c r="D64" s="53"/>
      <c r="E64" s="53"/>
      <c r="F64" s="53"/>
      <c r="G64" s="53"/>
      <c r="H64" s="53"/>
      <c r="I64" s="53"/>
      <c r="J64" s="53"/>
      <c r="K64" s="53"/>
      <c r="L64" s="53"/>
      <c r="M64" s="53"/>
      <c r="N64" s="53"/>
      <c r="O64" s="53"/>
      <c r="P64" s="53"/>
      <c r="Q64" s="53"/>
      <c r="R64" s="53"/>
      <c r="S64" s="53"/>
      <c r="T64" s="53"/>
      <c r="U64" s="53"/>
      <c r="V64" s="53"/>
      <c r="W64" s="53"/>
      <c r="X64" s="53"/>
      <c r="Y64" s="53"/>
      <c r="Z64" s="53"/>
    </row>
    <row r="65" ht="13.5" customHeight="1">
      <c r="A65" s="53"/>
      <c r="B65" s="53"/>
      <c r="C65" s="82"/>
      <c r="D65" s="53"/>
      <c r="E65" s="53"/>
      <c r="F65" s="53"/>
      <c r="G65" s="53"/>
      <c r="H65" s="53"/>
      <c r="I65" s="53"/>
      <c r="J65" s="53"/>
      <c r="K65" s="53"/>
      <c r="L65" s="53"/>
      <c r="M65" s="53"/>
      <c r="N65" s="53"/>
      <c r="O65" s="53"/>
      <c r="P65" s="53"/>
      <c r="Q65" s="53"/>
      <c r="R65" s="53"/>
      <c r="S65" s="53"/>
      <c r="T65" s="53"/>
      <c r="U65" s="53"/>
      <c r="V65" s="53"/>
      <c r="W65" s="53"/>
      <c r="X65" s="53"/>
      <c r="Y65" s="53"/>
      <c r="Z65" s="53"/>
    </row>
    <row r="66" ht="13.5" customHeight="1">
      <c r="A66" s="53"/>
      <c r="B66" s="53"/>
      <c r="C66" s="82"/>
      <c r="D66" s="53"/>
      <c r="E66" s="53"/>
      <c r="F66" s="53"/>
      <c r="G66" s="53"/>
      <c r="H66" s="53"/>
      <c r="I66" s="53"/>
      <c r="J66" s="53"/>
      <c r="K66" s="53"/>
      <c r="L66" s="53"/>
      <c r="M66" s="53"/>
      <c r="N66" s="53"/>
      <c r="O66" s="53"/>
      <c r="P66" s="53"/>
      <c r="Q66" s="53"/>
      <c r="R66" s="53"/>
      <c r="S66" s="53"/>
      <c r="T66" s="53"/>
      <c r="U66" s="53"/>
      <c r="V66" s="53"/>
      <c r="W66" s="53"/>
      <c r="X66" s="53"/>
      <c r="Y66" s="53"/>
      <c r="Z66" s="53"/>
    </row>
    <row r="67" ht="13.5" customHeight="1">
      <c r="A67" s="53"/>
      <c r="B67" s="53"/>
      <c r="C67" s="82"/>
      <c r="D67" s="53"/>
      <c r="E67" s="53"/>
      <c r="F67" s="53"/>
      <c r="G67" s="53"/>
      <c r="H67" s="53"/>
      <c r="I67" s="53"/>
      <c r="J67" s="53"/>
      <c r="K67" s="53"/>
      <c r="L67" s="53"/>
      <c r="M67" s="53"/>
      <c r="N67" s="53"/>
      <c r="O67" s="53"/>
      <c r="P67" s="53"/>
      <c r="Q67" s="53"/>
      <c r="R67" s="53"/>
      <c r="S67" s="53"/>
      <c r="T67" s="53"/>
      <c r="U67" s="53"/>
      <c r="V67" s="53"/>
      <c r="W67" s="53"/>
      <c r="X67" s="53"/>
      <c r="Y67" s="53"/>
      <c r="Z67" s="53"/>
    </row>
    <row r="68" ht="13.5" customHeight="1">
      <c r="A68" s="53"/>
      <c r="B68" s="53"/>
      <c r="C68" s="82"/>
      <c r="D68" s="53"/>
      <c r="E68" s="53"/>
      <c r="F68" s="53"/>
      <c r="G68" s="53"/>
      <c r="H68" s="53"/>
      <c r="I68" s="53"/>
      <c r="J68" s="53"/>
      <c r="K68" s="53"/>
      <c r="L68" s="53"/>
      <c r="M68" s="53"/>
      <c r="N68" s="53"/>
      <c r="O68" s="53"/>
      <c r="P68" s="53"/>
      <c r="Q68" s="53"/>
      <c r="R68" s="53"/>
      <c r="S68" s="53"/>
      <c r="T68" s="53"/>
      <c r="U68" s="53"/>
      <c r="V68" s="53"/>
      <c r="W68" s="53"/>
      <c r="X68" s="53"/>
      <c r="Y68" s="53"/>
      <c r="Z68" s="53"/>
    </row>
    <row r="69" ht="13.5" customHeight="1">
      <c r="A69" s="53"/>
      <c r="B69" s="53"/>
      <c r="C69" s="82"/>
      <c r="D69" s="53"/>
      <c r="E69" s="53"/>
      <c r="F69" s="53"/>
      <c r="G69" s="53"/>
      <c r="H69" s="53"/>
      <c r="I69" s="53"/>
      <c r="J69" s="53"/>
      <c r="K69" s="53"/>
      <c r="L69" s="53"/>
      <c r="M69" s="53"/>
      <c r="N69" s="53"/>
      <c r="O69" s="53"/>
      <c r="P69" s="53"/>
      <c r="Q69" s="53"/>
      <c r="R69" s="53"/>
      <c r="S69" s="53"/>
      <c r="T69" s="53"/>
      <c r="U69" s="53"/>
      <c r="V69" s="53"/>
      <c r="W69" s="53"/>
      <c r="X69" s="53"/>
      <c r="Y69" s="53"/>
      <c r="Z69" s="53"/>
    </row>
    <row r="70" ht="13.5" customHeight="1">
      <c r="A70" s="53"/>
      <c r="B70" s="53"/>
      <c r="C70" s="82"/>
      <c r="D70" s="53"/>
      <c r="E70" s="53"/>
      <c r="F70" s="53"/>
      <c r="G70" s="53"/>
      <c r="H70" s="53"/>
      <c r="I70" s="53"/>
      <c r="J70" s="53"/>
      <c r="K70" s="53"/>
      <c r="L70" s="53"/>
      <c r="M70" s="53"/>
      <c r="N70" s="53"/>
      <c r="O70" s="53"/>
      <c r="P70" s="53"/>
      <c r="Q70" s="53"/>
      <c r="R70" s="53"/>
      <c r="S70" s="53"/>
      <c r="T70" s="53"/>
      <c r="U70" s="53"/>
      <c r="V70" s="53"/>
      <c r="W70" s="53"/>
      <c r="X70" s="53"/>
      <c r="Y70" s="53"/>
      <c r="Z70" s="53"/>
    </row>
    <row r="71" ht="13.5" customHeight="1">
      <c r="A71" s="53"/>
      <c r="B71" s="53"/>
      <c r="C71" s="82"/>
      <c r="D71" s="53"/>
      <c r="E71" s="53"/>
      <c r="F71" s="53"/>
      <c r="G71" s="53"/>
      <c r="H71" s="53"/>
      <c r="I71" s="53"/>
      <c r="J71" s="53"/>
      <c r="K71" s="53"/>
      <c r="L71" s="53"/>
      <c r="M71" s="53"/>
      <c r="N71" s="53"/>
      <c r="O71" s="53"/>
      <c r="P71" s="53"/>
      <c r="Q71" s="53"/>
      <c r="R71" s="53"/>
      <c r="S71" s="53"/>
      <c r="T71" s="53"/>
      <c r="U71" s="53"/>
      <c r="V71" s="53"/>
      <c r="W71" s="53"/>
      <c r="X71" s="53"/>
      <c r="Y71" s="53"/>
      <c r="Z71" s="53"/>
    </row>
    <row r="72" ht="13.5" customHeight="1">
      <c r="A72" s="53"/>
      <c r="B72" s="53"/>
      <c r="C72" s="82"/>
      <c r="D72" s="53"/>
      <c r="E72" s="53"/>
      <c r="F72" s="53"/>
      <c r="G72" s="53"/>
      <c r="H72" s="53"/>
      <c r="I72" s="53"/>
      <c r="J72" s="53"/>
      <c r="K72" s="53"/>
      <c r="L72" s="53"/>
      <c r="M72" s="53"/>
      <c r="N72" s="53"/>
      <c r="O72" s="53"/>
      <c r="P72" s="53"/>
      <c r="Q72" s="53"/>
      <c r="R72" s="53"/>
      <c r="S72" s="53"/>
      <c r="T72" s="53"/>
      <c r="U72" s="53"/>
      <c r="V72" s="53"/>
      <c r="W72" s="53"/>
      <c r="X72" s="53"/>
      <c r="Y72" s="53"/>
      <c r="Z72" s="53"/>
    </row>
    <row r="73" ht="13.5" customHeight="1">
      <c r="A73" s="53"/>
      <c r="B73" s="53"/>
      <c r="C73" s="82"/>
      <c r="D73" s="53"/>
      <c r="E73" s="53"/>
      <c r="F73" s="53"/>
      <c r="G73" s="53"/>
      <c r="H73" s="53"/>
      <c r="I73" s="53"/>
      <c r="J73" s="53"/>
      <c r="K73" s="53"/>
      <c r="L73" s="53"/>
      <c r="M73" s="53"/>
      <c r="N73" s="53"/>
      <c r="O73" s="53"/>
      <c r="P73" s="53"/>
      <c r="Q73" s="53"/>
      <c r="R73" s="53"/>
      <c r="S73" s="53"/>
      <c r="T73" s="53"/>
      <c r="U73" s="53"/>
      <c r="V73" s="53"/>
      <c r="W73" s="53"/>
      <c r="X73" s="53"/>
      <c r="Y73" s="53"/>
      <c r="Z73" s="53"/>
    </row>
    <row r="74" ht="13.5" customHeight="1">
      <c r="A74" s="53"/>
      <c r="B74" s="53"/>
      <c r="C74" s="82"/>
      <c r="D74" s="53"/>
      <c r="E74" s="53"/>
      <c r="F74" s="53"/>
      <c r="G74" s="53"/>
      <c r="H74" s="53"/>
      <c r="I74" s="53"/>
      <c r="J74" s="53"/>
      <c r="K74" s="53"/>
      <c r="L74" s="53"/>
      <c r="M74" s="53"/>
      <c r="N74" s="53"/>
      <c r="O74" s="53"/>
      <c r="P74" s="53"/>
      <c r="Q74" s="53"/>
      <c r="R74" s="53"/>
      <c r="S74" s="53"/>
      <c r="T74" s="53"/>
      <c r="U74" s="53"/>
      <c r="V74" s="53"/>
      <c r="W74" s="53"/>
      <c r="X74" s="53"/>
      <c r="Y74" s="53"/>
      <c r="Z74" s="53"/>
    </row>
    <row r="75" ht="13.5" customHeight="1">
      <c r="A75" s="53"/>
      <c r="B75" s="53"/>
      <c r="C75" s="82"/>
      <c r="D75" s="53"/>
      <c r="E75" s="53"/>
      <c r="F75" s="53"/>
      <c r="G75" s="53"/>
      <c r="H75" s="53"/>
      <c r="I75" s="53"/>
      <c r="J75" s="53"/>
      <c r="K75" s="53"/>
      <c r="L75" s="53"/>
      <c r="M75" s="53"/>
      <c r="N75" s="53"/>
      <c r="O75" s="53"/>
      <c r="P75" s="53"/>
      <c r="Q75" s="53"/>
      <c r="R75" s="53"/>
      <c r="S75" s="53"/>
      <c r="T75" s="53"/>
      <c r="U75" s="53"/>
      <c r="V75" s="53"/>
      <c r="W75" s="53"/>
      <c r="X75" s="53"/>
      <c r="Y75" s="53"/>
      <c r="Z75" s="53"/>
    </row>
    <row r="76" ht="13.5" customHeight="1">
      <c r="A76" s="53"/>
      <c r="B76" s="53"/>
      <c r="C76" s="82"/>
      <c r="D76" s="53"/>
      <c r="E76" s="53"/>
      <c r="F76" s="53"/>
      <c r="G76" s="53"/>
      <c r="H76" s="53"/>
      <c r="I76" s="53"/>
      <c r="J76" s="53"/>
      <c r="K76" s="53"/>
      <c r="L76" s="53"/>
      <c r="M76" s="53"/>
      <c r="N76" s="53"/>
      <c r="O76" s="53"/>
      <c r="P76" s="53"/>
      <c r="Q76" s="53"/>
      <c r="R76" s="53"/>
      <c r="S76" s="53"/>
      <c r="T76" s="53"/>
      <c r="U76" s="53"/>
      <c r="V76" s="53"/>
      <c r="W76" s="53"/>
      <c r="X76" s="53"/>
      <c r="Y76" s="53"/>
      <c r="Z76" s="53"/>
    </row>
    <row r="77" ht="13.5" customHeight="1">
      <c r="A77" s="53"/>
      <c r="B77" s="53"/>
      <c r="C77" s="82"/>
      <c r="D77" s="53"/>
      <c r="E77" s="53"/>
      <c r="F77" s="53"/>
      <c r="G77" s="53"/>
      <c r="H77" s="53"/>
      <c r="I77" s="53"/>
      <c r="J77" s="53"/>
      <c r="K77" s="53"/>
      <c r="L77" s="53"/>
      <c r="M77" s="53"/>
      <c r="N77" s="53"/>
      <c r="O77" s="53"/>
      <c r="P77" s="53"/>
      <c r="Q77" s="53"/>
      <c r="R77" s="53"/>
      <c r="S77" s="53"/>
      <c r="T77" s="53"/>
      <c r="U77" s="53"/>
      <c r="V77" s="53"/>
      <c r="W77" s="53"/>
      <c r="X77" s="53"/>
      <c r="Y77" s="53"/>
      <c r="Z77" s="53"/>
    </row>
    <row r="78" ht="13.5" customHeight="1">
      <c r="A78" s="53"/>
      <c r="B78" s="53"/>
      <c r="C78" s="82"/>
      <c r="D78" s="53"/>
      <c r="E78" s="53"/>
      <c r="F78" s="53"/>
      <c r="G78" s="53"/>
      <c r="H78" s="53"/>
      <c r="I78" s="53"/>
      <c r="J78" s="53"/>
      <c r="K78" s="53"/>
      <c r="L78" s="53"/>
      <c r="M78" s="53"/>
      <c r="N78" s="53"/>
      <c r="O78" s="53"/>
      <c r="P78" s="53"/>
      <c r="Q78" s="53"/>
      <c r="R78" s="53"/>
      <c r="S78" s="53"/>
      <c r="T78" s="53"/>
      <c r="U78" s="53"/>
      <c r="V78" s="53"/>
      <c r="W78" s="53"/>
      <c r="X78" s="53"/>
      <c r="Y78" s="53"/>
      <c r="Z78" s="53"/>
    </row>
    <row r="79" ht="13.5" customHeight="1">
      <c r="A79" s="53"/>
      <c r="B79" s="53"/>
      <c r="C79" s="82"/>
      <c r="D79" s="53"/>
      <c r="E79" s="53"/>
      <c r="F79" s="53"/>
      <c r="G79" s="53"/>
      <c r="H79" s="53"/>
      <c r="I79" s="53"/>
      <c r="J79" s="53"/>
      <c r="K79" s="53"/>
      <c r="L79" s="53"/>
      <c r="M79" s="53"/>
      <c r="N79" s="53"/>
      <c r="O79" s="53"/>
      <c r="P79" s="53"/>
      <c r="Q79" s="53"/>
      <c r="R79" s="53"/>
      <c r="S79" s="53"/>
      <c r="T79" s="53"/>
      <c r="U79" s="53"/>
      <c r="V79" s="53"/>
      <c r="W79" s="53"/>
      <c r="X79" s="53"/>
      <c r="Y79" s="53"/>
      <c r="Z79" s="53"/>
    </row>
    <row r="80" ht="13.5" customHeight="1">
      <c r="A80" s="53"/>
      <c r="B80" s="53"/>
      <c r="C80" s="82"/>
      <c r="D80" s="53"/>
      <c r="E80" s="53"/>
      <c r="F80" s="53"/>
      <c r="G80" s="53"/>
      <c r="H80" s="53"/>
      <c r="I80" s="53"/>
      <c r="J80" s="53"/>
      <c r="K80" s="53"/>
      <c r="L80" s="53"/>
      <c r="M80" s="53"/>
      <c r="N80" s="53"/>
      <c r="O80" s="53"/>
      <c r="P80" s="53"/>
      <c r="Q80" s="53"/>
      <c r="R80" s="53"/>
      <c r="S80" s="53"/>
      <c r="T80" s="53"/>
      <c r="U80" s="53"/>
      <c r="V80" s="53"/>
      <c r="W80" s="53"/>
      <c r="X80" s="53"/>
      <c r="Y80" s="53"/>
      <c r="Z80" s="53"/>
    </row>
    <row r="81" ht="13.5" customHeight="1">
      <c r="A81" s="53"/>
      <c r="B81" s="53"/>
      <c r="C81" s="82"/>
      <c r="D81" s="53"/>
      <c r="E81" s="53"/>
      <c r="F81" s="53"/>
      <c r="G81" s="53"/>
      <c r="H81" s="53"/>
      <c r="I81" s="53"/>
      <c r="J81" s="53"/>
      <c r="K81" s="53"/>
      <c r="L81" s="53"/>
      <c r="M81" s="53"/>
      <c r="N81" s="53"/>
      <c r="O81" s="53"/>
      <c r="P81" s="53"/>
      <c r="Q81" s="53"/>
      <c r="R81" s="53"/>
      <c r="S81" s="53"/>
      <c r="T81" s="53"/>
      <c r="U81" s="53"/>
      <c r="V81" s="53"/>
      <c r="W81" s="53"/>
      <c r="X81" s="53"/>
      <c r="Y81" s="53"/>
      <c r="Z81" s="53"/>
    </row>
    <row r="82" ht="13.5" customHeight="1">
      <c r="A82" s="53"/>
      <c r="B82" s="53"/>
      <c r="C82" s="82"/>
      <c r="D82" s="53"/>
      <c r="E82" s="53"/>
      <c r="F82" s="53"/>
      <c r="G82" s="53"/>
      <c r="H82" s="53"/>
      <c r="I82" s="53"/>
      <c r="J82" s="53"/>
      <c r="K82" s="53"/>
      <c r="L82" s="53"/>
      <c r="M82" s="53"/>
      <c r="N82" s="53"/>
      <c r="O82" s="53"/>
      <c r="P82" s="53"/>
      <c r="Q82" s="53"/>
      <c r="R82" s="53"/>
      <c r="S82" s="53"/>
      <c r="T82" s="53"/>
      <c r="U82" s="53"/>
      <c r="V82" s="53"/>
      <c r="W82" s="53"/>
      <c r="X82" s="53"/>
      <c r="Y82" s="53"/>
      <c r="Z82" s="53"/>
    </row>
    <row r="83" ht="13.5" customHeight="1">
      <c r="A83" s="53"/>
      <c r="B83" s="53"/>
      <c r="C83" s="82"/>
      <c r="D83" s="53"/>
      <c r="E83" s="53"/>
      <c r="F83" s="53"/>
      <c r="G83" s="53"/>
      <c r="H83" s="53"/>
      <c r="I83" s="53"/>
      <c r="J83" s="53"/>
      <c r="K83" s="53"/>
      <c r="L83" s="53"/>
      <c r="M83" s="53"/>
      <c r="N83" s="53"/>
      <c r="O83" s="53"/>
      <c r="P83" s="53"/>
      <c r="Q83" s="53"/>
      <c r="R83" s="53"/>
      <c r="S83" s="53"/>
      <c r="T83" s="53"/>
      <c r="U83" s="53"/>
      <c r="V83" s="53"/>
      <c r="W83" s="53"/>
      <c r="X83" s="53"/>
      <c r="Y83" s="53"/>
      <c r="Z83" s="53"/>
    </row>
    <row r="84" ht="13.5" customHeight="1">
      <c r="A84" s="53"/>
      <c r="B84" s="53"/>
      <c r="C84" s="82"/>
      <c r="D84" s="53"/>
      <c r="E84" s="53"/>
      <c r="F84" s="53"/>
      <c r="G84" s="53"/>
      <c r="H84" s="53"/>
      <c r="I84" s="53"/>
      <c r="J84" s="53"/>
      <c r="K84" s="53"/>
      <c r="L84" s="53"/>
      <c r="M84" s="53"/>
      <c r="N84" s="53"/>
      <c r="O84" s="53"/>
      <c r="P84" s="53"/>
      <c r="Q84" s="53"/>
      <c r="R84" s="53"/>
      <c r="S84" s="53"/>
      <c r="T84" s="53"/>
      <c r="U84" s="53"/>
      <c r="V84" s="53"/>
      <c r="W84" s="53"/>
      <c r="X84" s="53"/>
      <c r="Y84" s="53"/>
      <c r="Z84" s="53"/>
    </row>
    <row r="85" ht="13.5" customHeight="1">
      <c r="A85" s="53"/>
      <c r="B85" s="53"/>
      <c r="C85" s="82"/>
      <c r="D85" s="53"/>
      <c r="E85" s="53"/>
      <c r="F85" s="53"/>
      <c r="G85" s="53"/>
      <c r="H85" s="53"/>
      <c r="I85" s="53"/>
      <c r="J85" s="53"/>
      <c r="K85" s="53"/>
      <c r="L85" s="53"/>
      <c r="M85" s="53"/>
      <c r="N85" s="53"/>
      <c r="O85" s="53"/>
      <c r="P85" s="53"/>
      <c r="Q85" s="53"/>
      <c r="R85" s="53"/>
      <c r="S85" s="53"/>
      <c r="T85" s="53"/>
      <c r="U85" s="53"/>
      <c r="V85" s="53"/>
      <c r="W85" s="53"/>
      <c r="X85" s="53"/>
      <c r="Y85" s="53"/>
      <c r="Z85" s="53"/>
    </row>
    <row r="86" ht="13.5" customHeight="1">
      <c r="A86" s="53"/>
      <c r="B86" s="53"/>
      <c r="C86" s="82"/>
      <c r="D86" s="53"/>
      <c r="E86" s="53"/>
      <c r="F86" s="53"/>
      <c r="G86" s="53"/>
      <c r="H86" s="53"/>
      <c r="I86" s="53"/>
      <c r="J86" s="53"/>
      <c r="K86" s="53"/>
      <c r="L86" s="53"/>
      <c r="M86" s="53"/>
      <c r="N86" s="53"/>
      <c r="O86" s="53"/>
      <c r="P86" s="53"/>
      <c r="Q86" s="53"/>
      <c r="R86" s="53"/>
      <c r="S86" s="53"/>
      <c r="T86" s="53"/>
      <c r="U86" s="53"/>
      <c r="V86" s="53"/>
      <c r="W86" s="53"/>
      <c r="X86" s="53"/>
      <c r="Y86" s="53"/>
      <c r="Z86" s="53"/>
    </row>
    <row r="87" ht="13.5" customHeight="1">
      <c r="A87" s="53"/>
      <c r="B87" s="53"/>
      <c r="C87" s="82"/>
      <c r="D87" s="53"/>
      <c r="E87" s="53"/>
      <c r="F87" s="53"/>
      <c r="G87" s="53"/>
      <c r="H87" s="53"/>
      <c r="I87" s="53"/>
      <c r="J87" s="53"/>
      <c r="K87" s="53"/>
      <c r="L87" s="53"/>
      <c r="M87" s="53"/>
      <c r="N87" s="53"/>
      <c r="O87" s="53"/>
      <c r="P87" s="53"/>
      <c r="Q87" s="53"/>
      <c r="R87" s="53"/>
      <c r="S87" s="53"/>
      <c r="T87" s="53"/>
      <c r="U87" s="53"/>
      <c r="V87" s="53"/>
      <c r="W87" s="53"/>
      <c r="X87" s="53"/>
      <c r="Y87" s="53"/>
      <c r="Z87" s="53"/>
    </row>
    <row r="88" ht="13.5" customHeight="1">
      <c r="A88" s="53"/>
      <c r="B88" s="53"/>
      <c r="C88" s="82"/>
      <c r="D88" s="53"/>
      <c r="E88" s="53"/>
      <c r="F88" s="53"/>
      <c r="G88" s="53"/>
      <c r="H88" s="53"/>
      <c r="I88" s="53"/>
      <c r="J88" s="53"/>
      <c r="K88" s="53"/>
      <c r="L88" s="53"/>
      <c r="M88" s="53"/>
      <c r="N88" s="53"/>
      <c r="O88" s="53"/>
      <c r="P88" s="53"/>
      <c r="Q88" s="53"/>
      <c r="R88" s="53"/>
      <c r="S88" s="53"/>
      <c r="T88" s="53"/>
      <c r="U88" s="53"/>
      <c r="V88" s="53"/>
      <c r="W88" s="53"/>
      <c r="X88" s="53"/>
      <c r="Y88" s="53"/>
      <c r="Z88" s="53"/>
    </row>
    <row r="89" ht="13.5" customHeight="1">
      <c r="A89" s="53"/>
      <c r="B89" s="53"/>
      <c r="C89" s="82"/>
      <c r="D89" s="53"/>
      <c r="E89" s="53"/>
      <c r="F89" s="53"/>
      <c r="G89" s="53"/>
      <c r="H89" s="53"/>
      <c r="I89" s="53"/>
      <c r="J89" s="53"/>
      <c r="K89" s="53"/>
      <c r="L89" s="53"/>
      <c r="M89" s="53"/>
      <c r="N89" s="53"/>
      <c r="O89" s="53"/>
      <c r="P89" s="53"/>
      <c r="Q89" s="53"/>
      <c r="R89" s="53"/>
      <c r="S89" s="53"/>
      <c r="T89" s="53"/>
      <c r="U89" s="53"/>
      <c r="V89" s="53"/>
      <c r="W89" s="53"/>
      <c r="X89" s="53"/>
      <c r="Y89" s="53"/>
      <c r="Z89" s="53"/>
    </row>
    <row r="90" ht="13.5" customHeight="1">
      <c r="A90" s="53"/>
      <c r="B90" s="53"/>
      <c r="C90" s="82"/>
      <c r="D90" s="53"/>
      <c r="E90" s="53"/>
      <c r="F90" s="53"/>
      <c r="G90" s="53"/>
      <c r="H90" s="53"/>
      <c r="I90" s="53"/>
      <c r="J90" s="53"/>
      <c r="K90" s="53"/>
      <c r="L90" s="53"/>
      <c r="M90" s="53"/>
      <c r="N90" s="53"/>
      <c r="O90" s="53"/>
      <c r="P90" s="53"/>
      <c r="Q90" s="53"/>
      <c r="R90" s="53"/>
      <c r="S90" s="53"/>
      <c r="T90" s="53"/>
      <c r="U90" s="53"/>
      <c r="V90" s="53"/>
      <c r="W90" s="53"/>
      <c r="X90" s="53"/>
      <c r="Y90" s="53"/>
      <c r="Z90" s="53"/>
    </row>
    <row r="91" ht="13.5" customHeight="1">
      <c r="A91" s="53"/>
      <c r="B91" s="53"/>
      <c r="C91" s="82"/>
      <c r="D91" s="53"/>
      <c r="E91" s="53"/>
      <c r="F91" s="53"/>
      <c r="G91" s="53"/>
      <c r="H91" s="53"/>
      <c r="I91" s="53"/>
      <c r="J91" s="53"/>
      <c r="K91" s="53"/>
      <c r="L91" s="53"/>
      <c r="M91" s="53"/>
      <c r="N91" s="53"/>
      <c r="O91" s="53"/>
      <c r="P91" s="53"/>
      <c r="Q91" s="53"/>
      <c r="R91" s="53"/>
      <c r="S91" s="53"/>
      <c r="T91" s="53"/>
      <c r="U91" s="53"/>
      <c r="V91" s="53"/>
      <c r="W91" s="53"/>
      <c r="X91" s="53"/>
      <c r="Y91" s="53"/>
      <c r="Z91" s="53"/>
    </row>
    <row r="92" ht="13.5" customHeight="1">
      <c r="A92" s="53"/>
      <c r="B92" s="53"/>
      <c r="C92" s="82"/>
      <c r="D92" s="53"/>
      <c r="E92" s="53"/>
      <c r="F92" s="53"/>
      <c r="G92" s="53"/>
      <c r="H92" s="53"/>
      <c r="I92" s="53"/>
      <c r="J92" s="53"/>
      <c r="K92" s="53"/>
      <c r="L92" s="53"/>
      <c r="M92" s="53"/>
      <c r="N92" s="53"/>
      <c r="O92" s="53"/>
      <c r="P92" s="53"/>
      <c r="Q92" s="53"/>
      <c r="R92" s="53"/>
      <c r="S92" s="53"/>
      <c r="T92" s="53"/>
      <c r="U92" s="53"/>
      <c r="V92" s="53"/>
      <c r="W92" s="53"/>
      <c r="X92" s="53"/>
      <c r="Y92" s="53"/>
      <c r="Z92" s="53"/>
    </row>
    <row r="93" ht="13.5" customHeight="1">
      <c r="A93" s="53"/>
      <c r="B93" s="53"/>
      <c r="C93" s="82"/>
      <c r="D93" s="53"/>
      <c r="E93" s="53"/>
      <c r="F93" s="53"/>
      <c r="G93" s="53"/>
      <c r="H93" s="53"/>
      <c r="I93" s="53"/>
      <c r="J93" s="53"/>
      <c r="K93" s="53"/>
      <c r="L93" s="53"/>
      <c r="M93" s="53"/>
      <c r="N93" s="53"/>
      <c r="O93" s="53"/>
      <c r="P93" s="53"/>
      <c r="Q93" s="53"/>
      <c r="R93" s="53"/>
      <c r="S93" s="53"/>
      <c r="T93" s="53"/>
      <c r="U93" s="53"/>
      <c r="V93" s="53"/>
      <c r="W93" s="53"/>
      <c r="X93" s="53"/>
      <c r="Y93" s="53"/>
      <c r="Z93" s="53"/>
    </row>
    <row r="94" ht="13.5" customHeight="1">
      <c r="A94" s="53"/>
      <c r="B94" s="53"/>
      <c r="C94" s="82"/>
      <c r="D94" s="53"/>
      <c r="E94" s="53"/>
      <c r="F94" s="53"/>
      <c r="G94" s="53"/>
      <c r="H94" s="53"/>
      <c r="I94" s="53"/>
      <c r="J94" s="53"/>
      <c r="K94" s="53"/>
      <c r="L94" s="53"/>
      <c r="M94" s="53"/>
      <c r="N94" s="53"/>
      <c r="O94" s="53"/>
      <c r="P94" s="53"/>
      <c r="Q94" s="53"/>
      <c r="R94" s="53"/>
      <c r="S94" s="53"/>
      <c r="T94" s="53"/>
      <c r="U94" s="53"/>
      <c r="V94" s="53"/>
      <c r="W94" s="53"/>
      <c r="X94" s="53"/>
      <c r="Y94" s="53"/>
      <c r="Z94" s="53"/>
    </row>
    <row r="95" ht="13.5" customHeight="1">
      <c r="A95" s="53"/>
      <c r="B95" s="53"/>
      <c r="C95" s="82"/>
      <c r="D95" s="53"/>
      <c r="E95" s="53"/>
      <c r="F95" s="53"/>
      <c r="G95" s="53"/>
      <c r="H95" s="53"/>
      <c r="I95" s="53"/>
      <c r="J95" s="53"/>
      <c r="K95" s="53"/>
      <c r="L95" s="53"/>
      <c r="M95" s="53"/>
      <c r="N95" s="53"/>
      <c r="O95" s="53"/>
      <c r="P95" s="53"/>
      <c r="Q95" s="53"/>
      <c r="R95" s="53"/>
      <c r="S95" s="53"/>
      <c r="T95" s="53"/>
      <c r="U95" s="53"/>
      <c r="V95" s="53"/>
      <c r="W95" s="53"/>
      <c r="X95" s="53"/>
      <c r="Y95" s="53"/>
      <c r="Z95" s="53"/>
    </row>
    <row r="96" ht="13.5" customHeight="1">
      <c r="A96" s="53"/>
      <c r="B96" s="53"/>
      <c r="C96" s="82"/>
      <c r="D96" s="53"/>
      <c r="E96" s="53"/>
      <c r="F96" s="53"/>
      <c r="G96" s="53"/>
      <c r="H96" s="53"/>
      <c r="I96" s="53"/>
      <c r="J96" s="53"/>
      <c r="K96" s="53"/>
      <c r="L96" s="53"/>
      <c r="M96" s="53"/>
      <c r="N96" s="53"/>
      <c r="O96" s="53"/>
      <c r="P96" s="53"/>
      <c r="Q96" s="53"/>
      <c r="R96" s="53"/>
      <c r="S96" s="53"/>
      <c r="T96" s="53"/>
      <c r="U96" s="53"/>
      <c r="V96" s="53"/>
      <c r="W96" s="53"/>
      <c r="X96" s="53"/>
      <c r="Y96" s="53"/>
      <c r="Z96" s="53"/>
    </row>
    <row r="97" ht="13.5" customHeight="1">
      <c r="A97" s="53"/>
      <c r="B97" s="53"/>
      <c r="C97" s="82"/>
      <c r="D97" s="53"/>
      <c r="E97" s="53"/>
      <c r="F97" s="53"/>
      <c r="G97" s="53"/>
      <c r="H97" s="53"/>
      <c r="I97" s="53"/>
      <c r="J97" s="53"/>
      <c r="K97" s="53"/>
      <c r="L97" s="53"/>
      <c r="M97" s="53"/>
      <c r="N97" s="53"/>
      <c r="O97" s="53"/>
      <c r="P97" s="53"/>
      <c r="Q97" s="53"/>
      <c r="R97" s="53"/>
      <c r="S97" s="53"/>
      <c r="T97" s="53"/>
      <c r="U97" s="53"/>
      <c r="V97" s="53"/>
      <c r="W97" s="53"/>
      <c r="X97" s="53"/>
      <c r="Y97" s="53"/>
      <c r="Z97" s="53"/>
    </row>
    <row r="98" ht="13.5" customHeight="1">
      <c r="A98" s="53"/>
      <c r="B98" s="53"/>
      <c r="C98" s="82"/>
      <c r="D98" s="53"/>
      <c r="E98" s="53"/>
      <c r="F98" s="53"/>
      <c r="G98" s="53"/>
      <c r="H98" s="53"/>
      <c r="I98" s="53"/>
      <c r="J98" s="53"/>
      <c r="K98" s="53"/>
      <c r="L98" s="53"/>
      <c r="M98" s="53"/>
      <c r="N98" s="53"/>
      <c r="O98" s="53"/>
      <c r="P98" s="53"/>
      <c r="Q98" s="53"/>
      <c r="R98" s="53"/>
      <c r="S98" s="53"/>
      <c r="T98" s="53"/>
      <c r="U98" s="53"/>
      <c r="V98" s="53"/>
      <c r="W98" s="53"/>
      <c r="X98" s="53"/>
      <c r="Y98" s="53"/>
      <c r="Z98" s="53"/>
    </row>
    <row r="99" ht="13.5" customHeight="1">
      <c r="A99" s="53"/>
      <c r="B99" s="53"/>
      <c r="C99" s="82"/>
      <c r="D99" s="53"/>
      <c r="E99" s="53"/>
      <c r="F99" s="53"/>
      <c r="G99" s="53"/>
      <c r="H99" s="53"/>
      <c r="I99" s="53"/>
      <c r="J99" s="53"/>
      <c r="K99" s="53"/>
      <c r="L99" s="53"/>
      <c r="M99" s="53"/>
      <c r="N99" s="53"/>
      <c r="O99" s="53"/>
      <c r="P99" s="53"/>
      <c r="Q99" s="53"/>
      <c r="R99" s="53"/>
      <c r="S99" s="53"/>
      <c r="T99" s="53"/>
      <c r="U99" s="53"/>
      <c r="V99" s="53"/>
      <c r="W99" s="53"/>
      <c r="X99" s="53"/>
      <c r="Y99" s="53"/>
      <c r="Z99" s="53"/>
    </row>
    <row r="100" ht="13.5" customHeight="1">
      <c r="A100" s="53"/>
      <c r="B100" s="53"/>
      <c r="C100" s="82"/>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3.5" customHeight="1">
      <c r="A101" s="53"/>
      <c r="B101" s="53"/>
      <c r="C101" s="82"/>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3.5" customHeight="1">
      <c r="A102" s="53"/>
      <c r="B102" s="53"/>
      <c r="C102" s="82"/>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3.5" customHeight="1">
      <c r="A103" s="53"/>
      <c r="B103" s="53"/>
      <c r="C103" s="82"/>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3.5" customHeight="1">
      <c r="A104" s="53"/>
      <c r="B104" s="53"/>
      <c r="C104" s="82"/>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3.5" customHeight="1">
      <c r="A105" s="53"/>
      <c r="B105" s="53"/>
      <c r="C105" s="82"/>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3.5" customHeight="1">
      <c r="A106" s="53"/>
      <c r="B106" s="53"/>
      <c r="C106" s="82"/>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3.5" customHeight="1">
      <c r="A107" s="53"/>
      <c r="B107" s="53"/>
      <c r="C107" s="82"/>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3.5" customHeight="1">
      <c r="A108" s="53"/>
      <c r="B108" s="53"/>
      <c r="C108" s="82"/>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3.5" customHeight="1">
      <c r="A109" s="53"/>
      <c r="B109" s="53"/>
      <c r="C109" s="82"/>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3.5" customHeight="1">
      <c r="A110" s="53"/>
      <c r="B110" s="53"/>
      <c r="C110" s="82"/>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3.5" customHeight="1">
      <c r="A111" s="53"/>
      <c r="B111" s="53"/>
      <c r="C111" s="82"/>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3.5" customHeight="1">
      <c r="A112" s="53"/>
      <c r="B112" s="53"/>
      <c r="C112" s="82"/>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3.5" customHeight="1">
      <c r="A113" s="53"/>
      <c r="B113" s="53"/>
      <c r="C113" s="82"/>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3.5" customHeight="1">
      <c r="A114" s="53"/>
      <c r="B114" s="53"/>
      <c r="C114" s="82"/>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3.5" customHeight="1">
      <c r="A115" s="53"/>
      <c r="B115" s="53"/>
      <c r="C115" s="82"/>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3.5" customHeight="1">
      <c r="A116" s="53"/>
      <c r="B116" s="53"/>
      <c r="C116" s="82"/>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3.5" customHeight="1">
      <c r="A117" s="53"/>
      <c r="B117" s="53"/>
      <c r="C117" s="82"/>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3.5" customHeight="1">
      <c r="A118" s="53"/>
      <c r="B118" s="53"/>
      <c r="C118" s="82"/>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3.5" customHeight="1">
      <c r="A119" s="53"/>
      <c r="B119" s="53"/>
      <c r="C119" s="82"/>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3.5" customHeight="1">
      <c r="A120" s="53"/>
      <c r="B120" s="53"/>
      <c r="C120" s="82"/>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3.5" customHeight="1">
      <c r="A121" s="53"/>
      <c r="B121" s="53"/>
      <c r="C121" s="82"/>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3.5" customHeight="1">
      <c r="A122" s="53"/>
      <c r="B122" s="53"/>
      <c r="C122" s="82"/>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3.5" customHeight="1">
      <c r="A123" s="53"/>
      <c r="B123" s="53"/>
      <c r="C123" s="82"/>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3.5" customHeight="1">
      <c r="A124" s="53"/>
      <c r="B124" s="53"/>
      <c r="C124" s="82"/>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3.5" customHeight="1">
      <c r="A125" s="53"/>
      <c r="B125" s="53"/>
      <c r="C125" s="82"/>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3.5" customHeight="1">
      <c r="A126" s="53"/>
      <c r="B126" s="53"/>
      <c r="C126" s="82"/>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3.5" customHeight="1">
      <c r="A127" s="53"/>
      <c r="B127" s="53"/>
      <c r="C127" s="82"/>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3.5" customHeight="1">
      <c r="A128" s="53"/>
      <c r="B128" s="53"/>
      <c r="C128" s="82"/>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3.5" customHeight="1">
      <c r="A129" s="53"/>
      <c r="B129" s="53"/>
      <c r="C129" s="82"/>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3.5" customHeight="1">
      <c r="A130" s="53"/>
      <c r="B130" s="53"/>
      <c r="C130" s="82"/>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3.5" customHeight="1">
      <c r="A131" s="53"/>
      <c r="B131" s="53"/>
      <c r="C131" s="82"/>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3.5" customHeight="1">
      <c r="A132" s="53"/>
      <c r="B132" s="53"/>
      <c r="C132" s="82"/>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3.5" customHeight="1">
      <c r="A133" s="53"/>
      <c r="B133" s="53"/>
      <c r="C133" s="82"/>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3.5" customHeight="1">
      <c r="A134" s="53"/>
      <c r="B134" s="53"/>
      <c r="C134" s="82"/>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3.5" customHeight="1">
      <c r="A135" s="53"/>
      <c r="B135" s="53"/>
      <c r="C135" s="82"/>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3.5" customHeight="1">
      <c r="A136" s="53"/>
      <c r="B136" s="53"/>
      <c r="C136" s="82"/>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3.5" customHeight="1">
      <c r="A137" s="53"/>
      <c r="B137" s="53"/>
      <c r="C137" s="82"/>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3.5" customHeight="1">
      <c r="A138" s="53"/>
      <c r="B138" s="53"/>
      <c r="C138" s="82"/>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3.5" customHeight="1">
      <c r="A139" s="53"/>
      <c r="B139" s="53"/>
      <c r="C139" s="82"/>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3.5" customHeight="1">
      <c r="A140" s="53"/>
      <c r="B140" s="53"/>
      <c r="C140" s="82"/>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3.5" customHeight="1">
      <c r="A141" s="53"/>
      <c r="B141" s="53"/>
      <c r="C141" s="82"/>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3.5" customHeight="1">
      <c r="A142" s="53"/>
      <c r="B142" s="53"/>
      <c r="C142" s="82"/>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3.5" customHeight="1">
      <c r="A143" s="53"/>
      <c r="B143" s="53"/>
      <c r="C143" s="82"/>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3.5" customHeight="1">
      <c r="A144" s="53"/>
      <c r="B144" s="53"/>
      <c r="C144" s="82"/>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3.5" customHeight="1">
      <c r="A145" s="53"/>
      <c r="B145" s="53"/>
      <c r="C145" s="82"/>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3.5" customHeight="1">
      <c r="A146" s="53"/>
      <c r="B146" s="53"/>
      <c r="C146" s="82"/>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3.5" customHeight="1">
      <c r="A147" s="53"/>
      <c r="B147" s="53"/>
      <c r="C147" s="82"/>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3.5" customHeight="1">
      <c r="A148" s="53"/>
      <c r="B148" s="53"/>
      <c r="C148" s="82"/>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3.5" customHeight="1">
      <c r="A149" s="53"/>
      <c r="B149" s="53"/>
      <c r="C149" s="82"/>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3.5" customHeight="1">
      <c r="A150" s="53"/>
      <c r="B150" s="53"/>
      <c r="C150" s="82"/>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3.5" customHeight="1">
      <c r="A151" s="53"/>
      <c r="B151" s="53"/>
      <c r="C151" s="82"/>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3.5" customHeight="1">
      <c r="A152" s="53"/>
      <c r="B152" s="53"/>
      <c r="C152" s="82"/>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3.5" customHeight="1">
      <c r="A153" s="53"/>
      <c r="B153" s="53"/>
      <c r="C153" s="82"/>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3.5" customHeight="1">
      <c r="A154" s="53"/>
      <c r="B154" s="53"/>
      <c r="C154" s="82"/>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3.5" customHeight="1">
      <c r="A155" s="53"/>
      <c r="B155" s="53"/>
      <c r="C155" s="82"/>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3.5" customHeight="1">
      <c r="A156" s="53"/>
      <c r="B156" s="53"/>
      <c r="C156" s="82"/>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3.5" customHeight="1">
      <c r="A157" s="53"/>
      <c r="B157" s="53"/>
      <c r="C157" s="82"/>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3.5" customHeight="1">
      <c r="A158" s="53"/>
      <c r="B158" s="53"/>
      <c r="C158" s="82"/>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3.5" customHeight="1">
      <c r="A159" s="53"/>
      <c r="B159" s="53"/>
      <c r="C159" s="82"/>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3.5" customHeight="1">
      <c r="A160" s="53"/>
      <c r="B160" s="53"/>
      <c r="C160" s="82"/>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3.5" customHeight="1">
      <c r="A161" s="53"/>
      <c r="B161" s="53"/>
      <c r="C161" s="82"/>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3.5" customHeight="1">
      <c r="A162" s="53"/>
      <c r="B162" s="53"/>
      <c r="C162" s="82"/>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3.5" customHeight="1">
      <c r="A163" s="53"/>
      <c r="B163" s="53"/>
      <c r="C163" s="82"/>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3.5" customHeight="1">
      <c r="A164" s="53"/>
      <c r="B164" s="53"/>
      <c r="C164" s="82"/>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3.5" customHeight="1">
      <c r="A165" s="53"/>
      <c r="B165" s="53"/>
      <c r="C165" s="82"/>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3.5" customHeight="1">
      <c r="A166" s="53"/>
      <c r="B166" s="53"/>
      <c r="C166" s="82"/>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3.5" customHeight="1">
      <c r="A167" s="53"/>
      <c r="B167" s="53"/>
      <c r="C167" s="82"/>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3.5" customHeight="1">
      <c r="A168" s="53"/>
      <c r="B168" s="53"/>
      <c r="C168" s="82"/>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3.5" customHeight="1">
      <c r="A169" s="53"/>
      <c r="B169" s="53"/>
      <c r="C169" s="82"/>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3.5" customHeight="1">
      <c r="A170" s="53"/>
      <c r="B170" s="53"/>
      <c r="C170" s="82"/>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3.5" customHeight="1">
      <c r="A171" s="53"/>
      <c r="B171" s="53"/>
      <c r="C171" s="82"/>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3.5" customHeight="1">
      <c r="A172" s="53"/>
      <c r="B172" s="53"/>
      <c r="C172" s="82"/>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3.5" customHeight="1">
      <c r="A173" s="53"/>
      <c r="B173" s="53"/>
      <c r="C173" s="82"/>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3.5" customHeight="1">
      <c r="A174" s="53"/>
      <c r="B174" s="53"/>
      <c r="C174" s="82"/>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3.5" customHeight="1">
      <c r="A175" s="53"/>
      <c r="B175" s="53"/>
      <c r="C175" s="82"/>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3.5" customHeight="1">
      <c r="A176" s="53"/>
      <c r="B176" s="53"/>
      <c r="C176" s="82"/>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3.5" customHeight="1">
      <c r="A177" s="53"/>
      <c r="B177" s="53"/>
      <c r="C177" s="82"/>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3.5" customHeight="1">
      <c r="A178" s="53"/>
      <c r="B178" s="53"/>
      <c r="C178" s="82"/>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3.5" customHeight="1">
      <c r="A179" s="53"/>
      <c r="B179" s="53"/>
      <c r="C179" s="82"/>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3.5" customHeight="1">
      <c r="A180" s="53"/>
      <c r="B180" s="53"/>
      <c r="C180" s="82"/>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3.5" customHeight="1">
      <c r="A181" s="53"/>
      <c r="B181" s="53"/>
      <c r="C181" s="82"/>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3.5" customHeight="1">
      <c r="A182" s="53"/>
      <c r="B182" s="53"/>
      <c r="C182" s="82"/>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3.5" customHeight="1">
      <c r="A183" s="53"/>
      <c r="B183" s="53"/>
      <c r="C183" s="82"/>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3.5" customHeight="1">
      <c r="A184" s="53"/>
      <c r="B184" s="53"/>
      <c r="C184" s="82"/>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3.5" customHeight="1">
      <c r="A185" s="53"/>
      <c r="B185" s="53"/>
      <c r="C185" s="82"/>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3.5" customHeight="1">
      <c r="A186" s="53"/>
      <c r="B186" s="53"/>
      <c r="C186" s="82"/>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3.5" customHeight="1">
      <c r="A187" s="53"/>
      <c r="B187" s="53"/>
      <c r="C187" s="82"/>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3.5" customHeight="1">
      <c r="A188" s="53"/>
      <c r="B188" s="53"/>
      <c r="C188" s="82"/>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3.5" customHeight="1">
      <c r="A189" s="53"/>
      <c r="B189" s="53"/>
      <c r="C189" s="82"/>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3.5" customHeight="1">
      <c r="A190" s="53"/>
      <c r="B190" s="53"/>
      <c r="C190" s="82"/>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3.5" customHeight="1">
      <c r="A191" s="53"/>
      <c r="B191" s="53"/>
      <c r="C191" s="82"/>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3.5" customHeight="1">
      <c r="A192" s="53"/>
      <c r="B192" s="53"/>
      <c r="C192" s="82"/>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3.5" customHeight="1">
      <c r="A193" s="53"/>
      <c r="B193" s="53"/>
      <c r="C193" s="82"/>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3.5" customHeight="1">
      <c r="A194" s="53"/>
      <c r="B194" s="53"/>
      <c r="C194" s="82"/>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3.5" customHeight="1">
      <c r="A195" s="53"/>
      <c r="B195" s="53"/>
      <c r="C195" s="82"/>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3.5" customHeight="1">
      <c r="A196" s="53"/>
      <c r="B196" s="53"/>
      <c r="C196" s="82"/>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3.5" customHeight="1">
      <c r="A197" s="53"/>
      <c r="B197" s="53"/>
      <c r="C197" s="82"/>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3.5" customHeight="1">
      <c r="A198" s="53"/>
      <c r="B198" s="53"/>
      <c r="C198" s="82"/>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3.5" customHeight="1">
      <c r="A199" s="53"/>
      <c r="B199" s="53"/>
      <c r="C199" s="82"/>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3.5" customHeight="1">
      <c r="A200" s="53"/>
      <c r="B200" s="53"/>
      <c r="C200" s="82"/>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3.5" customHeight="1">
      <c r="A201" s="53"/>
      <c r="B201" s="53"/>
      <c r="C201" s="82"/>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3.5" customHeight="1">
      <c r="A202" s="53"/>
      <c r="B202" s="53"/>
      <c r="C202" s="82"/>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3.5" customHeight="1">
      <c r="A203" s="53"/>
      <c r="B203" s="53"/>
      <c r="C203" s="82"/>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3.5" customHeight="1">
      <c r="A204" s="53"/>
      <c r="B204" s="53"/>
      <c r="C204" s="82"/>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3.5" customHeight="1">
      <c r="A205" s="53"/>
      <c r="B205" s="53"/>
      <c r="C205" s="82"/>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3.5" customHeight="1">
      <c r="A206" s="53"/>
      <c r="B206" s="53"/>
      <c r="C206" s="82"/>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3.5" customHeight="1">
      <c r="A207" s="53"/>
      <c r="B207" s="53"/>
      <c r="C207" s="82"/>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3.5" customHeight="1">
      <c r="A208" s="53"/>
      <c r="B208" s="53"/>
      <c r="C208" s="82"/>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3.5" customHeight="1">
      <c r="A209" s="53"/>
      <c r="B209" s="53"/>
      <c r="C209" s="82"/>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3.5" customHeight="1">
      <c r="A210" s="53"/>
      <c r="B210" s="53"/>
      <c r="C210" s="82"/>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3.5" customHeight="1">
      <c r="A211" s="53"/>
      <c r="B211" s="53"/>
      <c r="C211" s="82"/>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3.5" customHeight="1">
      <c r="A212" s="53"/>
      <c r="B212" s="53"/>
      <c r="C212" s="82"/>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3.5" customHeight="1">
      <c r="A213" s="53"/>
      <c r="B213" s="53"/>
      <c r="C213" s="82"/>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3.5" customHeight="1">
      <c r="A214" s="53"/>
      <c r="B214" s="53"/>
      <c r="C214" s="82"/>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3.5" customHeight="1">
      <c r="A215" s="53"/>
      <c r="B215" s="53"/>
      <c r="C215" s="82"/>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3.5" customHeight="1">
      <c r="A216" s="53"/>
      <c r="B216" s="53"/>
      <c r="C216" s="82"/>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3.5" customHeight="1">
      <c r="A217" s="53"/>
      <c r="B217" s="53"/>
      <c r="C217" s="82"/>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3.5" customHeight="1">
      <c r="A218" s="53"/>
      <c r="B218" s="53"/>
      <c r="C218" s="82"/>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3.5" customHeight="1">
      <c r="A219" s="53"/>
      <c r="B219" s="53"/>
      <c r="C219" s="82"/>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3.5" customHeight="1">
      <c r="A220" s="53"/>
      <c r="B220" s="53"/>
      <c r="C220" s="82"/>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3.5" customHeight="1">
      <c r="A221" s="53"/>
      <c r="B221" s="53"/>
      <c r="C221" s="82"/>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3.5" customHeight="1">
      <c r="A222" s="53"/>
      <c r="B222" s="53"/>
      <c r="C222" s="82"/>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3.5" customHeight="1">
      <c r="A223" s="53"/>
      <c r="B223" s="53"/>
      <c r="C223" s="82"/>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3.5" customHeight="1">
      <c r="A224" s="53"/>
      <c r="B224" s="53"/>
      <c r="C224" s="82"/>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3.5" customHeight="1">
      <c r="A225" s="53"/>
      <c r="B225" s="53"/>
      <c r="C225" s="82"/>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3.5" customHeight="1">
      <c r="A226" s="53"/>
      <c r="B226" s="53"/>
      <c r="C226" s="82"/>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3.5" customHeight="1">
      <c r="A227" s="53"/>
      <c r="B227" s="53"/>
      <c r="C227" s="82"/>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3.5" customHeight="1">
      <c r="A228" s="53"/>
      <c r="B228" s="53"/>
      <c r="C228" s="82"/>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3.5" customHeight="1">
      <c r="A229" s="53"/>
      <c r="B229" s="53"/>
      <c r="C229" s="82"/>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3.5" customHeight="1">
      <c r="A230" s="53"/>
      <c r="B230" s="53"/>
      <c r="C230" s="82"/>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3.5" customHeight="1">
      <c r="A231" s="53"/>
      <c r="B231" s="53"/>
      <c r="C231" s="82"/>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3.5" customHeight="1">
      <c r="A232" s="53"/>
      <c r="B232" s="53"/>
      <c r="C232" s="82"/>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3.5" customHeight="1">
      <c r="A233" s="53"/>
      <c r="B233" s="53"/>
      <c r="C233" s="82"/>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3.5" customHeight="1">
      <c r="A234" s="53"/>
      <c r="B234" s="53"/>
      <c r="C234" s="82"/>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3.5" customHeight="1">
      <c r="A235" s="53"/>
      <c r="B235" s="53"/>
      <c r="C235" s="82"/>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3.5" customHeight="1">
      <c r="A236" s="53"/>
      <c r="B236" s="53"/>
      <c r="C236" s="82"/>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3.5" customHeight="1">
      <c r="A237" s="53"/>
      <c r="B237" s="53"/>
      <c r="C237" s="82"/>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3.5" customHeight="1">
      <c r="A238" s="53"/>
      <c r="B238" s="53"/>
      <c r="C238" s="82"/>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3.5" customHeight="1">
      <c r="A239" s="53"/>
      <c r="B239" s="53"/>
      <c r="C239" s="82"/>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3.5" customHeight="1">
      <c r="A240" s="53"/>
      <c r="B240" s="53"/>
      <c r="C240" s="82"/>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3.5" customHeight="1">
      <c r="A241" s="53"/>
      <c r="B241" s="53"/>
      <c r="C241" s="82"/>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3.5" customHeight="1">
      <c r="A242" s="53"/>
      <c r="B242" s="53"/>
      <c r="C242" s="82"/>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3.5" customHeight="1">
      <c r="A243" s="53"/>
      <c r="B243" s="53"/>
      <c r="C243" s="82"/>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3.5" customHeight="1">
      <c r="A244" s="53"/>
      <c r="B244" s="53"/>
      <c r="C244" s="82"/>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3.5" customHeight="1">
      <c r="A245" s="53"/>
      <c r="B245" s="53"/>
      <c r="C245" s="82"/>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3.5" customHeight="1">
      <c r="A246" s="53"/>
      <c r="B246" s="53"/>
      <c r="C246" s="82"/>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3.5" customHeight="1">
      <c r="A247" s="53"/>
      <c r="B247" s="53"/>
      <c r="C247" s="82"/>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3.5" customHeight="1">
      <c r="A248" s="53"/>
      <c r="B248" s="53"/>
      <c r="C248" s="82"/>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3.5" customHeight="1">
      <c r="A249" s="53"/>
      <c r="B249" s="53"/>
      <c r="C249" s="82"/>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3.5" customHeight="1">
      <c r="A250" s="53"/>
      <c r="B250" s="53"/>
      <c r="C250" s="82"/>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3.5" customHeight="1">
      <c r="A251" s="53"/>
      <c r="B251" s="53"/>
      <c r="C251" s="82"/>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3.5" customHeight="1">
      <c r="A252" s="53"/>
      <c r="B252" s="53"/>
      <c r="C252" s="82"/>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680"/>
    <pageSetUpPr/>
  </sheetPr>
  <sheetViews>
    <sheetView workbookViewId="0"/>
  </sheetViews>
  <sheetFormatPr customHeight="1" defaultColWidth="10.1" defaultRowHeight="15.0"/>
  <cols>
    <col customWidth="1" min="1" max="4" width="9.1"/>
    <col customWidth="1" min="5" max="5" width="13.1"/>
    <col customWidth="1" min="6" max="26" width="9.1"/>
  </cols>
  <sheetData>
    <row r="1" ht="12.75" customHeight="1">
      <c r="A1" s="35" t="s">
        <v>77</v>
      </c>
      <c r="B1" s="35" t="s">
        <v>1565</v>
      </c>
      <c r="C1" s="35" t="s">
        <v>1566</v>
      </c>
      <c r="D1" s="35"/>
      <c r="E1" s="35" t="s">
        <v>1567</v>
      </c>
      <c r="F1" s="35" t="s">
        <v>1568</v>
      </c>
      <c r="G1" s="35" t="s">
        <v>1569</v>
      </c>
      <c r="H1" s="35" t="s">
        <v>1570</v>
      </c>
      <c r="I1" s="35"/>
      <c r="J1" s="35"/>
      <c r="K1" s="35"/>
      <c r="L1" s="35"/>
      <c r="M1" s="35"/>
      <c r="N1" s="35"/>
      <c r="O1" s="35"/>
      <c r="P1" s="35"/>
      <c r="Q1" s="35"/>
      <c r="R1" s="35"/>
      <c r="S1" s="35"/>
      <c r="T1" s="35"/>
      <c r="U1" s="35"/>
      <c r="V1" s="35"/>
      <c r="W1" s="35"/>
      <c r="X1" s="35"/>
      <c r="Y1" s="35"/>
      <c r="Z1" s="35"/>
    </row>
    <row r="2" ht="12.75" customHeight="1">
      <c r="A2" s="35"/>
      <c r="B2" s="35"/>
      <c r="C2" s="35" t="s">
        <v>223</v>
      </c>
      <c r="D2" s="35"/>
      <c r="E2" s="35"/>
      <c r="F2" s="35"/>
      <c r="G2" s="35"/>
      <c r="H2" s="35"/>
      <c r="I2" s="35"/>
      <c r="J2" s="35"/>
      <c r="K2" s="35"/>
      <c r="L2" s="35"/>
      <c r="M2" s="35"/>
      <c r="N2" s="35"/>
      <c r="O2" s="35"/>
      <c r="P2" s="35"/>
      <c r="Q2" s="35"/>
      <c r="R2" s="35"/>
      <c r="S2" s="35"/>
      <c r="T2" s="35"/>
      <c r="U2" s="35"/>
      <c r="V2" s="35"/>
      <c r="W2" s="35"/>
      <c r="X2" s="35"/>
      <c r="Y2" s="35"/>
      <c r="Z2" s="35"/>
    </row>
    <row r="3" ht="12.75" customHeight="1">
      <c r="A3" s="35" t="s">
        <v>65</v>
      </c>
      <c r="B3" s="35">
        <v>1.0</v>
      </c>
      <c r="C3" s="35" t="s">
        <v>1571</v>
      </c>
      <c r="D3" s="35" t="s">
        <v>1572</v>
      </c>
      <c r="E3" s="35" t="s">
        <v>1531</v>
      </c>
      <c r="F3" s="35">
        <f>'A. Risk Management'!$M$2</f>
        <v>20</v>
      </c>
      <c r="G3" s="35">
        <f>'A. Risk Management'!$N$2</f>
        <v>20</v>
      </c>
      <c r="H3" s="35">
        <f t="shared" ref="H3:H22" si="1">IF(I3=FALSE,"",IF(G3=0,0,G3/F3))</f>
        <v>1</v>
      </c>
      <c r="I3" s="35" t="b">
        <f t="shared" ref="I3:I22" si="2">ISREF(INDIRECT("'"&amp;D3&amp;"'!A1"))</f>
        <v>1</v>
      </c>
      <c r="J3" s="35"/>
      <c r="K3" s="35"/>
      <c r="L3" s="35"/>
      <c r="M3" s="35"/>
      <c r="N3" s="35"/>
      <c r="O3" s="35"/>
      <c r="P3" s="35"/>
      <c r="Q3" s="35"/>
      <c r="R3" s="35"/>
      <c r="S3" s="35"/>
      <c r="T3" s="35"/>
      <c r="U3" s="35"/>
      <c r="V3" s="35"/>
      <c r="W3" s="35"/>
      <c r="X3" s="35"/>
      <c r="Y3" s="35"/>
      <c r="Z3" s="35"/>
    </row>
    <row r="4" ht="12.75" customHeight="1">
      <c r="A4" s="35" t="s">
        <v>68</v>
      </c>
      <c r="B4" s="35">
        <v>2.0</v>
      </c>
      <c r="C4" s="35"/>
      <c r="D4" s="35" t="s">
        <v>323</v>
      </c>
      <c r="E4" s="35" t="s">
        <v>1573</v>
      </c>
      <c r="F4" s="35">
        <f>'B. Security Policy'!$M$2</f>
        <v>4</v>
      </c>
      <c r="G4" s="35">
        <f>'B. Security Policy'!$N$2</f>
        <v>4</v>
      </c>
      <c r="H4" s="35">
        <f t="shared" si="1"/>
        <v>1</v>
      </c>
      <c r="I4" s="35" t="b">
        <f t="shared" si="2"/>
        <v>1</v>
      </c>
      <c r="J4" s="35"/>
      <c r="K4" s="35"/>
      <c r="L4" s="35"/>
      <c r="M4" s="35"/>
      <c r="N4" s="35"/>
      <c r="O4" s="35"/>
      <c r="P4" s="35"/>
      <c r="Q4" s="35"/>
      <c r="R4" s="35"/>
      <c r="S4" s="35"/>
      <c r="T4" s="35"/>
      <c r="U4" s="35"/>
      <c r="V4" s="35"/>
      <c r="W4" s="35"/>
      <c r="X4" s="35"/>
      <c r="Y4" s="35"/>
      <c r="Z4" s="35"/>
    </row>
    <row r="5" ht="12.75" customHeight="1">
      <c r="A5" s="35" t="s">
        <v>62</v>
      </c>
      <c r="B5" s="35">
        <v>3.0</v>
      </c>
      <c r="C5" s="35"/>
      <c r="D5" s="35" t="s">
        <v>342</v>
      </c>
      <c r="E5" s="35" t="s">
        <v>1574</v>
      </c>
      <c r="F5" s="35">
        <f>'C. Organizational Security'!$M$2</f>
        <v>5</v>
      </c>
      <c r="G5" s="35">
        <f>'C. Organizational Security'!$N$2</f>
        <v>5</v>
      </c>
      <c r="H5" s="35">
        <f t="shared" si="1"/>
        <v>1</v>
      </c>
      <c r="I5" s="35" t="b">
        <f t="shared" si="2"/>
        <v>1</v>
      </c>
      <c r="J5" s="35"/>
      <c r="K5" s="35"/>
      <c r="L5" s="35"/>
      <c r="M5" s="35"/>
      <c r="N5" s="35"/>
      <c r="O5" s="35"/>
      <c r="P5" s="35"/>
      <c r="Q5" s="35"/>
      <c r="R5" s="35"/>
      <c r="S5" s="35"/>
      <c r="T5" s="35"/>
      <c r="U5" s="35"/>
      <c r="V5" s="35"/>
      <c r="W5" s="35"/>
      <c r="X5" s="35"/>
      <c r="Y5" s="35"/>
      <c r="Z5" s="35"/>
    </row>
    <row r="6" ht="12.75" customHeight="1">
      <c r="A6" s="35"/>
      <c r="B6" s="35">
        <v>4.0</v>
      </c>
      <c r="C6" s="35"/>
      <c r="D6" s="35" t="s">
        <v>1575</v>
      </c>
      <c r="E6" s="35" t="s">
        <v>1576</v>
      </c>
      <c r="F6" s="35">
        <f>'D. Asset and Info Management'!$M$2</f>
        <v>26</v>
      </c>
      <c r="G6" s="35">
        <f>'D. Asset and Info Management'!$N$2</f>
        <v>26</v>
      </c>
      <c r="H6" s="35">
        <f t="shared" si="1"/>
        <v>1</v>
      </c>
      <c r="I6" s="35" t="b">
        <f t="shared" si="2"/>
        <v>1</v>
      </c>
      <c r="J6" s="35"/>
      <c r="K6" s="35"/>
      <c r="L6" s="35"/>
      <c r="M6" s="35"/>
      <c r="N6" s="35"/>
      <c r="O6" s="35"/>
      <c r="P6" s="35"/>
      <c r="Q6" s="35"/>
      <c r="R6" s="35"/>
      <c r="S6" s="35"/>
      <c r="T6" s="35"/>
      <c r="U6" s="35"/>
      <c r="V6" s="35"/>
      <c r="W6" s="35"/>
      <c r="X6" s="35"/>
      <c r="Y6" s="35"/>
      <c r="Z6" s="35"/>
    </row>
    <row r="7" ht="12.75" customHeight="1">
      <c r="A7" s="35"/>
      <c r="B7" s="35">
        <v>5.0</v>
      </c>
      <c r="C7" s="35"/>
      <c r="D7" s="35" t="s">
        <v>470</v>
      </c>
      <c r="E7" s="35" t="s">
        <v>1577</v>
      </c>
      <c r="F7" s="35">
        <f>'E. Human Resource Security'!$M$2</f>
        <v>9</v>
      </c>
      <c r="G7" s="35">
        <f>'E. Human Resource Security'!$N$2</f>
        <v>9</v>
      </c>
      <c r="H7" s="35">
        <f t="shared" si="1"/>
        <v>1</v>
      </c>
      <c r="I7" s="35" t="b">
        <f t="shared" si="2"/>
        <v>1</v>
      </c>
      <c r="J7" s="35"/>
      <c r="K7" s="35"/>
      <c r="L7" s="35"/>
      <c r="M7" s="35"/>
      <c r="N7" s="35"/>
      <c r="O7" s="35"/>
      <c r="P7" s="35"/>
      <c r="Q7" s="35"/>
      <c r="R7" s="35"/>
      <c r="S7" s="35"/>
      <c r="T7" s="35"/>
      <c r="U7" s="35"/>
      <c r="V7" s="35"/>
      <c r="W7" s="35"/>
      <c r="X7" s="35"/>
      <c r="Y7" s="35"/>
      <c r="Z7" s="35"/>
    </row>
    <row r="8" ht="12.75" customHeight="1">
      <c r="A8" s="35"/>
      <c r="B8" s="35" t="s">
        <v>62</v>
      </c>
      <c r="C8" s="35"/>
      <c r="D8" s="35" t="s">
        <v>1578</v>
      </c>
      <c r="E8" s="35" t="s">
        <v>1579</v>
      </c>
      <c r="F8" s="35">
        <f>'F. Physical and Environmental'!$M$2</f>
        <v>13</v>
      </c>
      <c r="G8" s="35">
        <f>'F. Physical and Environmental'!$N$2</f>
        <v>13</v>
      </c>
      <c r="H8" s="35">
        <f t="shared" si="1"/>
        <v>1</v>
      </c>
      <c r="I8" s="35" t="b">
        <f t="shared" si="2"/>
        <v>1</v>
      </c>
      <c r="J8" s="35"/>
      <c r="K8" s="35"/>
      <c r="L8" s="35"/>
      <c r="M8" s="35"/>
      <c r="N8" s="35"/>
      <c r="O8" s="35"/>
      <c r="P8" s="35"/>
      <c r="Q8" s="35"/>
      <c r="R8" s="35"/>
      <c r="S8" s="35"/>
      <c r="T8" s="35"/>
      <c r="U8" s="35"/>
      <c r="V8" s="35"/>
      <c r="W8" s="35"/>
      <c r="X8" s="35"/>
      <c r="Y8" s="35"/>
      <c r="Z8" s="35"/>
    </row>
    <row r="9" ht="12.75" customHeight="1">
      <c r="A9" s="35"/>
      <c r="B9" s="35"/>
      <c r="C9" s="35"/>
      <c r="D9" s="35" t="s">
        <v>1580</v>
      </c>
      <c r="E9" s="35" t="s">
        <v>1581</v>
      </c>
      <c r="F9" s="35">
        <f>'G. Operations Mgmt'!$M$2</f>
        <v>9</v>
      </c>
      <c r="G9" s="35">
        <f>'G. Operations Mgmt'!$N$2</f>
        <v>9</v>
      </c>
      <c r="H9" s="35">
        <f t="shared" si="1"/>
        <v>1</v>
      </c>
      <c r="I9" s="35" t="b">
        <f t="shared" si="2"/>
        <v>1</v>
      </c>
      <c r="J9" s="35"/>
      <c r="K9" s="35"/>
      <c r="L9" s="35"/>
      <c r="M9" s="35"/>
      <c r="N9" s="35"/>
      <c r="O9" s="35"/>
      <c r="P9" s="35"/>
      <c r="Q9" s="35"/>
      <c r="R9" s="35"/>
      <c r="S9" s="35"/>
      <c r="T9" s="35"/>
      <c r="U9" s="35"/>
      <c r="V9" s="35"/>
      <c r="W9" s="35"/>
      <c r="X9" s="35"/>
      <c r="Y9" s="35"/>
      <c r="Z9" s="35"/>
    </row>
    <row r="10" ht="12.75" customHeight="1">
      <c r="A10" s="35"/>
      <c r="B10" s="35"/>
      <c r="C10" s="35"/>
      <c r="D10" s="35" t="s">
        <v>603</v>
      </c>
      <c r="E10" s="35" t="s">
        <v>1582</v>
      </c>
      <c r="F10" s="35">
        <f>'H. Access Control'!$M$2</f>
        <v>34</v>
      </c>
      <c r="G10" s="35">
        <f>'H. Access Control'!$N$2</f>
        <v>34</v>
      </c>
      <c r="H10" s="35">
        <f t="shared" si="1"/>
        <v>1</v>
      </c>
      <c r="I10" s="35" t="b">
        <f t="shared" si="2"/>
        <v>1</v>
      </c>
      <c r="J10" s="35"/>
      <c r="K10" s="35"/>
      <c r="L10" s="35"/>
      <c r="M10" s="35"/>
      <c r="N10" s="35"/>
      <c r="O10" s="35"/>
      <c r="P10" s="35"/>
      <c r="Q10" s="35"/>
      <c r="R10" s="35"/>
      <c r="S10" s="35"/>
      <c r="T10" s="35"/>
      <c r="U10" s="35"/>
      <c r="V10" s="35"/>
      <c r="W10" s="35"/>
      <c r="X10" s="35"/>
      <c r="Y10" s="35"/>
      <c r="Z10" s="35"/>
    </row>
    <row r="11" ht="12.75" customHeight="1">
      <c r="A11" s="35" t="s">
        <v>245</v>
      </c>
      <c r="B11" s="35"/>
      <c r="C11" s="35"/>
      <c r="D11" s="35" t="s">
        <v>736</v>
      </c>
      <c r="E11" s="35" t="s">
        <v>1537</v>
      </c>
      <c r="F11" s="35">
        <f>'I. Application Security'!$M$2</f>
        <v>35</v>
      </c>
      <c r="G11" s="35">
        <f>'I. Application Security'!$N$2</f>
        <v>35</v>
      </c>
      <c r="H11" s="35">
        <f t="shared" si="1"/>
        <v>1</v>
      </c>
      <c r="I11" s="35" t="b">
        <f t="shared" si="2"/>
        <v>1</v>
      </c>
      <c r="J11" s="35"/>
      <c r="K11" s="35"/>
      <c r="L11" s="35"/>
      <c r="M11" s="35"/>
      <c r="N11" s="35"/>
      <c r="O11" s="35"/>
      <c r="P11" s="35"/>
      <c r="Q11" s="35"/>
      <c r="R11" s="35"/>
      <c r="S11" s="35"/>
      <c r="T11" s="35"/>
      <c r="U11" s="35"/>
      <c r="V11" s="35"/>
      <c r="W11" s="35"/>
      <c r="X11" s="35"/>
      <c r="Y11" s="35"/>
      <c r="Z11" s="35"/>
    </row>
    <row r="12" ht="12.75" customHeight="1">
      <c r="A12" s="35" t="b">
        <v>0</v>
      </c>
      <c r="B12" s="35"/>
      <c r="C12" s="35"/>
      <c r="D12" s="35" t="s">
        <v>1583</v>
      </c>
      <c r="E12" s="35" t="s">
        <v>1539</v>
      </c>
      <c r="F12" s="35">
        <f>'J. Incident Event &amp; Comm Mgmt'!$M$2</f>
        <v>6</v>
      </c>
      <c r="G12" s="35">
        <f>'J. Incident Event &amp; Comm Mgmt'!$N$2</f>
        <v>6</v>
      </c>
      <c r="H12" s="35">
        <f t="shared" si="1"/>
        <v>1</v>
      </c>
      <c r="I12" s="35" t="b">
        <f t="shared" si="2"/>
        <v>1</v>
      </c>
      <c r="J12" s="35"/>
      <c r="K12" s="35"/>
      <c r="L12" s="35"/>
      <c r="M12" s="35"/>
      <c r="N12" s="35"/>
      <c r="O12" s="35"/>
      <c r="P12" s="35"/>
      <c r="Q12" s="35"/>
      <c r="R12" s="35"/>
      <c r="S12" s="35"/>
      <c r="T12" s="35"/>
      <c r="U12" s="35"/>
      <c r="V12" s="35"/>
      <c r="W12" s="35"/>
      <c r="X12" s="35"/>
      <c r="Y12" s="35"/>
      <c r="Z12" s="35"/>
    </row>
    <row r="13" ht="12.75" customHeight="1">
      <c r="A13" s="35"/>
      <c r="B13" s="35"/>
      <c r="C13" s="35"/>
      <c r="D13" s="35" t="s">
        <v>891</v>
      </c>
      <c r="E13" s="35" t="s">
        <v>1541</v>
      </c>
      <c r="F13" s="35">
        <f>'K. Business Resiliency'!$M$2</f>
        <v>16</v>
      </c>
      <c r="G13" s="35">
        <f>'K. Business Resiliency'!$N$2</f>
        <v>15</v>
      </c>
      <c r="H13" s="35">
        <f t="shared" si="1"/>
        <v>0.9375</v>
      </c>
      <c r="I13" s="35" t="b">
        <f t="shared" si="2"/>
        <v>1</v>
      </c>
      <c r="J13" s="35"/>
      <c r="K13" s="35"/>
      <c r="L13" s="35"/>
      <c r="M13" s="35"/>
      <c r="N13" s="35"/>
      <c r="O13" s="35"/>
      <c r="P13" s="35"/>
      <c r="Q13" s="35"/>
      <c r="R13" s="35"/>
      <c r="S13" s="35"/>
      <c r="T13" s="35"/>
      <c r="U13" s="35"/>
      <c r="V13" s="35"/>
      <c r="W13" s="35"/>
      <c r="X13" s="35"/>
      <c r="Y13" s="35"/>
      <c r="Z13" s="35"/>
    </row>
    <row r="14" ht="12.75" customHeight="1">
      <c r="A14" s="35"/>
      <c r="B14" s="35"/>
      <c r="C14" s="35"/>
      <c r="D14" s="35" t="s">
        <v>956</v>
      </c>
      <c r="E14" s="35" t="s">
        <v>1584</v>
      </c>
      <c r="F14" s="35">
        <f>'L. Compliance'!$M$2</f>
        <v>20</v>
      </c>
      <c r="G14" s="35">
        <f>'L. Compliance'!$N$2</f>
        <v>20</v>
      </c>
      <c r="H14" s="35">
        <f t="shared" si="1"/>
        <v>1</v>
      </c>
      <c r="I14" s="35" t="b">
        <f t="shared" si="2"/>
        <v>1</v>
      </c>
      <c r="J14" s="35"/>
      <c r="K14" s="35"/>
      <c r="L14" s="35"/>
      <c r="M14" s="35"/>
      <c r="N14" s="35"/>
      <c r="O14" s="35"/>
      <c r="P14" s="35"/>
      <c r="Q14" s="35"/>
      <c r="R14" s="35"/>
      <c r="S14" s="35"/>
      <c r="T14" s="35"/>
      <c r="U14" s="35"/>
      <c r="V14" s="35"/>
      <c r="W14" s="35"/>
      <c r="X14" s="35"/>
      <c r="Y14" s="35"/>
      <c r="Z14" s="35"/>
    </row>
    <row r="15" ht="12.75" customHeight="1">
      <c r="A15" s="35"/>
      <c r="B15" s="35"/>
      <c r="C15" s="35"/>
      <c r="D15" s="35" t="s">
        <v>1025</v>
      </c>
      <c r="E15" s="35" t="s">
        <v>1585</v>
      </c>
      <c r="F15" s="35">
        <f>'M. End User Device Security'!$M$2</f>
        <v>10</v>
      </c>
      <c r="G15" s="35">
        <f>'M. End User Device Security'!$N$2</f>
        <v>10</v>
      </c>
      <c r="H15" s="35">
        <f t="shared" si="1"/>
        <v>1</v>
      </c>
      <c r="I15" s="35" t="b">
        <f t="shared" si="2"/>
        <v>1</v>
      </c>
      <c r="J15" s="35"/>
      <c r="K15" s="35"/>
      <c r="L15" s="35"/>
      <c r="M15" s="35"/>
      <c r="N15" s="35"/>
      <c r="O15" s="35"/>
      <c r="P15" s="35"/>
      <c r="Q15" s="35"/>
      <c r="R15" s="35"/>
      <c r="S15" s="35"/>
      <c r="T15" s="35"/>
      <c r="U15" s="35"/>
      <c r="V15" s="35"/>
      <c r="W15" s="35"/>
      <c r="X15" s="35"/>
      <c r="Y15" s="35"/>
      <c r="Z15" s="35"/>
    </row>
    <row r="16" ht="12.75" customHeight="1">
      <c r="A16" s="35" t="s">
        <v>1586</v>
      </c>
      <c r="B16" s="35"/>
      <c r="C16" s="35"/>
      <c r="D16" s="35" t="s">
        <v>1062</v>
      </c>
      <c r="E16" s="35" t="s">
        <v>1587</v>
      </c>
      <c r="F16" s="35">
        <f>'N. Network Security'!$M$2</f>
        <v>18</v>
      </c>
      <c r="G16" s="35">
        <f>'N. Network Security'!$N$2</f>
        <v>18</v>
      </c>
      <c r="H16" s="35">
        <f t="shared" si="1"/>
        <v>1</v>
      </c>
      <c r="I16" s="35" t="b">
        <f t="shared" si="2"/>
        <v>1</v>
      </c>
      <c r="J16" s="35"/>
      <c r="K16" s="35"/>
      <c r="L16" s="35"/>
      <c r="M16" s="35"/>
      <c r="N16" s="35"/>
      <c r="O16" s="35"/>
      <c r="P16" s="35"/>
      <c r="Q16" s="35"/>
      <c r="R16" s="35"/>
      <c r="S16" s="35"/>
      <c r="T16" s="35"/>
      <c r="U16" s="35"/>
      <c r="V16" s="35"/>
      <c r="W16" s="35"/>
      <c r="X16" s="35"/>
      <c r="Y16" s="35"/>
      <c r="Z16" s="35"/>
    </row>
    <row r="17" ht="12.75" customHeight="1">
      <c r="A17" s="35" t="s">
        <v>1564</v>
      </c>
      <c r="B17" s="35"/>
      <c r="C17" s="35"/>
      <c r="D17" s="35" t="s">
        <v>1588</v>
      </c>
      <c r="E17" s="35" t="s">
        <v>1545</v>
      </c>
      <c r="F17" s="35">
        <f>'P. Privacy'!$M$2</f>
        <v>66</v>
      </c>
      <c r="G17" s="35">
        <f>'P. Privacy'!$N$2</f>
        <v>66</v>
      </c>
      <c r="H17" s="35">
        <f t="shared" si="1"/>
        <v>1</v>
      </c>
      <c r="I17" s="35" t="b">
        <f t="shared" si="2"/>
        <v>1</v>
      </c>
      <c r="J17" s="35"/>
      <c r="K17" s="35"/>
      <c r="L17" s="35"/>
      <c r="M17" s="35"/>
      <c r="N17" s="35"/>
      <c r="O17" s="35"/>
      <c r="P17" s="35"/>
      <c r="Q17" s="35"/>
      <c r="R17" s="35"/>
      <c r="S17" s="35"/>
      <c r="T17" s="35"/>
      <c r="U17" s="35"/>
      <c r="V17" s="35"/>
      <c r="W17" s="35"/>
      <c r="X17" s="35"/>
      <c r="Y17" s="35"/>
      <c r="Z17" s="35"/>
    </row>
    <row r="18" ht="12.75" customHeight="1">
      <c r="A18" s="35"/>
      <c r="B18" s="35"/>
      <c r="C18" s="35"/>
      <c r="D18" s="35" t="s">
        <v>1339</v>
      </c>
      <c r="E18" s="35" t="s">
        <v>1553</v>
      </c>
      <c r="F18" s="35">
        <f>'T. Threat Management'!$M$2</f>
        <v>8</v>
      </c>
      <c r="G18" s="35">
        <f>'T. Threat Management'!$N$2</f>
        <v>8</v>
      </c>
      <c r="H18" s="35">
        <f t="shared" si="1"/>
        <v>1</v>
      </c>
      <c r="I18" s="35" t="b">
        <f t="shared" si="2"/>
        <v>1</v>
      </c>
      <c r="J18" s="35"/>
      <c r="K18" s="35"/>
      <c r="L18" s="35"/>
      <c r="M18" s="35"/>
      <c r="N18" s="35"/>
      <c r="O18" s="35"/>
      <c r="P18" s="35"/>
      <c r="Q18" s="35"/>
      <c r="R18" s="35"/>
      <c r="S18" s="35"/>
      <c r="T18" s="35"/>
      <c r="U18" s="35"/>
      <c r="V18" s="35"/>
      <c r="W18" s="35"/>
      <c r="X18" s="35"/>
      <c r="Y18" s="35"/>
      <c r="Z18" s="35"/>
    </row>
    <row r="19" ht="12.75" customHeight="1">
      <c r="A19" s="35"/>
      <c r="B19" s="35"/>
      <c r="C19" s="35"/>
      <c r="D19" s="35" t="s">
        <v>1367</v>
      </c>
      <c r="E19" s="35" t="s">
        <v>1555</v>
      </c>
      <c r="F19" s="35">
        <f>'U. Server Security'!$M$2</f>
        <v>21</v>
      </c>
      <c r="G19" s="35">
        <f>'U. Server Security'!$N$2</f>
        <v>21</v>
      </c>
      <c r="H19" s="35">
        <f t="shared" si="1"/>
        <v>1</v>
      </c>
      <c r="I19" s="35" t="b">
        <f t="shared" si="2"/>
        <v>1</v>
      </c>
      <c r="J19" s="35"/>
      <c r="K19" s="35"/>
      <c r="L19" s="35"/>
      <c r="M19" s="35"/>
      <c r="N19" s="35"/>
      <c r="O19" s="35"/>
      <c r="P19" s="35"/>
      <c r="Q19" s="35"/>
      <c r="R19" s="35"/>
      <c r="S19" s="35"/>
      <c r="T19" s="35"/>
      <c r="U19" s="35"/>
      <c r="V19" s="35"/>
      <c r="W19" s="35"/>
      <c r="X19" s="35"/>
      <c r="Y19" s="35"/>
      <c r="Z19" s="35"/>
    </row>
    <row r="20" ht="12.75" customHeight="1">
      <c r="A20" s="35"/>
      <c r="B20" s="35"/>
      <c r="C20" s="35"/>
      <c r="D20" s="35" t="s">
        <v>1434</v>
      </c>
      <c r="E20" s="35" t="s">
        <v>1557</v>
      </c>
      <c r="F20" s="35">
        <f>'V. Cloud Hosting'!$M$2</f>
        <v>8</v>
      </c>
      <c r="G20" s="35">
        <f>'V. Cloud Hosting'!$N$2</f>
        <v>8</v>
      </c>
      <c r="H20" s="35">
        <f t="shared" si="1"/>
        <v>1</v>
      </c>
      <c r="I20" s="35" t="b">
        <f t="shared" si="2"/>
        <v>1</v>
      </c>
      <c r="J20" s="35"/>
      <c r="K20" s="35"/>
      <c r="L20" s="35"/>
      <c r="M20" s="35"/>
      <c r="N20" s="35"/>
      <c r="O20" s="35"/>
      <c r="P20" s="35"/>
      <c r="Q20" s="35"/>
      <c r="R20" s="35"/>
      <c r="S20" s="35"/>
      <c r="T20" s="35"/>
      <c r="U20" s="35"/>
      <c r="V20" s="35"/>
      <c r="W20" s="35"/>
      <c r="X20" s="35"/>
      <c r="Y20" s="35"/>
      <c r="Z20" s="35"/>
    </row>
    <row r="21" ht="12.75" customHeight="1">
      <c r="A21" s="35"/>
      <c r="B21" s="35"/>
      <c r="C21" s="35"/>
      <c r="D21" s="35" t="s">
        <v>93</v>
      </c>
      <c r="E21" s="35"/>
      <c r="F21" s="35"/>
      <c r="G21" s="35"/>
      <c r="H21" s="35" t="str">
        <f t="shared" si="1"/>
        <v/>
      </c>
      <c r="I21" s="35" t="b">
        <f t="shared" si="2"/>
        <v>0</v>
      </c>
      <c r="J21" s="35"/>
      <c r="K21" s="35"/>
      <c r="L21" s="35"/>
      <c r="M21" s="35"/>
      <c r="N21" s="35"/>
      <c r="O21" s="35"/>
      <c r="P21" s="35"/>
      <c r="Q21" s="35"/>
      <c r="R21" s="35"/>
      <c r="S21" s="35"/>
      <c r="T21" s="35"/>
      <c r="U21" s="35"/>
      <c r="V21" s="35"/>
      <c r="W21" s="35"/>
      <c r="X21" s="35"/>
      <c r="Y21" s="35"/>
      <c r="Z21" s="35"/>
    </row>
    <row r="22" ht="12.75" customHeight="1">
      <c r="A22" s="35"/>
      <c r="B22" s="35"/>
      <c r="C22" s="35"/>
      <c r="D22" s="35" t="s">
        <v>94</v>
      </c>
      <c r="E22" s="35" t="s">
        <v>94</v>
      </c>
      <c r="F22" s="35"/>
      <c r="G22" s="35"/>
      <c r="H22" s="35" t="str">
        <f t="shared" si="1"/>
        <v/>
      </c>
      <c r="I22" s="35" t="b">
        <f t="shared" si="2"/>
        <v>0</v>
      </c>
      <c r="J22" s="35"/>
      <c r="K22" s="35"/>
      <c r="L22" s="35"/>
      <c r="M22" s="35"/>
      <c r="N22" s="35"/>
      <c r="O22" s="35"/>
      <c r="P22" s="35"/>
      <c r="Q22" s="35"/>
      <c r="R22" s="35"/>
      <c r="S22" s="35"/>
      <c r="T22" s="35"/>
      <c r="U22" s="35"/>
      <c r="V22" s="35"/>
      <c r="W22" s="35"/>
      <c r="X22" s="35"/>
      <c r="Y22" s="35"/>
      <c r="Z22" s="35"/>
    </row>
    <row r="23" ht="12.75" customHeight="1">
      <c r="A23" s="35" t="s">
        <v>1589</v>
      </c>
      <c r="B23" s="35"/>
      <c r="C23" s="35"/>
      <c r="D23" s="35"/>
      <c r="E23" s="35"/>
      <c r="F23" s="35">
        <f t="shared" ref="F23:G23" si="3">IF(F22&gt;0,F22,SUM(F3:F20))</f>
        <v>328</v>
      </c>
      <c r="G23" s="35">
        <f t="shared" si="3"/>
        <v>327</v>
      </c>
      <c r="H23" s="35">
        <f>IF(G23=0,0,G23/F23)</f>
        <v>0.9969512195</v>
      </c>
      <c r="I23" s="35"/>
      <c r="J23" s="35"/>
      <c r="K23" s="35"/>
      <c r="L23" s="35"/>
      <c r="M23" s="35"/>
      <c r="N23" s="35"/>
      <c r="O23" s="35"/>
      <c r="P23" s="35"/>
      <c r="Q23" s="35"/>
      <c r="R23" s="35"/>
      <c r="S23" s="35"/>
      <c r="T23" s="35"/>
      <c r="U23" s="35"/>
      <c r="V23" s="35"/>
      <c r="W23" s="35"/>
      <c r="X23" s="35"/>
      <c r="Y23" s="35"/>
      <c r="Z23" s="35"/>
    </row>
    <row r="24" ht="12.75" customHeight="1">
      <c r="A24" s="35" t="s">
        <v>1590</v>
      </c>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headerFooter>
    <oddHeader>&amp;R Version 2019</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0.1" defaultRowHeight="15.0"/>
  <cols>
    <col customWidth="1" min="1" max="1" width="0.7"/>
    <col customWidth="1" min="2" max="2" width="61.7"/>
    <col customWidth="1" min="3" max="3" width="19.1"/>
    <col customWidth="1" min="4" max="4" width="0.7"/>
    <col customWidth="1" min="5" max="5" width="73.1"/>
    <col customWidth="1" min="6" max="6" width="11.3"/>
    <col customWidth="1" hidden="1" min="7" max="7" width="9.1"/>
    <col customWidth="1" min="8" max="26" width="9.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36" t="s">
        <v>54</v>
      </c>
      <c r="C2" s="37"/>
      <c r="D2" s="37"/>
      <c r="E2" s="37"/>
      <c r="F2" s="38"/>
      <c r="G2" s="1">
        <v>1.0</v>
      </c>
      <c r="H2" s="1"/>
      <c r="I2" s="1"/>
      <c r="J2" s="1"/>
      <c r="K2" s="1"/>
      <c r="L2" s="1"/>
      <c r="M2" s="1"/>
      <c r="N2" s="1"/>
      <c r="O2" s="1"/>
      <c r="P2" s="1"/>
      <c r="Q2" s="1"/>
      <c r="R2" s="1"/>
      <c r="S2" s="1"/>
      <c r="T2" s="1"/>
      <c r="U2" s="1"/>
      <c r="V2" s="1"/>
      <c r="W2" s="1"/>
      <c r="X2" s="1"/>
      <c r="Y2" s="1"/>
      <c r="Z2" s="1"/>
    </row>
    <row r="3" ht="44.25" customHeight="1">
      <c r="A3" s="1"/>
      <c r="B3" s="39" t="s">
        <v>55</v>
      </c>
      <c r="C3" s="40"/>
      <c r="D3" s="40"/>
      <c r="E3" s="40"/>
      <c r="F3" s="41"/>
      <c r="G3" s="1">
        <v>1.0</v>
      </c>
      <c r="H3" s="1"/>
      <c r="I3" s="1"/>
      <c r="J3" s="1"/>
      <c r="K3" s="1"/>
      <c r="L3" s="1"/>
      <c r="M3" s="1"/>
      <c r="N3" s="1"/>
      <c r="O3" s="1"/>
      <c r="P3" s="1"/>
      <c r="Q3" s="1"/>
      <c r="R3" s="1"/>
      <c r="S3" s="1"/>
      <c r="T3" s="1"/>
      <c r="U3" s="1"/>
      <c r="V3" s="1"/>
      <c r="W3" s="1"/>
      <c r="X3" s="1"/>
      <c r="Y3" s="1"/>
      <c r="Z3" s="1"/>
    </row>
    <row r="4" ht="12.75" customHeight="1">
      <c r="A4" s="1"/>
      <c r="B4" s="42" t="s">
        <v>56</v>
      </c>
      <c r="C4" s="43" t="s">
        <v>57</v>
      </c>
      <c r="D4" s="1" t="s">
        <v>58</v>
      </c>
      <c r="E4" s="42" t="s">
        <v>59</v>
      </c>
      <c r="F4" s="43" t="s">
        <v>60</v>
      </c>
      <c r="G4" s="1">
        <v>1.0</v>
      </c>
      <c r="H4" s="1"/>
      <c r="I4" s="1"/>
      <c r="J4" s="1"/>
      <c r="K4" s="1"/>
      <c r="L4" s="1"/>
      <c r="M4" s="1"/>
      <c r="N4" s="1"/>
      <c r="O4" s="1"/>
      <c r="P4" s="1"/>
      <c r="Q4" s="1"/>
      <c r="R4" s="1"/>
      <c r="S4" s="1"/>
      <c r="T4" s="1"/>
      <c r="U4" s="1"/>
      <c r="V4" s="1"/>
      <c r="W4" s="1"/>
      <c r="X4" s="1"/>
      <c r="Y4" s="1"/>
      <c r="Z4" s="1"/>
    </row>
    <row r="5" ht="12.75" customHeight="1">
      <c r="A5" s="1"/>
      <c r="B5" s="44" t="s">
        <v>61</v>
      </c>
      <c r="C5" s="45" t="s">
        <v>62</v>
      </c>
      <c r="D5" s="1"/>
      <c r="E5" s="46" t="s">
        <v>63</v>
      </c>
      <c r="F5" s="47"/>
      <c r="G5" s="1">
        <v>1.0</v>
      </c>
      <c r="H5" s="1"/>
      <c r="I5" s="1"/>
      <c r="J5" s="1"/>
      <c r="K5" s="1"/>
      <c r="L5" s="1"/>
      <c r="M5" s="1"/>
      <c r="N5" s="1"/>
      <c r="O5" s="1"/>
      <c r="P5" s="1"/>
      <c r="Q5" s="1"/>
      <c r="R5" s="1"/>
      <c r="S5" s="1"/>
      <c r="T5" s="1"/>
      <c r="U5" s="1"/>
      <c r="V5" s="1"/>
      <c r="W5" s="1"/>
      <c r="X5" s="1"/>
      <c r="Y5" s="1"/>
      <c r="Z5" s="1"/>
    </row>
    <row r="6" ht="12.75" customHeight="1">
      <c r="A6" s="1"/>
      <c r="B6" s="44" t="s">
        <v>7</v>
      </c>
      <c r="C6" s="45" t="s">
        <v>62</v>
      </c>
      <c r="D6" s="1"/>
      <c r="E6" s="46" t="s">
        <v>64</v>
      </c>
      <c r="F6" s="48" t="s">
        <v>65</v>
      </c>
      <c r="G6" s="1">
        <v>1.0</v>
      </c>
      <c r="H6" s="1"/>
      <c r="I6" s="1"/>
      <c r="J6" s="1"/>
      <c r="K6" s="1"/>
      <c r="L6" s="1"/>
      <c r="M6" s="1"/>
      <c r="N6" s="1"/>
      <c r="O6" s="1"/>
      <c r="P6" s="1"/>
      <c r="Q6" s="1"/>
      <c r="R6" s="1"/>
      <c r="S6" s="1"/>
      <c r="T6" s="1"/>
      <c r="U6" s="1"/>
      <c r="V6" s="1"/>
      <c r="W6" s="1"/>
      <c r="X6" s="1"/>
      <c r="Y6" s="1"/>
      <c r="Z6" s="1"/>
    </row>
    <row r="7" ht="12.75" customHeight="1">
      <c r="A7" s="1"/>
      <c r="B7" s="44" t="s">
        <v>66</v>
      </c>
      <c r="C7" s="45" t="s">
        <v>62</v>
      </c>
      <c r="D7" s="1"/>
      <c r="E7" s="46" t="s">
        <v>67</v>
      </c>
      <c r="F7" s="48" t="s">
        <v>68</v>
      </c>
      <c r="G7" s="1">
        <v>1.0</v>
      </c>
      <c r="H7" s="1"/>
      <c r="I7" s="1"/>
      <c r="J7" s="1"/>
      <c r="K7" s="1"/>
      <c r="L7" s="1"/>
      <c r="M7" s="1"/>
      <c r="N7" s="1"/>
      <c r="O7" s="1"/>
      <c r="P7" s="1"/>
      <c r="Q7" s="1"/>
      <c r="R7" s="1"/>
      <c r="S7" s="1"/>
      <c r="T7" s="1"/>
      <c r="U7" s="1"/>
      <c r="V7" s="1"/>
      <c r="W7" s="1"/>
      <c r="X7" s="1"/>
      <c r="Y7" s="1"/>
      <c r="Z7" s="1"/>
    </row>
    <row r="8" ht="12.75" customHeight="1">
      <c r="A8" s="1"/>
      <c r="B8" s="44" t="s">
        <v>69</v>
      </c>
      <c r="C8" s="49">
        <f>'Business Information'!C2</f>
        <v>1</v>
      </c>
      <c r="D8" s="1"/>
      <c r="E8" s="46" t="s">
        <v>70</v>
      </c>
      <c r="F8" s="48" t="s">
        <v>62</v>
      </c>
      <c r="G8" s="1">
        <v>1.0</v>
      </c>
      <c r="H8" s="1"/>
      <c r="I8" s="1"/>
      <c r="J8" s="1"/>
      <c r="K8" s="1"/>
      <c r="L8" s="1"/>
      <c r="M8" s="1"/>
      <c r="N8" s="1"/>
      <c r="O8" s="1"/>
      <c r="P8" s="1"/>
      <c r="Q8" s="1"/>
      <c r="R8" s="1"/>
      <c r="S8" s="1"/>
      <c r="T8" s="1"/>
      <c r="U8" s="1"/>
      <c r="V8" s="1"/>
      <c r="W8" s="1"/>
      <c r="X8" s="1"/>
      <c r="Y8" s="1"/>
      <c r="Z8" s="1"/>
    </row>
    <row r="9" ht="12.75" customHeight="1">
      <c r="A9" s="1"/>
      <c r="B9" s="44" t="s">
        <v>71</v>
      </c>
      <c r="C9" s="45" t="s">
        <v>62</v>
      </c>
      <c r="D9" s="1"/>
      <c r="E9" s="46" t="s">
        <v>72</v>
      </c>
      <c r="F9" s="50"/>
      <c r="G9" s="1">
        <v>1.0</v>
      </c>
      <c r="H9" s="1"/>
      <c r="I9" s="1"/>
      <c r="J9" s="1"/>
      <c r="K9" s="1"/>
      <c r="L9" s="1"/>
      <c r="M9" s="1"/>
      <c r="N9" s="1"/>
      <c r="O9" s="1"/>
      <c r="P9" s="1"/>
      <c r="Q9" s="1"/>
      <c r="R9" s="1"/>
      <c r="S9" s="1"/>
      <c r="T9" s="1"/>
      <c r="U9" s="1"/>
      <c r="V9" s="1"/>
      <c r="W9" s="1"/>
      <c r="X9" s="1"/>
      <c r="Y9" s="1"/>
      <c r="Z9" s="1"/>
    </row>
    <row r="10" ht="12.75" customHeight="1">
      <c r="A10" s="1"/>
      <c r="B10" s="44" t="s">
        <v>73</v>
      </c>
      <c r="C10" s="49">
        <f>Drops!H3</f>
        <v>1</v>
      </c>
      <c r="D10" s="1"/>
      <c r="E10" s="1"/>
      <c r="F10" s="1"/>
      <c r="G10" s="1">
        <f>IF(Drops!I3=TRUE,1,0)</f>
        <v>1</v>
      </c>
      <c r="H10" s="1"/>
      <c r="I10" s="1"/>
      <c r="J10" s="1"/>
      <c r="K10" s="1"/>
      <c r="L10" s="1"/>
      <c r="M10" s="1"/>
      <c r="N10" s="1"/>
      <c r="O10" s="1"/>
      <c r="P10" s="1"/>
      <c r="Q10" s="1"/>
      <c r="R10" s="1"/>
      <c r="S10" s="1"/>
      <c r="T10" s="1"/>
      <c r="U10" s="1"/>
      <c r="V10" s="1"/>
      <c r="W10" s="1"/>
      <c r="X10" s="1"/>
      <c r="Y10" s="1"/>
      <c r="Z10" s="1"/>
    </row>
    <row r="11" ht="14.25" customHeight="1">
      <c r="A11" s="1"/>
      <c r="B11" s="44" t="s">
        <v>74</v>
      </c>
      <c r="C11" s="49">
        <f>Drops!H4</f>
        <v>1</v>
      </c>
      <c r="D11" s="51" t="s">
        <v>75</v>
      </c>
      <c r="E11" s="1"/>
      <c r="F11" s="1"/>
      <c r="G11" s="1">
        <f>IF(Drops!I4=TRUE,1,0)</f>
        <v>1</v>
      </c>
      <c r="H11" s="1"/>
      <c r="I11" s="1"/>
      <c r="J11" s="1"/>
      <c r="K11" s="1"/>
      <c r="L11" s="1"/>
      <c r="M11" s="1"/>
      <c r="N11" s="1"/>
      <c r="O11" s="1"/>
      <c r="P11" s="1"/>
      <c r="Q11" s="1"/>
      <c r="R11" s="1"/>
      <c r="S11" s="1"/>
      <c r="T11" s="1"/>
      <c r="U11" s="1"/>
      <c r="V11" s="1"/>
      <c r="W11" s="1"/>
      <c r="X11" s="1"/>
      <c r="Y11" s="1"/>
      <c r="Z11" s="1"/>
    </row>
    <row r="12" ht="12.75" customHeight="1">
      <c r="A12" s="1"/>
      <c r="B12" s="44" t="s">
        <v>76</v>
      </c>
      <c r="C12" s="49">
        <f>Drops!H5</f>
        <v>1</v>
      </c>
      <c r="D12" s="52" t="s">
        <v>77</v>
      </c>
      <c r="E12" s="1"/>
      <c r="F12" s="1"/>
      <c r="G12" s="1">
        <f>IF(Drops!I5=TRUE,1,0)</f>
        <v>1</v>
      </c>
      <c r="H12" s="1"/>
      <c r="I12" s="1"/>
      <c r="J12" s="1"/>
      <c r="K12" s="1"/>
      <c r="L12" s="1"/>
      <c r="M12" s="1"/>
      <c r="N12" s="1"/>
      <c r="O12" s="1"/>
      <c r="P12" s="1"/>
      <c r="Q12" s="1"/>
      <c r="R12" s="1"/>
      <c r="S12" s="1"/>
      <c r="T12" s="1"/>
      <c r="U12" s="1"/>
      <c r="V12" s="1"/>
      <c r="W12" s="1"/>
      <c r="X12" s="1"/>
      <c r="Y12" s="1"/>
      <c r="Z12" s="1"/>
    </row>
    <row r="13" ht="12.75" customHeight="1">
      <c r="A13" s="1"/>
      <c r="B13" s="44" t="s">
        <v>78</v>
      </c>
      <c r="C13" s="49">
        <f>Drops!H6</f>
        <v>1</v>
      </c>
      <c r="D13" s="53"/>
      <c r="E13" s="1"/>
      <c r="F13" s="1"/>
      <c r="G13" s="1">
        <f>IF(Drops!I6=TRUE,1,0)</f>
        <v>1</v>
      </c>
      <c r="H13" s="1"/>
      <c r="I13" s="1"/>
      <c r="J13" s="1"/>
      <c r="K13" s="1"/>
      <c r="L13" s="1"/>
      <c r="M13" s="1"/>
      <c r="N13" s="1"/>
      <c r="O13" s="1"/>
      <c r="P13" s="1"/>
      <c r="Q13" s="1"/>
      <c r="R13" s="1"/>
      <c r="S13" s="1"/>
      <c r="T13" s="1"/>
      <c r="U13" s="1"/>
      <c r="V13" s="1"/>
      <c r="W13" s="1"/>
      <c r="X13" s="1"/>
      <c r="Y13" s="1"/>
      <c r="Z13" s="1"/>
    </row>
    <row r="14" ht="12.75" customHeight="1">
      <c r="A14" s="1"/>
      <c r="B14" s="44" t="s">
        <v>79</v>
      </c>
      <c r="C14" s="49">
        <f>Drops!H7</f>
        <v>1</v>
      </c>
      <c r="D14" s="53"/>
      <c r="E14" s="1"/>
      <c r="F14" s="1"/>
      <c r="G14" s="1">
        <f>IF(Drops!I7=TRUE,1,0)</f>
        <v>1</v>
      </c>
      <c r="H14" s="1"/>
      <c r="I14" s="1"/>
      <c r="J14" s="1"/>
      <c r="K14" s="1"/>
      <c r="L14" s="1"/>
      <c r="M14" s="1"/>
      <c r="N14" s="1"/>
      <c r="O14" s="1"/>
      <c r="P14" s="1"/>
      <c r="Q14" s="1"/>
      <c r="R14" s="1"/>
      <c r="S14" s="1"/>
      <c r="T14" s="1"/>
      <c r="U14" s="1"/>
      <c r="V14" s="1"/>
      <c r="W14" s="1"/>
      <c r="X14" s="1"/>
      <c r="Y14" s="1"/>
      <c r="Z14" s="1"/>
    </row>
    <row r="15" ht="12.75" customHeight="1">
      <c r="A15" s="1"/>
      <c r="B15" s="44" t="s">
        <v>80</v>
      </c>
      <c r="C15" s="49">
        <f>Drops!H8</f>
        <v>1</v>
      </c>
      <c r="D15" s="53"/>
      <c r="E15" s="53"/>
      <c r="F15" s="1"/>
      <c r="G15" s="1">
        <f>IF(Drops!I8=TRUE,1,0)</f>
        <v>1</v>
      </c>
      <c r="H15" s="1"/>
      <c r="I15" s="1"/>
      <c r="J15" s="1"/>
      <c r="K15" s="1"/>
      <c r="L15" s="1"/>
      <c r="M15" s="1"/>
      <c r="N15" s="1"/>
      <c r="O15" s="1"/>
      <c r="P15" s="1"/>
      <c r="Q15" s="1"/>
      <c r="R15" s="1"/>
      <c r="S15" s="1"/>
      <c r="T15" s="1"/>
      <c r="U15" s="1"/>
      <c r="V15" s="1"/>
      <c r="W15" s="1"/>
      <c r="X15" s="1"/>
      <c r="Y15" s="1"/>
      <c r="Z15" s="1"/>
    </row>
    <row r="16" ht="12.75" customHeight="1">
      <c r="A16" s="1"/>
      <c r="B16" s="44" t="s">
        <v>81</v>
      </c>
      <c r="C16" s="49">
        <f>Drops!H9</f>
        <v>1</v>
      </c>
      <c r="D16" s="53"/>
      <c r="E16" s="53"/>
      <c r="F16" s="1"/>
      <c r="G16" s="1">
        <f>IF(Drops!I9=TRUE,1,0)</f>
        <v>1</v>
      </c>
      <c r="H16" s="1"/>
      <c r="I16" s="1"/>
      <c r="J16" s="1"/>
      <c r="K16" s="1"/>
      <c r="L16" s="1"/>
      <c r="M16" s="1"/>
      <c r="N16" s="1"/>
      <c r="O16" s="1"/>
      <c r="P16" s="1"/>
      <c r="Q16" s="1"/>
      <c r="R16" s="1"/>
      <c r="S16" s="1"/>
      <c r="T16" s="1"/>
      <c r="U16" s="1"/>
      <c r="V16" s="1"/>
      <c r="W16" s="1"/>
      <c r="X16" s="1"/>
      <c r="Y16" s="1"/>
      <c r="Z16" s="1"/>
    </row>
    <row r="17" ht="12.75" customHeight="1">
      <c r="A17" s="1"/>
      <c r="B17" s="44" t="s">
        <v>82</v>
      </c>
      <c r="C17" s="49">
        <f>Drops!H10</f>
        <v>1</v>
      </c>
      <c r="D17" s="53"/>
      <c r="E17" s="53"/>
      <c r="F17" s="1"/>
      <c r="G17" s="1">
        <f>IF(Drops!I10=TRUE,1,0)</f>
        <v>1</v>
      </c>
      <c r="H17" s="1"/>
      <c r="I17" s="1"/>
      <c r="J17" s="1"/>
      <c r="K17" s="1"/>
      <c r="L17" s="1"/>
      <c r="M17" s="1"/>
      <c r="N17" s="1"/>
      <c r="O17" s="1"/>
      <c r="P17" s="1"/>
      <c r="Q17" s="1"/>
      <c r="R17" s="1"/>
      <c r="S17" s="1"/>
      <c r="T17" s="1"/>
      <c r="U17" s="1"/>
      <c r="V17" s="1"/>
      <c r="W17" s="1"/>
      <c r="X17" s="1"/>
      <c r="Y17" s="1"/>
      <c r="Z17" s="1"/>
    </row>
    <row r="18" ht="12.75" customHeight="1">
      <c r="A18" s="1"/>
      <c r="B18" s="44" t="s">
        <v>83</v>
      </c>
      <c r="C18" s="49">
        <f>Drops!H11</f>
        <v>1</v>
      </c>
      <c r="D18" s="53"/>
      <c r="E18" s="53"/>
      <c r="F18" s="1"/>
      <c r="G18" s="1">
        <f>IF(Drops!I11=TRUE,1,0)</f>
        <v>1</v>
      </c>
      <c r="H18" s="1"/>
      <c r="I18" s="1"/>
      <c r="J18" s="1"/>
      <c r="K18" s="1"/>
      <c r="L18" s="1"/>
      <c r="M18" s="1"/>
      <c r="N18" s="1"/>
      <c r="O18" s="1"/>
      <c r="P18" s="1"/>
      <c r="Q18" s="1"/>
      <c r="R18" s="1"/>
      <c r="S18" s="1"/>
      <c r="T18" s="1"/>
      <c r="U18" s="1"/>
      <c r="V18" s="1"/>
      <c r="W18" s="1"/>
      <c r="X18" s="1"/>
      <c r="Y18" s="1"/>
      <c r="Z18" s="1"/>
    </row>
    <row r="19" ht="12.75" customHeight="1">
      <c r="A19" s="1"/>
      <c r="B19" s="44" t="s">
        <v>84</v>
      </c>
      <c r="C19" s="49">
        <f>Drops!H12</f>
        <v>1</v>
      </c>
      <c r="D19" s="53"/>
      <c r="E19" s="53"/>
      <c r="F19" s="1"/>
      <c r="G19" s="1">
        <f>IF(Drops!I12=TRUE,1,0)</f>
        <v>1</v>
      </c>
      <c r="H19" s="1"/>
      <c r="I19" s="1"/>
      <c r="J19" s="1"/>
      <c r="K19" s="1"/>
      <c r="L19" s="1"/>
      <c r="M19" s="1"/>
      <c r="N19" s="1"/>
      <c r="O19" s="1"/>
      <c r="P19" s="1"/>
      <c r="Q19" s="1"/>
      <c r="R19" s="1"/>
      <c r="S19" s="1"/>
      <c r="T19" s="1"/>
      <c r="U19" s="1"/>
      <c r="V19" s="1"/>
      <c r="W19" s="1"/>
      <c r="X19" s="1"/>
      <c r="Y19" s="1"/>
      <c r="Z19" s="1"/>
    </row>
    <row r="20" ht="12.75" customHeight="1">
      <c r="A20" s="1"/>
      <c r="B20" s="44" t="s">
        <v>85</v>
      </c>
      <c r="C20" s="49">
        <f>Drops!H13</f>
        <v>0.9375</v>
      </c>
      <c r="D20" s="53"/>
      <c r="E20" s="53"/>
      <c r="F20" s="1"/>
      <c r="G20" s="1">
        <f>IF(Drops!I13=TRUE,1,0)</f>
        <v>1</v>
      </c>
      <c r="H20" s="1"/>
      <c r="I20" s="1"/>
      <c r="J20" s="1"/>
      <c r="K20" s="1"/>
      <c r="L20" s="1"/>
      <c r="M20" s="1"/>
      <c r="N20" s="1"/>
      <c r="O20" s="1"/>
      <c r="P20" s="1"/>
      <c r="Q20" s="1"/>
      <c r="R20" s="1"/>
      <c r="S20" s="1"/>
      <c r="T20" s="1"/>
      <c r="U20" s="1"/>
      <c r="V20" s="1"/>
      <c r="W20" s="1"/>
      <c r="X20" s="1"/>
      <c r="Y20" s="1"/>
      <c r="Z20" s="1"/>
    </row>
    <row r="21" ht="12.75" customHeight="1">
      <c r="A21" s="1"/>
      <c r="B21" s="44" t="s">
        <v>86</v>
      </c>
      <c r="C21" s="49">
        <f>Drops!H14</f>
        <v>1</v>
      </c>
      <c r="D21" s="53"/>
      <c r="E21" s="53"/>
      <c r="F21" s="1"/>
      <c r="G21" s="1">
        <f>IF(Drops!I14=TRUE,1,0)</f>
        <v>1</v>
      </c>
      <c r="H21" s="35"/>
      <c r="I21" s="1"/>
      <c r="J21" s="1"/>
      <c r="K21" s="1"/>
      <c r="L21" s="1"/>
      <c r="M21" s="1"/>
      <c r="N21" s="1"/>
      <c r="O21" s="1"/>
      <c r="P21" s="1"/>
      <c r="Q21" s="1"/>
      <c r="R21" s="1"/>
      <c r="S21" s="1"/>
      <c r="T21" s="1"/>
      <c r="U21" s="1"/>
      <c r="V21" s="1"/>
      <c r="W21" s="1"/>
      <c r="X21" s="1"/>
      <c r="Y21" s="1"/>
      <c r="Z21" s="1"/>
    </row>
    <row r="22" ht="12.75" customHeight="1">
      <c r="A22" s="1"/>
      <c r="B22" s="44" t="s">
        <v>87</v>
      </c>
      <c r="C22" s="49">
        <f>Drops!H15</f>
        <v>1</v>
      </c>
      <c r="D22" s="53"/>
      <c r="E22" s="53"/>
      <c r="F22" s="1"/>
      <c r="G22" s="1">
        <f>IF(Drops!I15=TRUE,1,0)</f>
        <v>1</v>
      </c>
      <c r="H22" s="35"/>
      <c r="I22" s="1"/>
      <c r="J22" s="1"/>
      <c r="K22" s="1"/>
      <c r="L22" s="1"/>
      <c r="M22" s="1"/>
      <c r="N22" s="1"/>
      <c r="O22" s="1"/>
      <c r="P22" s="1"/>
      <c r="Q22" s="1"/>
      <c r="R22" s="1"/>
      <c r="S22" s="1"/>
      <c r="T22" s="1"/>
      <c r="U22" s="1"/>
      <c r="V22" s="1"/>
      <c r="W22" s="1"/>
      <c r="X22" s="1"/>
      <c r="Y22" s="1"/>
      <c r="Z22" s="1"/>
    </row>
    <row r="23" ht="12.75" customHeight="1">
      <c r="A23" s="1"/>
      <c r="B23" s="44" t="s">
        <v>88</v>
      </c>
      <c r="C23" s="49">
        <f>Drops!H16</f>
        <v>1</v>
      </c>
      <c r="D23" s="53"/>
      <c r="E23" s="53"/>
      <c r="F23" s="1"/>
      <c r="G23" s="1">
        <f>IF(Drops!I16=TRUE,1,0)</f>
        <v>1</v>
      </c>
      <c r="H23" s="35"/>
      <c r="I23" s="1"/>
      <c r="J23" s="1"/>
      <c r="K23" s="1"/>
      <c r="L23" s="1"/>
      <c r="M23" s="1"/>
      <c r="N23" s="1"/>
      <c r="O23" s="1"/>
      <c r="P23" s="1"/>
      <c r="Q23" s="1"/>
      <c r="R23" s="1"/>
      <c r="S23" s="1"/>
      <c r="T23" s="1"/>
      <c r="U23" s="1"/>
      <c r="V23" s="1"/>
      <c r="W23" s="1"/>
      <c r="X23" s="1"/>
      <c r="Y23" s="1"/>
      <c r="Z23" s="1"/>
    </row>
    <row r="24" ht="12.75" customHeight="1">
      <c r="A24" s="1"/>
      <c r="B24" s="44" t="s">
        <v>89</v>
      </c>
      <c r="C24" s="49">
        <f>Drops!H17</f>
        <v>1</v>
      </c>
      <c r="D24" s="53"/>
      <c r="E24" s="53"/>
      <c r="F24" s="1"/>
      <c r="G24" s="1">
        <f>IF(Drops!I17=TRUE,1,0)</f>
        <v>1</v>
      </c>
      <c r="H24" s="35"/>
      <c r="I24" s="1"/>
      <c r="J24" s="1"/>
      <c r="K24" s="1"/>
      <c r="L24" s="1"/>
      <c r="M24" s="1"/>
      <c r="N24" s="1"/>
      <c r="O24" s="1"/>
      <c r="P24" s="1"/>
      <c r="Q24" s="1"/>
      <c r="R24" s="1"/>
      <c r="S24" s="1"/>
      <c r="T24" s="1"/>
      <c r="U24" s="1"/>
      <c r="V24" s="1"/>
      <c r="W24" s="1"/>
      <c r="X24" s="1"/>
      <c r="Y24" s="1"/>
      <c r="Z24" s="1"/>
    </row>
    <row r="25" ht="12.75" customHeight="1">
      <c r="A25" s="1"/>
      <c r="B25" s="44" t="s">
        <v>90</v>
      </c>
      <c r="C25" s="49">
        <f>Drops!H18</f>
        <v>1</v>
      </c>
      <c r="D25" s="53"/>
      <c r="E25" s="53"/>
      <c r="F25" s="1"/>
      <c r="G25" s="1">
        <f>IF(Drops!I18=TRUE,1,0)</f>
        <v>1</v>
      </c>
      <c r="H25" s="35"/>
      <c r="I25" s="1"/>
      <c r="J25" s="1"/>
      <c r="K25" s="1"/>
      <c r="L25" s="1"/>
      <c r="M25" s="1"/>
      <c r="N25" s="1"/>
      <c r="O25" s="1"/>
      <c r="P25" s="1"/>
      <c r="Q25" s="1"/>
      <c r="R25" s="1"/>
      <c r="S25" s="1"/>
      <c r="T25" s="1"/>
      <c r="U25" s="1"/>
      <c r="V25" s="1"/>
      <c r="W25" s="1"/>
      <c r="X25" s="1"/>
      <c r="Y25" s="1"/>
      <c r="Z25" s="1"/>
    </row>
    <row r="26" ht="12.75" customHeight="1">
      <c r="A26" s="1"/>
      <c r="B26" s="44" t="s">
        <v>91</v>
      </c>
      <c r="C26" s="49">
        <f>Drops!H19</f>
        <v>1</v>
      </c>
      <c r="D26" s="53"/>
      <c r="E26" s="53"/>
      <c r="F26" s="1"/>
      <c r="G26" s="1">
        <f>IF(Drops!I19=TRUE,1,0)</f>
        <v>1</v>
      </c>
      <c r="H26" s="35"/>
      <c r="I26" s="1"/>
      <c r="J26" s="1"/>
      <c r="K26" s="1"/>
      <c r="L26" s="1"/>
      <c r="M26" s="1"/>
      <c r="N26" s="1"/>
      <c r="O26" s="1"/>
      <c r="P26" s="1"/>
      <c r="Q26" s="1"/>
      <c r="R26" s="1"/>
      <c r="S26" s="1"/>
      <c r="T26" s="1"/>
      <c r="U26" s="1"/>
      <c r="V26" s="1"/>
      <c r="W26" s="1"/>
      <c r="X26" s="1"/>
      <c r="Y26" s="1"/>
      <c r="Z26" s="1"/>
    </row>
    <row r="27" ht="12.75" customHeight="1">
      <c r="A27" s="1"/>
      <c r="B27" s="44" t="s">
        <v>92</v>
      </c>
      <c r="C27" s="49">
        <f>Drops!H20</f>
        <v>1</v>
      </c>
      <c r="D27" s="53"/>
      <c r="E27" s="53"/>
      <c r="F27" s="1"/>
      <c r="G27" s="1">
        <f>IF(Drops!I20=TRUE,1,0)</f>
        <v>1</v>
      </c>
      <c r="H27" s="35"/>
      <c r="I27" s="1"/>
      <c r="J27" s="1"/>
      <c r="K27" s="1"/>
      <c r="L27" s="1"/>
      <c r="M27" s="1"/>
      <c r="N27" s="1"/>
      <c r="O27" s="1"/>
      <c r="P27" s="1"/>
      <c r="Q27" s="1"/>
      <c r="R27" s="1"/>
      <c r="S27" s="1"/>
      <c r="T27" s="1"/>
      <c r="U27" s="1"/>
      <c r="V27" s="1"/>
      <c r="W27" s="1"/>
      <c r="X27" s="1"/>
      <c r="Y27" s="1"/>
      <c r="Z27" s="1"/>
    </row>
    <row r="28" ht="12.75" customHeight="1">
      <c r="A28" s="1"/>
      <c r="B28" s="44" t="s">
        <v>93</v>
      </c>
      <c r="C28" s="49" t="str">
        <f>Drops!H21</f>
        <v/>
      </c>
      <c r="D28" s="53"/>
      <c r="E28" s="53"/>
      <c r="F28" s="1"/>
      <c r="G28" s="1">
        <f>IF(Drops!I21=TRUE,1,0)</f>
        <v>0</v>
      </c>
      <c r="H28" s="35"/>
      <c r="I28" s="1"/>
      <c r="J28" s="1"/>
      <c r="K28" s="1"/>
      <c r="L28" s="1"/>
      <c r="M28" s="1"/>
      <c r="N28" s="1"/>
      <c r="O28" s="1"/>
      <c r="P28" s="1"/>
      <c r="Q28" s="1"/>
      <c r="R28" s="1"/>
      <c r="S28" s="1"/>
      <c r="T28" s="1"/>
      <c r="U28" s="1"/>
      <c r="V28" s="1"/>
      <c r="W28" s="1"/>
      <c r="X28" s="1"/>
      <c r="Y28" s="1"/>
      <c r="Z28" s="1"/>
    </row>
    <row r="29" ht="12.75" customHeight="1">
      <c r="A29" s="1"/>
      <c r="B29" s="54" t="s">
        <v>94</v>
      </c>
      <c r="C29" s="49" t="str">
        <f>Drops!H22</f>
        <v/>
      </c>
      <c r="D29" s="53"/>
      <c r="E29" s="53"/>
      <c r="F29" s="1"/>
      <c r="G29" s="1">
        <f>IF(Drops!I22=TRUE,1,0)</f>
        <v>0</v>
      </c>
      <c r="H29" s="35"/>
      <c r="I29" s="1"/>
      <c r="J29" s="1"/>
      <c r="K29" s="1"/>
      <c r="L29" s="1"/>
      <c r="M29" s="1"/>
      <c r="N29" s="1"/>
      <c r="O29" s="1"/>
      <c r="P29" s="1"/>
      <c r="Q29" s="1"/>
      <c r="R29" s="1"/>
      <c r="S29" s="1"/>
      <c r="T29" s="1"/>
      <c r="U29" s="1"/>
      <c r="V29" s="1"/>
      <c r="W29" s="1"/>
      <c r="X29" s="1"/>
      <c r="Y29" s="1"/>
      <c r="Z29" s="1"/>
    </row>
    <row r="30" ht="12.75" customHeight="1">
      <c r="A30" s="1"/>
      <c r="B30" s="44" t="s">
        <v>95</v>
      </c>
      <c r="C30" s="45" t="s">
        <v>62</v>
      </c>
      <c r="D30" s="53"/>
      <c r="E30" s="53"/>
      <c r="F30" s="1"/>
      <c r="G30" s="35">
        <v>1.0</v>
      </c>
      <c r="H30" s="35"/>
      <c r="I30" s="1"/>
      <c r="J30" s="1"/>
      <c r="K30" s="1"/>
      <c r="L30" s="1"/>
      <c r="M30" s="1"/>
      <c r="N30" s="1"/>
      <c r="O30" s="1"/>
      <c r="P30" s="1"/>
      <c r="Q30" s="1"/>
      <c r="R30" s="1"/>
      <c r="S30" s="1"/>
      <c r="T30" s="1"/>
      <c r="U30" s="1"/>
      <c r="V30" s="1"/>
      <c r="W30" s="1"/>
      <c r="X30" s="1"/>
      <c r="Y30" s="1"/>
      <c r="Z30" s="1"/>
    </row>
    <row r="31" ht="12.75" customHeight="1">
      <c r="A31" s="1"/>
      <c r="B31" s="44" t="s">
        <v>96</v>
      </c>
      <c r="C31" s="45" t="s">
        <v>62</v>
      </c>
      <c r="D31" s="53"/>
      <c r="E31" s="53"/>
      <c r="F31" s="1"/>
      <c r="G31" s="35">
        <v>1.0</v>
      </c>
      <c r="H31" s="35"/>
      <c r="I31" s="1"/>
      <c r="J31" s="1"/>
      <c r="K31" s="1"/>
      <c r="L31" s="1"/>
      <c r="M31" s="1"/>
      <c r="N31" s="1"/>
      <c r="O31" s="1"/>
      <c r="P31" s="1"/>
      <c r="Q31" s="1"/>
      <c r="R31" s="1"/>
      <c r="S31" s="1"/>
      <c r="T31" s="1"/>
      <c r="U31" s="1"/>
      <c r="V31" s="1"/>
      <c r="W31" s="1"/>
      <c r="X31" s="1"/>
      <c r="Y31" s="1"/>
      <c r="Z31" s="1"/>
    </row>
    <row r="32" ht="12.75" customHeight="1">
      <c r="A32" s="1"/>
      <c r="B32" s="50" t="s">
        <v>97</v>
      </c>
      <c r="C32" s="49">
        <f>Drops!H23</f>
        <v>0.9969512195</v>
      </c>
      <c r="D32" s="53"/>
      <c r="E32" s="53"/>
      <c r="F32" s="1"/>
      <c r="G32" s="35">
        <v>1.0</v>
      </c>
      <c r="H32" s="35"/>
      <c r="I32" s="1"/>
      <c r="J32" s="1"/>
      <c r="K32" s="1"/>
      <c r="L32" s="1"/>
      <c r="M32" s="1"/>
      <c r="N32" s="1"/>
      <c r="O32" s="1"/>
      <c r="P32" s="1"/>
      <c r="Q32" s="1"/>
      <c r="R32" s="1"/>
      <c r="S32" s="1"/>
      <c r="T32" s="1"/>
      <c r="U32" s="1"/>
      <c r="V32" s="1"/>
      <c r="W32" s="1"/>
      <c r="X32" s="1"/>
      <c r="Y32" s="1"/>
      <c r="Z32" s="1"/>
    </row>
    <row r="33" ht="12.75" customHeight="1">
      <c r="A33" s="1"/>
      <c r="B33" s="53"/>
      <c r="C33" s="53"/>
      <c r="D33" s="53"/>
      <c r="E33" s="53"/>
      <c r="F33" s="1"/>
      <c r="G33" s="35"/>
      <c r="H33" s="35"/>
      <c r="I33" s="1"/>
      <c r="J33" s="1"/>
      <c r="K33" s="1"/>
      <c r="L33" s="1"/>
      <c r="M33" s="1"/>
      <c r="N33" s="1"/>
      <c r="O33" s="1"/>
      <c r="P33" s="1"/>
      <c r="Q33" s="1"/>
      <c r="R33" s="1"/>
      <c r="S33" s="1"/>
      <c r="T33" s="1"/>
      <c r="U33" s="1"/>
      <c r="V33" s="1"/>
      <c r="W33" s="1"/>
      <c r="X33" s="1"/>
      <c r="Y33" s="1"/>
      <c r="Z33" s="1"/>
    </row>
    <row r="34" ht="12.75" customHeight="1">
      <c r="A34" s="1"/>
      <c r="B34" s="53"/>
      <c r="C34" s="53"/>
      <c r="D34" s="53"/>
      <c r="E34" s="53"/>
      <c r="F34" s="1"/>
      <c r="G34" s="35"/>
      <c r="H34" s="35"/>
      <c r="I34" s="1"/>
      <c r="J34" s="1"/>
      <c r="K34" s="1"/>
      <c r="L34" s="1"/>
      <c r="M34" s="1"/>
      <c r="N34" s="1"/>
      <c r="O34" s="1"/>
      <c r="P34" s="1"/>
      <c r="Q34" s="1"/>
      <c r="R34" s="1"/>
      <c r="S34" s="1"/>
      <c r="T34" s="1"/>
      <c r="U34" s="1"/>
      <c r="V34" s="1"/>
      <c r="W34" s="1"/>
      <c r="X34" s="1"/>
      <c r="Y34" s="1"/>
      <c r="Z34" s="1"/>
    </row>
    <row r="35" ht="12.75" customHeight="1">
      <c r="A35" s="1"/>
      <c r="B35" s="53"/>
      <c r="C35" s="53"/>
      <c r="D35" s="53"/>
      <c r="E35" s="53"/>
      <c r="F35" s="1"/>
      <c r="G35" s="35"/>
      <c r="H35" s="35"/>
      <c r="I35" s="1"/>
      <c r="J35" s="1"/>
      <c r="K35" s="1"/>
      <c r="L35" s="1"/>
      <c r="M35" s="1"/>
      <c r="N35" s="1"/>
      <c r="O35" s="1"/>
      <c r="P35" s="1"/>
      <c r="Q35" s="1"/>
      <c r="R35" s="1"/>
      <c r="S35" s="1"/>
      <c r="T35" s="1"/>
      <c r="U35" s="1"/>
      <c r="V35" s="1"/>
      <c r="W35" s="1"/>
      <c r="X35" s="1"/>
      <c r="Y35" s="1"/>
      <c r="Z35" s="1"/>
    </row>
    <row r="36" ht="12.75" customHeight="1">
      <c r="A36" s="1"/>
      <c r="B36" s="53"/>
      <c r="C36" s="53"/>
      <c r="D36" s="53"/>
      <c r="E36" s="53"/>
      <c r="F36" s="1"/>
      <c r="G36" s="35"/>
      <c r="H36" s="35"/>
      <c r="I36" s="1"/>
      <c r="J36" s="1"/>
      <c r="K36" s="1"/>
      <c r="L36" s="1"/>
      <c r="M36" s="1"/>
      <c r="N36" s="1"/>
      <c r="O36" s="1"/>
      <c r="P36" s="1"/>
      <c r="Q36" s="1"/>
      <c r="R36" s="1"/>
      <c r="S36" s="1"/>
      <c r="T36" s="1"/>
      <c r="U36" s="1"/>
      <c r="V36" s="1"/>
      <c r="W36" s="1"/>
      <c r="X36" s="1"/>
      <c r="Y36" s="1"/>
      <c r="Z36" s="1"/>
    </row>
    <row r="37" ht="12.75" customHeight="1">
      <c r="A37" s="1"/>
      <c r="B37" s="53"/>
      <c r="C37" s="53"/>
      <c r="D37" s="53"/>
      <c r="E37" s="53"/>
      <c r="F37" s="1"/>
      <c r="G37" s="35"/>
      <c r="H37" s="35"/>
      <c r="I37" s="1"/>
      <c r="J37" s="1"/>
      <c r="K37" s="1"/>
      <c r="L37" s="1"/>
      <c r="M37" s="1"/>
      <c r="N37" s="1"/>
      <c r="O37" s="1"/>
      <c r="P37" s="1"/>
      <c r="Q37" s="1"/>
      <c r="R37" s="1"/>
      <c r="S37" s="1"/>
      <c r="T37" s="1"/>
      <c r="U37" s="1"/>
      <c r="V37" s="1"/>
      <c r="W37" s="1"/>
      <c r="X37" s="1"/>
      <c r="Y37" s="1"/>
      <c r="Z37" s="1"/>
    </row>
    <row r="38" ht="12.75" customHeight="1">
      <c r="A38" s="1"/>
      <c r="B38" s="53"/>
      <c r="C38" s="53"/>
      <c r="D38" s="53"/>
      <c r="E38" s="53"/>
      <c r="F38" s="1"/>
      <c r="G38" s="35"/>
      <c r="H38" s="35"/>
      <c r="I38" s="1"/>
      <c r="J38" s="1"/>
      <c r="K38" s="1"/>
      <c r="L38" s="1"/>
      <c r="M38" s="1"/>
      <c r="N38" s="1"/>
      <c r="O38" s="1"/>
      <c r="P38" s="1"/>
      <c r="Q38" s="1"/>
      <c r="R38" s="1"/>
      <c r="S38" s="1"/>
      <c r="T38" s="1"/>
      <c r="U38" s="1"/>
      <c r="V38" s="1"/>
      <c r="W38" s="1"/>
      <c r="X38" s="1"/>
      <c r="Y38" s="1"/>
      <c r="Z38" s="1"/>
    </row>
    <row r="39" ht="12.75" customHeight="1">
      <c r="A39" s="1"/>
      <c r="B39" s="53"/>
      <c r="C39" s="53"/>
      <c r="D39" s="53"/>
      <c r="E39" s="53"/>
      <c r="F39" s="1"/>
      <c r="G39" s="35"/>
      <c r="H39" s="35"/>
      <c r="I39" s="1"/>
      <c r="J39" s="1"/>
      <c r="K39" s="1"/>
      <c r="L39" s="1"/>
      <c r="M39" s="1"/>
      <c r="N39" s="1"/>
      <c r="O39" s="1"/>
      <c r="P39" s="1"/>
      <c r="Q39" s="1"/>
      <c r="R39" s="1"/>
      <c r="S39" s="1"/>
      <c r="T39" s="1"/>
      <c r="U39" s="1"/>
      <c r="V39" s="1"/>
      <c r="W39" s="1"/>
      <c r="X39" s="1"/>
      <c r="Y39" s="1"/>
      <c r="Z39" s="1"/>
    </row>
    <row r="40" ht="12.75" customHeight="1">
      <c r="A40" s="1"/>
      <c r="B40" s="53"/>
      <c r="C40" s="53"/>
      <c r="D40" s="1"/>
      <c r="E40" s="53"/>
      <c r="F40" s="1"/>
      <c r="G40" s="35"/>
      <c r="H40" s="35"/>
      <c r="I40" s="1"/>
      <c r="J40" s="1"/>
      <c r="K40" s="1"/>
      <c r="L40" s="1"/>
      <c r="M40" s="1"/>
      <c r="N40" s="1"/>
      <c r="O40" s="1"/>
      <c r="P40" s="1"/>
      <c r="Q40" s="1"/>
      <c r="R40" s="1"/>
      <c r="S40" s="1"/>
      <c r="T40" s="1"/>
      <c r="U40" s="1"/>
      <c r="V40" s="1"/>
      <c r="W40" s="1"/>
      <c r="X40" s="1"/>
      <c r="Y40" s="1"/>
      <c r="Z40" s="1"/>
    </row>
    <row r="41" ht="12.75" customHeight="1">
      <c r="A41" s="1"/>
      <c r="B41" s="53"/>
      <c r="C41" s="53"/>
      <c r="D41" s="1"/>
      <c r="E41" s="53"/>
      <c r="F41" s="1"/>
      <c r="G41" s="35"/>
      <c r="H41" s="35"/>
      <c r="I41" s="1"/>
      <c r="J41" s="1"/>
      <c r="K41" s="1"/>
      <c r="L41" s="1"/>
      <c r="M41" s="1"/>
      <c r="N41" s="1"/>
      <c r="O41" s="1"/>
      <c r="P41" s="1"/>
      <c r="Q41" s="1"/>
      <c r="R41" s="1"/>
      <c r="S41" s="1"/>
      <c r="T41" s="1"/>
      <c r="U41" s="1"/>
      <c r="V41" s="1"/>
      <c r="W41" s="1"/>
      <c r="X41" s="1"/>
      <c r="Y41" s="1"/>
      <c r="Z41" s="1"/>
    </row>
    <row r="42" ht="12.75" customHeight="1">
      <c r="A42" s="1"/>
      <c r="B42" s="53"/>
      <c r="C42" s="53"/>
      <c r="D42" s="1"/>
      <c r="E42" s="53"/>
      <c r="F42" s="1"/>
      <c r="G42" s="35"/>
      <c r="H42" s="35"/>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35"/>
      <c r="H43" s="35"/>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35"/>
      <c r="H44" s="35"/>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35"/>
      <c r="H45" s="35"/>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35"/>
      <c r="H46" s="35"/>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35"/>
      <c r="H47" s="35"/>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35"/>
      <c r="H48" s="35"/>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35"/>
      <c r="H49" s="35"/>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35"/>
      <c r="H50" s="35"/>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35"/>
      <c r="H51" s="35"/>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35"/>
      <c r="H52" s="35"/>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35"/>
      <c r="H53" s="35"/>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35"/>
      <c r="H54" s="35"/>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35"/>
      <c r="H55" s="35"/>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F3"/>
  </mergeCells>
  <conditionalFormatting sqref="F6:F8">
    <cfRule type="expression" dxfId="0" priority="1">
      <formula>$M6&gt;0</formula>
    </cfRule>
  </conditionalFormatting>
  <conditionalFormatting sqref="F6:F8">
    <cfRule type="expression" dxfId="1" priority="2">
      <formula>F6="Yes"</formula>
    </cfRule>
  </conditionalFormatting>
  <conditionalFormatting sqref="F6:F8">
    <cfRule type="expression" dxfId="2" priority="3">
      <formula>F6="N/A"</formula>
    </cfRule>
  </conditionalFormatting>
  <conditionalFormatting sqref="F6:F8">
    <cfRule type="expression" dxfId="3" priority="4">
      <formula>F6="No"</formula>
    </cfRule>
  </conditionalFormatting>
  <dataValidations>
    <dataValidation type="list" allowBlank="1" showInputMessage="1" showErrorMessage="1" prompt="Select Yes, No or N/A - If N/A is chosen an explanation MUST be provided in the Additional Information cell." sqref="F5:F8">
      <formula1>"Yes,No,N/A"</formula1>
    </dataValidation>
  </dataValidations>
  <hyperlinks>
    <hyperlink display="Copyright" location="Copyright!A1" ref="B5"/>
    <hyperlink display="Terms of Use" location="null!A1" ref="B6"/>
    <hyperlink display="Instructions" location="Instructions!A1" ref="B7"/>
    <hyperlink display="Business Information" location="'Business Information'!D4" ref="B8"/>
    <hyperlink display="Documentation" location="Documentation!C3" ref="B9"/>
    <hyperlink display="'A. Risk Management'!D5" location="'A. Risk Management'!D5" ref="B10"/>
    <hyperlink display="'B. Security Policy'!D5" location="'B. Security Policy'!D5" ref="B11"/>
    <hyperlink display="'C. Organizational Security'!D5" location="'C. Organizational Security'!D5" ref="B12"/>
    <hyperlink display="'D. Asset and Info Management'!D5" location="'D. Asset and Info Management'!D5" ref="B13"/>
    <hyperlink display="'E. Human Resource Security'!D5" location="'E. Human Resource Security'!D5" ref="B14"/>
    <hyperlink display="'F. Physical and Environmental'!D5" location="'F. Physical and Environmental'!D5" ref="B15"/>
    <hyperlink display="'G. Operations Mgmt'!D5" location="'G. Operations Mgmt'!D5" ref="B16"/>
    <hyperlink display="'H. Access Control'!D5" location="'H. Access Control'!D5" ref="B17"/>
    <hyperlink display="'I. Application Security'!D5" location="'I. Application Security'!D5" ref="B18"/>
    <hyperlink display="'J. Incident Event &amp; Comm Mgmt'!D5" location="'J. Incident Event &amp; Comm Mgmt'!D5" ref="B19"/>
    <hyperlink display="'K. Business Resiliency'!D5" location="'K. Business Resiliency'!D5" ref="B20"/>
    <hyperlink display="'L. Compliance'!D5" location="'L. Compliance'!D5" ref="B21"/>
    <hyperlink display="'M. End User Device Security'!D5" location="'M. End User Device Security'!D5" ref="B22"/>
    <hyperlink display="'N. Network Security'!D5" location="'N. Network Security'!D5" ref="B23"/>
    <hyperlink display="'P. Privacy'!D5" location="'P. Privacy'!D5" ref="B24"/>
    <hyperlink display="'T. Threat Management'!D5" location="'T. Threat Management'!D5" ref="B25"/>
    <hyperlink display="'U. Server Security'!D5" location="'U. Server Security'!D5" ref="B26"/>
    <hyperlink display="'V. Cloud Hosting'!D5" location="'V. Cloud Hosting'!D5" ref="B27"/>
    <hyperlink display="Z. Additional Questions" location="null!A1" ref="B28"/>
    <hyperlink display="SIG 2019" location="null!D5" ref="B29"/>
    <hyperlink display="Glossary" location="Glossary!A1" ref="B30"/>
    <hyperlink display="Formula Notes" location="'Formula Notes'!A1" ref="B31"/>
  </hyperlink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0.1" defaultRowHeight="15.0"/>
  <cols>
    <col customWidth="1" hidden="1" min="1" max="1" width="8.4"/>
    <col customWidth="1" min="2" max="2" width="85.7"/>
    <col customWidth="1" min="3" max="3" width="49.0"/>
    <col customWidth="1" hidden="1" min="4" max="4" width="3.1"/>
    <col customWidth="1" hidden="1" min="5" max="5" width="2.4"/>
    <col customWidth="1" min="6" max="6" width="16.7"/>
    <col customWidth="1" min="7" max="25" width="9.1"/>
  </cols>
  <sheetData>
    <row r="1" ht="12.75" customHeight="1">
      <c r="A1" s="1" t="s">
        <v>98</v>
      </c>
      <c r="B1" s="36" t="s">
        <v>69</v>
      </c>
      <c r="C1" s="55"/>
      <c r="D1" s="56" t="s">
        <v>99</v>
      </c>
      <c r="E1" s="56" t="s">
        <v>60</v>
      </c>
      <c r="F1" s="1"/>
      <c r="G1" s="1"/>
      <c r="H1" s="1"/>
      <c r="I1" s="1"/>
      <c r="J1" s="1"/>
      <c r="K1" s="1"/>
      <c r="L1" s="1"/>
      <c r="M1" s="1"/>
      <c r="N1" s="1"/>
      <c r="O1" s="1"/>
      <c r="P1" s="1"/>
      <c r="Q1" s="1"/>
      <c r="R1" s="1"/>
      <c r="S1" s="1"/>
      <c r="T1" s="1"/>
      <c r="U1" s="1"/>
      <c r="V1" s="1"/>
      <c r="W1" s="1"/>
      <c r="X1" s="1"/>
      <c r="Y1" s="1"/>
      <c r="Z1" s="1"/>
    </row>
    <row r="2" ht="12.75" customHeight="1">
      <c r="A2" s="1"/>
      <c r="B2" s="57" t="s">
        <v>100</v>
      </c>
      <c r="C2" s="58">
        <f>IF(D3=0,"0%",D3/D2)</f>
        <v>1</v>
      </c>
      <c r="D2" s="59">
        <f>COUNTA(D4:D61)</f>
        <v>47</v>
      </c>
      <c r="E2" s="1"/>
      <c r="F2" s="1"/>
      <c r="G2" s="1"/>
      <c r="H2" s="1"/>
      <c r="I2" s="1"/>
      <c r="J2" s="1"/>
      <c r="K2" s="1"/>
      <c r="L2" s="1"/>
      <c r="M2" s="1"/>
      <c r="N2" s="1"/>
      <c r="O2" s="1"/>
      <c r="P2" s="1"/>
      <c r="Q2" s="1"/>
      <c r="R2" s="1"/>
      <c r="S2" s="1"/>
      <c r="T2" s="1"/>
      <c r="U2" s="1"/>
      <c r="V2" s="1"/>
      <c r="W2" s="1"/>
      <c r="X2" s="1"/>
      <c r="Y2" s="1"/>
      <c r="Z2" s="1"/>
    </row>
    <row r="3" ht="12.75" customHeight="1">
      <c r="A3" s="1">
        <f>MAX(A4:A61)</f>
        <v>4550</v>
      </c>
      <c r="B3" s="60" t="s">
        <v>101</v>
      </c>
      <c r="C3" s="61"/>
      <c r="D3" s="62">
        <f>COUNTIF(D4:D61,1)</f>
        <v>47</v>
      </c>
      <c r="E3" s="1"/>
      <c r="F3" s="1"/>
      <c r="G3" s="1"/>
      <c r="H3" s="1"/>
      <c r="I3" s="1"/>
      <c r="J3" s="1"/>
      <c r="K3" s="1"/>
      <c r="L3" s="1"/>
      <c r="M3" s="1"/>
      <c r="N3" s="1"/>
      <c r="O3" s="1"/>
      <c r="P3" s="1"/>
      <c r="Q3" s="1"/>
      <c r="R3" s="1"/>
      <c r="S3" s="1"/>
      <c r="T3" s="1"/>
      <c r="U3" s="1"/>
      <c r="V3" s="1"/>
      <c r="W3" s="1"/>
      <c r="X3" s="1"/>
      <c r="Y3" s="1"/>
      <c r="Z3" s="1"/>
    </row>
    <row r="4" ht="12.75" customHeight="1">
      <c r="A4" s="1">
        <v>2891.0</v>
      </c>
      <c r="B4" s="63" t="s">
        <v>102</v>
      </c>
      <c r="C4" s="64" t="s">
        <v>103</v>
      </c>
      <c r="D4" s="1">
        <f t="shared" ref="D4:D8" si="1">COUNTA(C4)</f>
        <v>1</v>
      </c>
      <c r="E4" s="1">
        <f t="shared" ref="E4:E38" si="2">IF(C4="Yes",1,IF(C4="No",2,IF(C4="N/A",3,0)))</f>
        <v>0</v>
      </c>
      <c r="F4" s="1"/>
      <c r="G4" s="1"/>
      <c r="H4" s="1"/>
      <c r="I4" s="1"/>
      <c r="J4" s="1"/>
      <c r="K4" s="1"/>
      <c r="L4" s="1"/>
      <c r="M4" s="1"/>
      <c r="N4" s="1"/>
      <c r="O4" s="1"/>
      <c r="P4" s="1"/>
      <c r="Q4" s="1"/>
      <c r="R4" s="1"/>
      <c r="S4" s="1"/>
      <c r="T4" s="1"/>
      <c r="U4" s="1"/>
      <c r="V4" s="1"/>
      <c r="W4" s="1"/>
      <c r="X4" s="1"/>
      <c r="Y4" s="1"/>
      <c r="Z4" s="1"/>
    </row>
    <row r="5" ht="12.75" customHeight="1">
      <c r="A5" s="1">
        <v>2892.0</v>
      </c>
      <c r="B5" s="63" t="s">
        <v>104</v>
      </c>
      <c r="C5" s="64" t="s">
        <v>105</v>
      </c>
      <c r="D5" s="1">
        <f t="shared" si="1"/>
        <v>1</v>
      </c>
      <c r="E5" s="1">
        <f t="shared" si="2"/>
        <v>0</v>
      </c>
      <c r="F5" s="1"/>
      <c r="G5" s="1"/>
      <c r="H5" s="1"/>
      <c r="I5" s="1"/>
      <c r="J5" s="1"/>
      <c r="K5" s="1"/>
      <c r="L5" s="1"/>
      <c r="M5" s="1"/>
      <c r="N5" s="1"/>
      <c r="O5" s="1"/>
      <c r="P5" s="1"/>
      <c r="Q5" s="1"/>
      <c r="R5" s="1"/>
      <c r="S5" s="1"/>
      <c r="T5" s="1"/>
      <c r="U5" s="1"/>
      <c r="V5" s="1"/>
      <c r="W5" s="1"/>
      <c r="X5" s="1"/>
      <c r="Y5" s="1"/>
      <c r="Z5" s="1"/>
    </row>
    <row r="6" ht="12.75" customHeight="1">
      <c r="A6" s="1">
        <v>2893.0</v>
      </c>
      <c r="B6" s="63" t="s">
        <v>106</v>
      </c>
      <c r="C6" s="64" t="s">
        <v>107</v>
      </c>
      <c r="D6" s="1">
        <f t="shared" si="1"/>
        <v>1</v>
      </c>
      <c r="E6" s="1">
        <f t="shared" si="2"/>
        <v>0</v>
      </c>
      <c r="F6" s="1"/>
      <c r="G6" s="1"/>
      <c r="H6" s="1"/>
      <c r="I6" s="1"/>
      <c r="J6" s="1"/>
      <c r="K6" s="1"/>
      <c r="L6" s="1"/>
      <c r="M6" s="1"/>
      <c r="N6" s="1"/>
      <c r="O6" s="1"/>
      <c r="P6" s="1"/>
      <c r="Q6" s="1"/>
      <c r="R6" s="1"/>
      <c r="S6" s="1"/>
      <c r="T6" s="1"/>
      <c r="U6" s="1"/>
      <c r="V6" s="1"/>
      <c r="W6" s="1"/>
      <c r="X6" s="1"/>
      <c r="Y6" s="1"/>
      <c r="Z6" s="1"/>
    </row>
    <row r="7" ht="12.75" customHeight="1">
      <c r="A7" s="1">
        <v>3749.0</v>
      </c>
      <c r="B7" s="63" t="s">
        <v>108</v>
      </c>
      <c r="C7" s="64" t="s">
        <v>109</v>
      </c>
      <c r="D7" s="1">
        <f t="shared" si="1"/>
        <v>1</v>
      </c>
      <c r="E7" s="1">
        <f t="shared" si="2"/>
        <v>0</v>
      </c>
      <c r="F7" s="1"/>
      <c r="G7" s="1"/>
      <c r="H7" s="1"/>
      <c r="I7" s="1"/>
      <c r="J7" s="1"/>
      <c r="K7" s="1"/>
      <c r="L7" s="1"/>
      <c r="M7" s="1"/>
      <c r="N7" s="1"/>
      <c r="O7" s="1"/>
      <c r="P7" s="1"/>
      <c r="Q7" s="1"/>
      <c r="R7" s="1"/>
      <c r="S7" s="1"/>
      <c r="T7" s="1"/>
      <c r="U7" s="1"/>
      <c r="V7" s="1"/>
      <c r="W7" s="1"/>
      <c r="X7" s="1"/>
      <c r="Y7" s="1"/>
      <c r="Z7" s="1"/>
    </row>
    <row r="8" ht="12.75" customHeight="1">
      <c r="A8" s="1">
        <v>2894.0</v>
      </c>
      <c r="B8" s="63" t="s">
        <v>110</v>
      </c>
      <c r="C8" s="65">
        <v>44630.0</v>
      </c>
      <c r="D8" s="1">
        <f t="shared" si="1"/>
        <v>1</v>
      </c>
      <c r="E8" s="1">
        <f t="shared" si="2"/>
        <v>0</v>
      </c>
      <c r="F8" s="1"/>
      <c r="G8" s="1"/>
      <c r="H8" s="1"/>
      <c r="I8" s="1"/>
      <c r="J8" s="1"/>
      <c r="K8" s="1"/>
      <c r="L8" s="1"/>
      <c r="M8" s="1"/>
      <c r="N8" s="1"/>
      <c r="O8" s="1"/>
      <c r="P8" s="1"/>
      <c r="Q8" s="1"/>
      <c r="R8" s="1"/>
      <c r="S8" s="1"/>
      <c r="T8" s="1"/>
      <c r="U8" s="1"/>
      <c r="V8" s="1"/>
      <c r="W8" s="1"/>
      <c r="X8" s="1"/>
      <c r="Y8" s="1"/>
      <c r="Z8" s="1"/>
    </row>
    <row r="9" ht="12.75" customHeight="1">
      <c r="A9" s="1"/>
      <c r="B9" s="42" t="s">
        <v>111</v>
      </c>
      <c r="C9" s="61"/>
      <c r="D9" s="1"/>
      <c r="E9" s="1">
        <f t="shared" si="2"/>
        <v>0</v>
      </c>
      <c r="F9" s="1"/>
      <c r="G9" s="1"/>
      <c r="H9" s="1"/>
      <c r="I9" s="1"/>
      <c r="J9" s="1"/>
      <c r="K9" s="1"/>
      <c r="L9" s="1"/>
      <c r="M9" s="1"/>
      <c r="N9" s="1"/>
      <c r="O9" s="1"/>
      <c r="P9" s="1"/>
      <c r="Q9" s="1"/>
      <c r="R9" s="1"/>
      <c r="S9" s="1"/>
      <c r="T9" s="1"/>
      <c r="U9" s="1"/>
      <c r="V9" s="1"/>
      <c r="W9" s="1"/>
      <c r="X9" s="1"/>
      <c r="Y9" s="1"/>
      <c r="Z9" s="1"/>
    </row>
    <row r="10" ht="12.75" customHeight="1">
      <c r="A10" s="1">
        <v>2896.0</v>
      </c>
      <c r="B10" s="63" t="s">
        <v>112</v>
      </c>
      <c r="C10" s="66" t="s">
        <v>113</v>
      </c>
      <c r="D10" s="1">
        <f t="shared" ref="D10:D12" si="3">COUNTA(C10)</f>
        <v>1</v>
      </c>
      <c r="E10" s="1">
        <f t="shared" si="2"/>
        <v>0</v>
      </c>
      <c r="F10" s="1"/>
      <c r="G10" s="1"/>
      <c r="H10" s="1"/>
      <c r="I10" s="1"/>
      <c r="J10" s="1"/>
      <c r="K10" s="1"/>
      <c r="L10" s="1"/>
      <c r="M10" s="1"/>
      <c r="N10" s="1"/>
      <c r="O10" s="1"/>
      <c r="P10" s="1"/>
      <c r="Q10" s="1"/>
      <c r="R10" s="1"/>
      <c r="S10" s="1"/>
      <c r="T10" s="1"/>
      <c r="U10" s="1"/>
      <c r="V10" s="1"/>
      <c r="W10" s="1"/>
      <c r="X10" s="1"/>
      <c r="Y10" s="1"/>
      <c r="Z10" s="1"/>
    </row>
    <row r="11" ht="12.75" customHeight="1">
      <c r="A11" s="1">
        <v>2897.0</v>
      </c>
      <c r="B11" s="63" t="s">
        <v>114</v>
      </c>
      <c r="C11" s="66" t="s">
        <v>115</v>
      </c>
      <c r="D11" s="1">
        <f t="shared" si="3"/>
        <v>1</v>
      </c>
      <c r="E11" s="1">
        <f t="shared" si="2"/>
        <v>0</v>
      </c>
      <c r="F11" s="1"/>
      <c r="G11" s="1"/>
      <c r="H11" s="1"/>
      <c r="I11" s="1"/>
      <c r="J11" s="1"/>
      <c r="K11" s="1"/>
      <c r="L11" s="1"/>
      <c r="M11" s="1"/>
      <c r="N11" s="1"/>
      <c r="O11" s="1"/>
      <c r="P11" s="1"/>
      <c r="Q11" s="1"/>
      <c r="R11" s="1"/>
      <c r="S11" s="1"/>
      <c r="T11" s="1"/>
      <c r="U11" s="1"/>
      <c r="V11" s="1"/>
      <c r="W11" s="1"/>
      <c r="X11" s="1"/>
      <c r="Y11" s="1"/>
      <c r="Z11" s="1"/>
    </row>
    <row r="12" ht="12.75" customHeight="1">
      <c r="A12" s="1">
        <v>2898.0</v>
      </c>
      <c r="B12" s="63" t="s">
        <v>116</v>
      </c>
      <c r="C12" s="66" t="s">
        <v>117</v>
      </c>
      <c r="D12" s="1">
        <f t="shared" si="3"/>
        <v>1</v>
      </c>
      <c r="E12" s="1">
        <f t="shared" si="2"/>
        <v>0</v>
      </c>
      <c r="F12" s="1"/>
      <c r="G12" s="1"/>
      <c r="H12" s="1"/>
      <c r="I12" s="1"/>
      <c r="J12" s="1"/>
      <c r="K12" s="1"/>
      <c r="L12" s="1"/>
      <c r="M12" s="1"/>
      <c r="N12" s="1"/>
      <c r="O12" s="1"/>
      <c r="P12" s="1"/>
      <c r="Q12" s="1"/>
      <c r="R12" s="1"/>
      <c r="S12" s="1"/>
      <c r="T12" s="1"/>
      <c r="U12" s="1"/>
      <c r="V12" s="1"/>
      <c r="W12" s="1"/>
      <c r="X12" s="1"/>
      <c r="Y12" s="1"/>
      <c r="Z12" s="1"/>
    </row>
    <row r="13" ht="12.75" customHeight="1">
      <c r="A13" s="1">
        <v>2899.0</v>
      </c>
      <c r="B13" s="67" t="s">
        <v>118</v>
      </c>
      <c r="C13" s="66" t="s">
        <v>119</v>
      </c>
      <c r="D13" s="1">
        <f>IF(C12="Privately held",1,COUNTA(C13))</f>
        <v>1</v>
      </c>
      <c r="E13" s="1">
        <f t="shared" si="2"/>
        <v>0</v>
      </c>
      <c r="F13" s="1"/>
      <c r="G13" s="1"/>
      <c r="H13" s="1"/>
      <c r="I13" s="1"/>
      <c r="J13" s="1"/>
      <c r="K13" s="1"/>
      <c r="L13" s="1"/>
      <c r="M13" s="1"/>
      <c r="N13" s="1"/>
      <c r="O13" s="1"/>
      <c r="P13" s="1"/>
      <c r="Q13" s="1"/>
      <c r="R13" s="1"/>
      <c r="S13" s="1"/>
      <c r="T13" s="1"/>
      <c r="U13" s="1"/>
      <c r="V13" s="1"/>
      <c r="W13" s="1"/>
      <c r="X13" s="1"/>
      <c r="Y13" s="1"/>
      <c r="Z13" s="1"/>
    </row>
    <row r="14" ht="12.75" customHeight="1">
      <c r="A14" s="1">
        <v>2900.0</v>
      </c>
      <c r="B14" s="67" t="s">
        <v>120</v>
      </c>
      <c r="C14" s="66" t="s">
        <v>121</v>
      </c>
      <c r="D14" s="1">
        <f>IF(C12="Privately held",1,COUNTA(C14))</f>
        <v>1</v>
      </c>
      <c r="E14" s="1">
        <f t="shared" si="2"/>
        <v>0</v>
      </c>
      <c r="F14" s="1"/>
      <c r="G14" s="1"/>
      <c r="H14" s="1"/>
      <c r="I14" s="1"/>
      <c r="J14" s="1"/>
      <c r="K14" s="1"/>
      <c r="L14" s="1"/>
      <c r="M14" s="1"/>
      <c r="N14" s="1"/>
      <c r="O14" s="1"/>
      <c r="P14" s="1"/>
      <c r="Q14" s="1"/>
      <c r="R14" s="1"/>
      <c r="S14" s="1"/>
      <c r="T14" s="1"/>
      <c r="U14" s="1"/>
      <c r="V14" s="1"/>
      <c r="W14" s="1"/>
      <c r="X14" s="1"/>
      <c r="Y14" s="1"/>
      <c r="Z14" s="1"/>
    </row>
    <row r="15" ht="12.75" customHeight="1">
      <c r="A15" s="1">
        <v>2901.0</v>
      </c>
      <c r="B15" s="63" t="s">
        <v>122</v>
      </c>
      <c r="C15" s="66" t="s">
        <v>123</v>
      </c>
      <c r="D15" s="1">
        <f t="shared" ref="D15:D17" si="4">COUNTA(C15)</f>
        <v>1</v>
      </c>
      <c r="E15" s="1">
        <f t="shared" si="2"/>
        <v>0</v>
      </c>
      <c r="F15" s="1"/>
      <c r="G15" s="1"/>
      <c r="H15" s="1"/>
      <c r="I15" s="1"/>
      <c r="J15" s="1"/>
      <c r="K15" s="1"/>
      <c r="L15" s="1"/>
      <c r="M15" s="1"/>
      <c r="N15" s="1"/>
      <c r="O15" s="1"/>
      <c r="P15" s="1"/>
      <c r="Q15" s="1"/>
      <c r="R15" s="1"/>
      <c r="S15" s="1"/>
      <c r="T15" s="1"/>
      <c r="U15" s="1"/>
      <c r="V15" s="1"/>
      <c r="W15" s="1"/>
      <c r="X15" s="1"/>
      <c r="Y15" s="1"/>
      <c r="Z15" s="1"/>
    </row>
    <row r="16" ht="12.75" customHeight="1">
      <c r="A16" s="1">
        <v>2902.0</v>
      </c>
      <c r="B16" s="63" t="s">
        <v>124</v>
      </c>
      <c r="C16" s="66" t="s">
        <v>125</v>
      </c>
      <c r="D16" s="1">
        <f t="shared" si="4"/>
        <v>1</v>
      </c>
      <c r="E16" s="1">
        <f t="shared" si="2"/>
        <v>0</v>
      </c>
      <c r="F16" s="1"/>
      <c r="G16" s="1"/>
      <c r="H16" s="1"/>
      <c r="I16" s="1"/>
      <c r="J16" s="1"/>
      <c r="K16" s="1"/>
      <c r="L16" s="1"/>
      <c r="M16" s="1"/>
      <c r="N16" s="1"/>
      <c r="O16" s="1"/>
      <c r="P16" s="1"/>
      <c r="Q16" s="1"/>
      <c r="R16" s="1"/>
      <c r="S16" s="1"/>
      <c r="T16" s="1"/>
      <c r="U16" s="1"/>
      <c r="V16" s="1"/>
      <c r="W16" s="1"/>
      <c r="X16" s="1"/>
      <c r="Y16" s="1"/>
      <c r="Z16" s="1"/>
    </row>
    <row r="17" ht="12.75" customHeight="1">
      <c r="A17" s="1">
        <v>2903.0</v>
      </c>
      <c r="B17" s="63" t="s">
        <v>126</v>
      </c>
      <c r="C17" s="66" t="s">
        <v>68</v>
      </c>
      <c r="D17" s="1">
        <f t="shared" si="4"/>
        <v>1</v>
      </c>
      <c r="E17" s="1">
        <f t="shared" si="2"/>
        <v>2</v>
      </c>
      <c r="F17" s="1"/>
      <c r="G17" s="1"/>
      <c r="H17" s="1"/>
      <c r="I17" s="1"/>
      <c r="J17" s="1"/>
      <c r="K17" s="1"/>
      <c r="L17" s="1"/>
      <c r="M17" s="1"/>
      <c r="N17" s="1"/>
      <c r="O17" s="1"/>
      <c r="P17" s="1"/>
      <c r="Q17" s="1"/>
      <c r="R17" s="1"/>
      <c r="S17" s="1"/>
      <c r="T17" s="1"/>
      <c r="U17" s="1"/>
      <c r="V17" s="1"/>
      <c r="W17" s="1"/>
      <c r="X17" s="1"/>
      <c r="Y17" s="1"/>
      <c r="Z17" s="1"/>
    </row>
    <row r="18" ht="12.75" customHeight="1">
      <c r="A18" s="1">
        <v>2904.0</v>
      </c>
      <c r="B18" s="67" t="s">
        <v>127</v>
      </c>
      <c r="C18" s="66" t="s">
        <v>128</v>
      </c>
      <c r="D18" s="1">
        <f>IF(C17="No",1,COUNTA(C18))</f>
        <v>1</v>
      </c>
      <c r="E18" s="1">
        <f t="shared" si="2"/>
        <v>0</v>
      </c>
      <c r="F18" s="1"/>
      <c r="G18" s="1"/>
      <c r="H18" s="1"/>
      <c r="I18" s="1"/>
      <c r="J18" s="1"/>
      <c r="K18" s="1"/>
      <c r="L18" s="1"/>
      <c r="M18" s="1"/>
      <c r="N18" s="1"/>
      <c r="O18" s="1"/>
      <c r="P18" s="1"/>
      <c r="Q18" s="1"/>
      <c r="R18" s="1"/>
      <c r="S18" s="1"/>
      <c r="T18" s="1"/>
      <c r="U18" s="1"/>
      <c r="V18" s="1"/>
      <c r="W18" s="1"/>
      <c r="X18" s="1"/>
      <c r="Y18" s="1"/>
      <c r="Z18" s="1"/>
    </row>
    <row r="19" ht="12.75" customHeight="1">
      <c r="A19" s="1">
        <v>4000.0</v>
      </c>
      <c r="B19" s="63" t="s">
        <v>129</v>
      </c>
      <c r="C19" s="66" t="s">
        <v>68</v>
      </c>
      <c r="D19" s="1">
        <f>COUNTA(C19)</f>
        <v>1</v>
      </c>
      <c r="E19" s="1">
        <f t="shared" si="2"/>
        <v>2</v>
      </c>
      <c r="F19" s="1"/>
      <c r="G19" s="1"/>
      <c r="H19" s="1"/>
      <c r="I19" s="1"/>
      <c r="J19" s="1"/>
      <c r="K19" s="1"/>
      <c r="L19" s="1"/>
      <c r="M19" s="1"/>
      <c r="N19" s="1"/>
      <c r="O19" s="1"/>
      <c r="P19" s="1"/>
      <c r="Q19" s="1"/>
      <c r="R19" s="1"/>
      <c r="S19" s="1"/>
      <c r="T19" s="1"/>
      <c r="U19" s="1"/>
      <c r="V19" s="1"/>
      <c r="W19" s="1"/>
      <c r="X19" s="1"/>
      <c r="Y19" s="1"/>
      <c r="Z19" s="1"/>
    </row>
    <row r="20" ht="12.75" customHeight="1">
      <c r="A20" s="1">
        <v>4001.0</v>
      </c>
      <c r="B20" s="67" t="s">
        <v>130</v>
      </c>
      <c r="C20" s="66"/>
      <c r="D20" s="1">
        <f>IF(C19="No",1,COUNTA(C20))</f>
        <v>1</v>
      </c>
      <c r="E20" s="1">
        <f t="shared" si="2"/>
        <v>0</v>
      </c>
      <c r="F20" s="1"/>
      <c r="G20" s="1"/>
      <c r="H20" s="1"/>
      <c r="I20" s="1"/>
      <c r="J20" s="1"/>
      <c r="K20" s="1"/>
      <c r="L20" s="1"/>
      <c r="M20" s="1"/>
      <c r="N20" s="1"/>
      <c r="O20" s="1"/>
      <c r="P20" s="1"/>
      <c r="Q20" s="1"/>
      <c r="R20" s="1"/>
      <c r="S20" s="1"/>
      <c r="T20" s="1"/>
      <c r="U20" s="1"/>
      <c r="V20" s="1"/>
      <c r="W20" s="1"/>
      <c r="X20" s="1"/>
      <c r="Y20" s="1"/>
      <c r="Z20" s="1"/>
    </row>
    <row r="21" ht="12.75" customHeight="1">
      <c r="A21" s="1">
        <v>4002.0</v>
      </c>
      <c r="B21" s="63" t="s">
        <v>131</v>
      </c>
      <c r="C21" s="66" t="s">
        <v>65</v>
      </c>
      <c r="D21" s="1">
        <f>COUNTA(C21)</f>
        <v>1</v>
      </c>
      <c r="E21" s="1">
        <f t="shared" si="2"/>
        <v>1</v>
      </c>
      <c r="F21" s="1"/>
      <c r="G21" s="1"/>
      <c r="H21" s="1"/>
      <c r="I21" s="1"/>
      <c r="J21" s="1"/>
      <c r="K21" s="1"/>
      <c r="L21" s="1"/>
      <c r="M21" s="1"/>
      <c r="N21" s="1"/>
      <c r="O21" s="1"/>
      <c r="P21" s="1"/>
      <c r="Q21" s="1"/>
      <c r="R21" s="1"/>
      <c r="S21" s="1"/>
      <c r="T21" s="1"/>
      <c r="U21" s="1"/>
      <c r="V21" s="1"/>
      <c r="W21" s="1"/>
      <c r="X21" s="1"/>
      <c r="Y21" s="1"/>
      <c r="Z21" s="1"/>
    </row>
    <row r="22" ht="12.75" customHeight="1">
      <c r="A22" s="1">
        <v>4003.0</v>
      </c>
      <c r="B22" s="67" t="s">
        <v>130</v>
      </c>
      <c r="C22" s="66" t="s">
        <v>132</v>
      </c>
      <c r="D22" s="1">
        <f>IF(C21="No",1,COUNTA(C22))</f>
        <v>1</v>
      </c>
      <c r="E22" s="1">
        <f t="shared" si="2"/>
        <v>0</v>
      </c>
      <c r="F22" s="1"/>
      <c r="G22" s="1"/>
      <c r="H22" s="1"/>
      <c r="I22" s="1"/>
      <c r="J22" s="1"/>
      <c r="K22" s="1"/>
      <c r="L22" s="1"/>
      <c r="M22" s="1"/>
      <c r="N22" s="1"/>
      <c r="O22" s="1"/>
      <c r="P22" s="1"/>
      <c r="Q22" s="1"/>
      <c r="R22" s="1"/>
      <c r="S22" s="1"/>
      <c r="T22" s="1"/>
      <c r="U22" s="1"/>
      <c r="V22" s="1"/>
      <c r="W22" s="1"/>
      <c r="X22" s="1"/>
      <c r="Y22" s="1"/>
      <c r="Z22" s="1"/>
    </row>
    <row r="23" ht="12.75" customHeight="1">
      <c r="A23" s="1"/>
      <c r="B23" s="68" t="s">
        <v>133</v>
      </c>
      <c r="C23" s="61"/>
      <c r="D23" s="1"/>
      <c r="E23" s="1">
        <f t="shared" si="2"/>
        <v>0</v>
      </c>
      <c r="F23" s="1"/>
      <c r="G23" s="1"/>
      <c r="H23" s="1"/>
      <c r="I23" s="1"/>
      <c r="J23" s="1"/>
      <c r="K23" s="1"/>
      <c r="L23" s="1"/>
      <c r="M23" s="1"/>
      <c r="N23" s="1"/>
      <c r="O23" s="1"/>
      <c r="P23" s="1"/>
      <c r="Q23" s="1"/>
      <c r="R23" s="1"/>
      <c r="S23" s="1"/>
      <c r="T23" s="1"/>
      <c r="U23" s="1"/>
      <c r="V23" s="1"/>
      <c r="W23" s="1"/>
      <c r="X23" s="1"/>
      <c r="Y23" s="1"/>
      <c r="Z23" s="1"/>
    </row>
    <row r="24" ht="12.75" customHeight="1">
      <c r="A24" s="1">
        <v>2911.0</v>
      </c>
      <c r="B24" s="63" t="s">
        <v>134</v>
      </c>
      <c r="C24" s="69" t="s">
        <v>135</v>
      </c>
      <c r="D24" s="1">
        <f t="shared" ref="D24:D26" si="5">COUNTA(C24)</f>
        <v>1</v>
      </c>
      <c r="E24" s="1">
        <f t="shared" si="2"/>
        <v>0</v>
      </c>
      <c r="F24" s="1"/>
      <c r="G24" s="1"/>
      <c r="H24" s="1"/>
      <c r="I24" s="1"/>
      <c r="J24" s="1"/>
      <c r="K24" s="1"/>
      <c r="L24" s="1"/>
      <c r="M24" s="1"/>
      <c r="N24" s="1"/>
      <c r="O24" s="1"/>
      <c r="P24" s="1"/>
      <c r="Q24" s="1"/>
      <c r="R24" s="1"/>
      <c r="S24" s="1"/>
      <c r="T24" s="1"/>
      <c r="U24" s="1"/>
      <c r="V24" s="1"/>
      <c r="W24" s="1"/>
      <c r="X24" s="1"/>
      <c r="Y24" s="1"/>
      <c r="Z24" s="1"/>
    </row>
    <row r="25" ht="12.75" customHeight="1">
      <c r="A25" s="1">
        <v>2912.0</v>
      </c>
      <c r="B25" s="63" t="s">
        <v>136</v>
      </c>
      <c r="C25" s="69" t="s">
        <v>137</v>
      </c>
      <c r="D25" s="1">
        <f t="shared" si="5"/>
        <v>1</v>
      </c>
      <c r="E25" s="1">
        <f t="shared" si="2"/>
        <v>0</v>
      </c>
      <c r="F25" s="1"/>
      <c r="G25" s="1"/>
      <c r="H25" s="1"/>
      <c r="I25" s="1"/>
      <c r="J25" s="1"/>
      <c r="K25" s="1"/>
      <c r="L25" s="1"/>
      <c r="M25" s="1"/>
      <c r="N25" s="1"/>
      <c r="O25" s="1"/>
      <c r="P25" s="1"/>
      <c r="Q25" s="1"/>
      <c r="R25" s="1"/>
      <c r="S25" s="1"/>
      <c r="T25" s="1"/>
      <c r="U25" s="1"/>
      <c r="V25" s="1"/>
      <c r="W25" s="1"/>
      <c r="X25" s="1"/>
      <c r="Y25" s="1"/>
      <c r="Z25" s="1"/>
    </row>
    <row r="26" ht="12.75" customHeight="1">
      <c r="A26" s="1">
        <v>2913.0</v>
      </c>
      <c r="B26" s="63" t="s">
        <v>138</v>
      </c>
      <c r="C26" s="69" t="s">
        <v>65</v>
      </c>
      <c r="D26" s="1">
        <f t="shared" si="5"/>
        <v>1</v>
      </c>
      <c r="E26" s="1">
        <f t="shared" si="2"/>
        <v>1</v>
      </c>
      <c r="F26" s="1"/>
      <c r="G26" s="1"/>
      <c r="H26" s="1"/>
      <c r="I26" s="1"/>
      <c r="J26" s="1"/>
      <c r="K26" s="1"/>
      <c r="L26" s="1"/>
      <c r="M26" s="1"/>
      <c r="N26" s="1"/>
      <c r="O26" s="1"/>
      <c r="P26" s="1"/>
      <c r="Q26" s="1"/>
      <c r="R26" s="1"/>
      <c r="S26" s="1"/>
      <c r="T26" s="1"/>
      <c r="U26" s="1"/>
      <c r="V26" s="1"/>
      <c r="W26" s="1"/>
      <c r="X26" s="1"/>
      <c r="Y26" s="1"/>
      <c r="Z26" s="1"/>
    </row>
    <row r="27" ht="12.75" customHeight="1">
      <c r="A27" s="1">
        <v>2914.0</v>
      </c>
      <c r="B27" s="67" t="s">
        <v>139</v>
      </c>
      <c r="C27" s="66" t="s">
        <v>140</v>
      </c>
      <c r="D27" s="1">
        <f>IF(C26="No",1,COUNTA(C27))</f>
        <v>1</v>
      </c>
      <c r="E27" s="1">
        <f t="shared" si="2"/>
        <v>0</v>
      </c>
      <c r="F27" s="1"/>
      <c r="G27" s="1"/>
      <c r="H27" s="1"/>
      <c r="I27" s="1"/>
      <c r="J27" s="1"/>
      <c r="K27" s="1"/>
      <c r="L27" s="1"/>
      <c r="M27" s="1"/>
      <c r="N27" s="1"/>
      <c r="O27" s="1"/>
      <c r="P27" s="1"/>
      <c r="Q27" s="1"/>
      <c r="R27" s="1"/>
      <c r="S27" s="1"/>
      <c r="T27" s="1"/>
      <c r="U27" s="1"/>
      <c r="V27" s="1"/>
      <c r="W27" s="1"/>
      <c r="X27" s="1"/>
      <c r="Y27" s="1"/>
      <c r="Z27" s="1"/>
    </row>
    <row r="28" ht="12.75" customHeight="1">
      <c r="A28" s="1">
        <v>2973.0</v>
      </c>
      <c r="B28" s="63" t="s">
        <v>141</v>
      </c>
      <c r="C28" s="66" t="s">
        <v>68</v>
      </c>
      <c r="D28" s="1">
        <f t="shared" ref="D28:D29" si="6">COUNTA(C28)</f>
        <v>1</v>
      </c>
      <c r="E28" s="1">
        <f t="shared" si="2"/>
        <v>2</v>
      </c>
      <c r="F28" s="1"/>
      <c r="G28" s="1"/>
      <c r="H28" s="1"/>
      <c r="I28" s="1"/>
      <c r="J28" s="1"/>
      <c r="K28" s="1"/>
      <c r="L28" s="1"/>
      <c r="M28" s="1"/>
      <c r="N28" s="1"/>
      <c r="O28" s="1"/>
      <c r="P28" s="1"/>
      <c r="Q28" s="1"/>
      <c r="R28" s="1"/>
      <c r="S28" s="1"/>
      <c r="T28" s="1"/>
      <c r="U28" s="1"/>
      <c r="V28" s="1"/>
      <c r="W28" s="1"/>
      <c r="X28" s="1"/>
      <c r="Y28" s="1"/>
      <c r="Z28" s="1"/>
    </row>
    <row r="29" ht="12.75" customHeight="1">
      <c r="A29" s="1">
        <v>3919.0</v>
      </c>
      <c r="B29" s="63" t="s">
        <v>142</v>
      </c>
      <c r="C29" s="66" t="s">
        <v>65</v>
      </c>
      <c r="D29" s="1">
        <f t="shared" si="6"/>
        <v>1</v>
      </c>
      <c r="E29" s="1">
        <f t="shared" si="2"/>
        <v>1</v>
      </c>
      <c r="F29" s="1"/>
      <c r="G29" s="1"/>
      <c r="H29" s="1"/>
      <c r="I29" s="1"/>
      <c r="J29" s="1"/>
      <c r="K29" s="1"/>
      <c r="L29" s="1"/>
      <c r="M29" s="1"/>
      <c r="N29" s="1"/>
      <c r="O29" s="1"/>
      <c r="P29" s="1"/>
      <c r="Q29" s="1"/>
      <c r="R29" s="1"/>
      <c r="S29" s="1"/>
      <c r="T29" s="1"/>
      <c r="U29" s="1"/>
      <c r="V29" s="1"/>
      <c r="W29" s="1"/>
      <c r="X29" s="1"/>
      <c r="Y29" s="1"/>
      <c r="Z29" s="1"/>
    </row>
    <row r="30" ht="12.75" customHeight="1">
      <c r="A30" s="1">
        <v>3992.0</v>
      </c>
      <c r="B30" s="67" t="s">
        <v>143</v>
      </c>
      <c r="C30" s="66" t="s">
        <v>144</v>
      </c>
      <c r="D30" s="1">
        <f t="shared" ref="D30:D31" si="7">IF($C$29="No",1,COUNTA(C30))</f>
        <v>1</v>
      </c>
      <c r="E30" s="1">
        <f t="shared" si="2"/>
        <v>0</v>
      </c>
      <c r="F30" s="1"/>
      <c r="G30" s="1"/>
      <c r="H30" s="1"/>
      <c r="I30" s="1"/>
      <c r="J30" s="1"/>
      <c r="K30" s="1"/>
      <c r="L30" s="1"/>
      <c r="M30" s="1"/>
      <c r="N30" s="1"/>
      <c r="O30" s="1"/>
      <c r="P30" s="1"/>
      <c r="Q30" s="1"/>
      <c r="R30" s="1"/>
      <c r="S30" s="1"/>
      <c r="T30" s="1"/>
      <c r="U30" s="1"/>
      <c r="V30" s="1"/>
      <c r="W30" s="1"/>
      <c r="X30" s="1"/>
      <c r="Y30" s="1"/>
      <c r="Z30" s="1"/>
    </row>
    <row r="31" ht="12.75" customHeight="1">
      <c r="A31" s="1">
        <v>3993.0</v>
      </c>
      <c r="B31" s="67" t="s">
        <v>145</v>
      </c>
      <c r="C31" s="66" t="s">
        <v>146</v>
      </c>
      <c r="D31" s="1">
        <f t="shared" si="7"/>
        <v>1</v>
      </c>
      <c r="E31" s="1">
        <f t="shared" si="2"/>
        <v>0</v>
      </c>
      <c r="F31" s="1"/>
      <c r="G31" s="1"/>
      <c r="H31" s="1"/>
      <c r="I31" s="1"/>
      <c r="J31" s="1"/>
      <c r="K31" s="1"/>
      <c r="L31" s="1"/>
      <c r="M31" s="1"/>
      <c r="N31" s="1"/>
      <c r="O31" s="1"/>
      <c r="P31" s="1"/>
      <c r="Q31" s="1"/>
      <c r="R31" s="1"/>
      <c r="S31" s="1"/>
      <c r="T31" s="1"/>
      <c r="U31" s="1"/>
      <c r="V31" s="1"/>
      <c r="W31" s="1"/>
      <c r="X31" s="1"/>
      <c r="Y31" s="1"/>
      <c r="Z31" s="1"/>
    </row>
    <row r="32" ht="12.75" customHeight="1">
      <c r="A32" s="1">
        <v>3994.0</v>
      </c>
      <c r="B32" s="67" t="s">
        <v>147</v>
      </c>
      <c r="C32" s="70"/>
      <c r="D32" s="1"/>
      <c r="E32" s="1">
        <f t="shared" si="2"/>
        <v>0</v>
      </c>
      <c r="F32" s="1"/>
      <c r="G32" s="1"/>
      <c r="H32" s="1"/>
      <c r="I32" s="1"/>
      <c r="J32" s="1"/>
      <c r="K32" s="1"/>
      <c r="L32" s="1"/>
      <c r="M32" s="1"/>
      <c r="N32" s="1"/>
      <c r="O32" s="1"/>
      <c r="P32" s="1"/>
      <c r="Q32" s="1"/>
      <c r="R32" s="1"/>
      <c r="S32" s="1"/>
      <c r="T32" s="1"/>
      <c r="U32" s="1"/>
      <c r="V32" s="1"/>
      <c r="W32" s="1"/>
      <c r="X32" s="1"/>
      <c r="Y32" s="1"/>
      <c r="Z32" s="1"/>
    </row>
    <row r="33" ht="12.75" customHeight="1">
      <c r="A33" s="1">
        <v>3995.0</v>
      </c>
      <c r="B33" s="67" t="s">
        <v>148</v>
      </c>
      <c r="C33" s="66" t="s">
        <v>68</v>
      </c>
      <c r="D33" s="1">
        <f t="shared" ref="D33:D38" si="8">IF($C$29="No",1,COUNTA(C33))</f>
        <v>1</v>
      </c>
      <c r="E33" s="1">
        <f t="shared" si="2"/>
        <v>2</v>
      </c>
      <c r="F33" s="1"/>
      <c r="G33" s="1"/>
      <c r="H33" s="1"/>
      <c r="I33" s="1"/>
      <c r="J33" s="1"/>
      <c r="K33" s="1"/>
      <c r="L33" s="1"/>
      <c r="M33" s="1"/>
      <c r="N33" s="1"/>
      <c r="O33" s="1"/>
      <c r="P33" s="1"/>
      <c r="Q33" s="1"/>
      <c r="R33" s="1"/>
      <c r="S33" s="1"/>
      <c r="T33" s="1"/>
      <c r="U33" s="1"/>
      <c r="V33" s="1"/>
      <c r="W33" s="1"/>
      <c r="X33" s="1"/>
      <c r="Y33" s="1"/>
      <c r="Z33" s="1"/>
    </row>
    <row r="34" ht="12.75" customHeight="1">
      <c r="A34" s="1">
        <v>3996.0</v>
      </c>
      <c r="B34" s="67" t="s">
        <v>149</v>
      </c>
      <c r="C34" s="66" t="s">
        <v>68</v>
      </c>
      <c r="D34" s="1">
        <f t="shared" si="8"/>
        <v>1</v>
      </c>
      <c r="E34" s="1">
        <f t="shared" si="2"/>
        <v>2</v>
      </c>
      <c r="F34" s="1"/>
      <c r="G34" s="1"/>
      <c r="H34" s="1"/>
      <c r="I34" s="1"/>
      <c r="J34" s="1"/>
      <c r="K34" s="1"/>
      <c r="L34" s="1"/>
      <c r="M34" s="1"/>
      <c r="N34" s="1"/>
      <c r="O34" s="1"/>
      <c r="P34" s="1"/>
      <c r="Q34" s="1"/>
      <c r="R34" s="1"/>
      <c r="S34" s="1"/>
      <c r="T34" s="1"/>
      <c r="U34" s="1"/>
      <c r="V34" s="1"/>
      <c r="W34" s="1"/>
      <c r="X34" s="1"/>
      <c r="Y34" s="1"/>
      <c r="Z34" s="1"/>
    </row>
    <row r="35" ht="12.75" customHeight="1">
      <c r="A35" s="1">
        <v>3997.0</v>
      </c>
      <c r="B35" s="67" t="s">
        <v>150</v>
      </c>
      <c r="C35" s="66" t="s">
        <v>65</v>
      </c>
      <c r="D35" s="1">
        <f t="shared" si="8"/>
        <v>1</v>
      </c>
      <c r="E35" s="1">
        <f t="shared" si="2"/>
        <v>1</v>
      </c>
      <c r="F35" s="1"/>
      <c r="G35" s="1"/>
      <c r="H35" s="1"/>
      <c r="I35" s="1"/>
      <c r="J35" s="1"/>
      <c r="K35" s="1"/>
      <c r="L35" s="1"/>
      <c r="M35" s="1"/>
      <c r="N35" s="1"/>
      <c r="O35" s="1"/>
      <c r="P35" s="1"/>
      <c r="Q35" s="1"/>
      <c r="R35" s="1"/>
      <c r="S35" s="1"/>
      <c r="T35" s="1"/>
      <c r="U35" s="1"/>
      <c r="V35" s="1"/>
      <c r="W35" s="1"/>
      <c r="X35" s="1"/>
      <c r="Y35" s="1"/>
      <c r="Z35" s="1"/>
    </row>
    <row r="36" ht="12.75" customHeight="1">
      <c r="A36" s="1">
        <v>3998.0</v>
      </c>
      <c r="B36" s="67" t="s">
        <v>151</v>
      </c>
      <c r="C36" s="66" t="s">
        <v>68</v>
      </c>
      <c r="D36" s="1">
        <f t="shared" si="8"/>
        <v>1</v>
      </c>
      <c r="E36" s="1">
        <f t="shared" si="2"/>
        <v>2</v>
      </c>
      <c r="F36" s="1"/>
      <c r="G36" s="1"/>
      <c r="H36" s="1"/>
      <c r="I36" s="1"/>
      <c r="J36" s="1"/>
      <c r="K36" s="1"/>
      <c r="L36" s="1"/>
      <c r="M36" s="1"/>
      <c r="N36" s="1"/>
      <c r="O36" s="1"/>
      <c r="P36" s="1"/>
      <c r="Q36" s="1"/>
      <c r="R36" s="1"/>
      <c r="S36" s="1"/>
      <c r="T36" s="1"/>
      <c r="U36" s="1"/>
      <c r="V36" s="1"/>
      <c r="W36" s="1"/>
      <c r="X36" s="1"/>
      <c r="Y36" s="1"/>
      <c r="Z36" s="1"/>
    </row>
    <row r="37" ht="12.75" customHeight="1">
      <c r="A37" s="1">
        <v>4004.0</v>
      </c>
      <c r="B37" s="67" t="s">
        <v>152</v>
      </c>
      <c r="C37" s="66" t="s">
        <v>68</v>
      </c>
      <c r="D37" s="1">
        <f t="shared" si="8"/>
        <v>1</v>
      </c>
      <c r="E37" s="1">
        <f t="shared" si="2"/>
        <v>2</v>
      </c>
      <c r="F37" s="1"/>
      <c r="G37" s="1"/>
      <c r="H37" s="1"/>
      <c r="I37" s="1"/>
      <c r="J37" s="1"/>
      <c r="K37" s="1"/>
      <c r="L37" s="1"/>
      <c r="M37" s="1"/>
      <c r="N37" s="1"/>
      <c r="O37" s="1"/>
      <c r="P37" s="1"/>
      <c r="Q37" s="1"/>
      <c r="R37" s="1"/>
      <c r="S37" s="1"/>
      <c r="T37" s="1"/>
      <c r="U37" s="1"/>
      <c r="V37" s="1"/>
      <c r="W37" s="1"/>
      <c r="X37" s="1"/>
      <c r="Y37" s="1"/>
      <c r="Z37" s="1"/>
    </row>
    <row r="38" ht="12.75" customHeight="1">
      <c r="A38" s="1">
        <v>3999.0</v>
      </c>
      <c r="B38" s="67" t="s">
        <v>153</v>
      </c>
      <c r="C38" s="66" t="s">
        <v>68</v>
      </c>
      <c r="D38" s="1">
        <f t="shared" si="8"/>
        <v>1</v>
      </c>
      <c r="E38" s="1">
        <f t="shared" si="2"/>
        <v>2</v>
      </c>
      <c r="F38" s="1"/>
      <c r="G38" s="1"/>
      <c r="H38" s="1"/>
      <c r="I38" s="1"/>
      <c r="J38" s="1"/>
      <c r="K38" s="1"/>
      <c r="L38" s="1"/>
      <c r="M38" s="1"/>
      <c r="N38" s="1"/>
      <c r="O38" s="1"/>
      <c r="P38" s="1"/>
      <c r="Q38" s="1"/>
      <c r="R38" s="1"/>
      <c r="S38" s="1"/>
      <c r="T38" s="1"/>
      <c r="U38" s="1"/>
      <c r="V38" s="1"/>
      <c r="W38" s="1"/>
      <c r="X38" s="1"/>
      <c r="Y38" s="1"/>
      <c r="Z38" s="1"/>
    </row>
    <row r="39" ht="12.75" customHeight="1">
      <c r="A39" s="1">
        <v>4410.0</v>
      </c>
      <c r="B39" s="63" t="s">
        <v>154</v>
      </c>
      <c r="C39" s="66" t="s">
        <v>65</v>
      </c>
      <c r="D39" s="1">
        <f>COUNTA(C39)</f>
        <v>1</v>
      </c>
      <c r="E39" s="1"/>
      <c r="F39" s="1"/>
      <c r="G39" s="1"/>
      <c r="H39" s="1"/>
      <c r="I39" s="1"/>
      <c r="J39" s="1"/>
      <c r="K39" s="1"/>
      <c r="L39" s="1"/>
      <c r="M39" s="1"/>
      <c r="N39" s="1"/>
      <c r="O39" s="1"/>
      <c r="P39" s="1"/>
      <c r="Q39" s="1"/>
      <c r="R39" s="1"/>
      <c r="S39" s="1"/>
      <c r="T39" s="1"/>
      <c r="U39" s="1"/>
      <c r="V39" s="1"/>
      <c r="W39" s="1"/>
      <c r="X39" s="1"/>
      <c r="Y39" s="1"/>
      <c r="Z39" s="1"/>
    </row>
    <row r="40" ht="12.75" customHeight="1">
      <c r="A40" s="1">
        <v>4411.0</v>
      </c>
      <c r="B40" s="67" t="s">
        <v>155</v>
      </c>
      <c r="C40" s="66" t="s">
        <v>156</v>
      </c>
      <c r="D40" s="1">
        <f>IF($C$39="No",1,COUNTA(C40))</f>
        <v>1</v>
      </c>
      <c r="E40" s="1"/>
      <c r="F40" s="1"/>
      <c r="G40" s="1"/>
      <c r="H40" s="1"/>
      <c r="I40" s="1"/>
      <c r="J40" s="1"/>
      <c r="K40" s="1"/>
      <c r="L40" s="1"/>
      <c r="M40" s="1"/>
      <c r="N40" s="1"/>
      <c r="O40" s="1"/>
      <c r="P40" s="1"/>
      <c r="Q40" s="1"/>
      <c r="R40" s="1"/>
      <c r="S40" s="1"/>
      <c r="T40" s="1"/>
      <c r="U40" s="1"/>
      <c r="V40" s="1"/>
      <c r="W40" s="1"/>
      <c r="X40" s="1"/>
      <c r="Y40" s="1"/>
      <c r="Z40" s="1"/>
    </row>
    <row r="41" ht="12.75" customHeight="1">
      <c r="A41" s="1">
        <v>4549.0</v>
      </c>
      <c r="B41" s="63" t="s">
        <v>157</v>
      </c>
      <c r="C41" s="66" t="s">
        <v>65</v>
      </c>
      <c r="D41" s="1">
        <f>COUNTA(C41)</f>
        <v>1</v>
      </c>
      <c r="E41" s="1"/>
      <c r="F41" s="1"/>
      <c r="G41" s="1"/>
      <c r="H41" s="1"/>
      <c r="I41" s="1"/>
      <c r="J41" s="1"/>
      <c r="K41" s="1"/>
      <c r="L41" s="1"/>
      <c r="M41" s="1"/>
      <c r="N41" s="1"/>
      <c r="O41" s="1"/>
      <c r="P41" s="1"/>
      <c r="Q41" s="1"/>
      <c r="R41" s="1"/>
      <c r="S41" s="1"/>
      <c r="T41" s="1"/>
      <c r="U41" s="1"/>
      <c r="V41" s="1"/>
      <c r="W41" s="1"/>
      <c r="X41" s="1"/>
      <c r="Y41" s="1"/>
      <c r="Z41" s="1"/>
    </row>
    <row r="42" ht="12.75" customHeight="1">
      <c r="A42" s="1">
        <v>3313.0</v>
      </c>
      <c r="B42" s="63" t="s">
        <v>158</v>
      </c>
      <c r="C42" s="70"/>
      <c r="D42" s="1"/>
      <c r="E42" s="1"/>
      <c r="F42" s="1"/>
      <c r="G42" s="1"/>
      <c r="H42" s="1"/>
      <c r="I42" s="1"/>
      <c r="J42" s="1"/>
      <c r="K42" s="1"/>
      <c r="L42" s="1"/>
      <c r="M42" s="1"/>
      <c r="N42" s="1"/>
      <c r="O42" s="1"/>
      <c r="P42" s="1"/>
      <c r="Q42" s="1"/>
      <c r="R42" s="1"/>
      <c r="S42" s="1"/>
      <c r="T42" s="1"/>
      <c r="U42" s="1"/>
      <c r="V42" s="1"/>
      <c r="W42" s="1"/>
      <c r="X42" s="1"/>
      <c r="Y42" s="1"/>
      <c r="Z42" s="1"/>
    </row>
    <row r="43" ht="12.75" customHeight="1">
      <c r="A43" s="1">
        <v>3314.0</v>
      </c>
      <c r="B43" s="67" t="s">
        <v>159</v>
      </c>
      <c r="C43" s="66" t="s">
        <v>68</v>
      </c>
      <c r="D43" s="1">
        <f t="shared" ref="D43:D48" si="9">IF($C$41="No",1,COUNTA(C43))</f>
        <v>1</v>
      </c>
      <c r="E43" s="1"/>
      <c r="F43" s="1"/>
      <c r="G43" s="1"/>
      <c r="H43" s="1"/>
      <c r="I43" s="1"/>
      <c r="J43" s="1"/>
      <c r="K43" s="1"/>
      <c r="L43" s="1"/>
      <c r="M43" s="1"/>
      <c r="N43" s="1"/>
      <c r="O43" s="1"/>
      <c r="P43" s="1"/>
      <c r="Q43" s="1"/>
      <c r="R43" s="1"/>
      <c r="S43" s="1"/>
      <c r="T43" s="1"/>
      <c r="U43" s="1"/>
      <c r="V43" s="1"/>
      <c r="W43" s="1"/>
      <c r="X43" s="1"/>
      <c r="Y43" s="1"/>
      <c r="Z43" s="1"/>
    </row>
    <row r="44" ht="12.75" customHeight="1">
      <c r="A44" s="1">
        <v>3315.0</v>
      </c>
      <c r="B44" s="67" t="s">
        <v>160</v>
      </c>
      <c r="C44" s="66" t="s">
        <v>68</v>
      </c>
      <c r="D44" s="1">
        <f t="shared" si="9"/>
        <v>1</v>
      </c>
      <c r="E44" s="1"/>
      <c r="F44" s="1"/>
      <c r="G44" s="1"/>
      <c r="H44" s="1"/>
      <c r="I44" s="1"/>
      <c r="J44" s="1"/>
      <c r="K44" s="1"/>
      <c r="L44" s="1"/>
      <c r="M44" s="1"/>
      <c r="N44" s="1"/>
      <c r="O44" s="1"/>
      <c r="P44" s="1"/>
      <c r="Q44" s="1"/>
      <c r="R44" s="1"/>
      <c r="S44" s="1"/>
      <c r="T44" s="1"/>
      <c r="U44" s="1"/>
      <c r="V44" s="1"/>
      <c r="W44" s="1"/>
      <c r="X44" s="1"/>
      <c r="Y44" s="1"/>
      <c r="Z44" s="1"/>
    </row>
    <row r="45" ht="12.75" customHeight="1">
      <c r="A45" s="1">
        <v>4214.0</v>
      </c>
      <c r="B45" s="67" t="s">
        <v>161</v>
      </c>
      <c r="C45" s="66" t="s">
        <v>68</v>
      </c>
      <c r="D45" s="1">
        <f t="shared" si="9"/>
        <v>1</v>
      </c>
      <c r="E45" s="1"/>
      <c r="F45" s="1"/>
      <c r="G45" s="1"/>
      <c r="H45" s="1"/>
      <c r="I45" s="1"/>
      <c r="J45" s="1"/>
      <c r="K45" s="1"/>
      <c r="L45" s="1"/>
      <c r="M45" s="1"/>
      <c r="N45" s="1"/>
      <c r="O45" s="1"/>
      <c r="P45" s="1"/>
      <c r="Q45" s="1"/>
      <c r="R45" s="1"/>
      <c r="S45" s="1"/>
      <c r="T45" s="1"/>
      <c r="U45" s="1"/>
      <c r="V45" s="1"/>
      <c r="W45" s="1"/>
      <c r="X45" s="1"/>
      <c r="Y45" s="1"/>
      <c r="Z45" s="1"/>
    </row>
    <row r="46" ht="12.75" customHeight="1">
      <c r="A46" s="1">
        <v>4215.0</v>
      </c>
      <c r="B46" s="67" t="s">
        <v>162</v>
      </c>
      <c r="C46" s="66" t="s">
        <v>68</v>
      </c>
      <c r="D46" s="1">
        <f t="shared" si="9"/>
        <v>1</v>
      </c>
      <c r="E46" s="1"/>
      <c r="F46" s="1"/>
      <c r="G46" s="1"/>
      <c r="H46" s="1"/>
      <c r="I46" s="1"/>
      <c r="J46" s="1"/>
      <c r="K46" s="1"/>
      <c r="L46" s="1"/>
      <c r="M46" s="1"/>
      <c r="N46" s="1"/>
      <c r="O46" s="1"/>
      <c r="P46" s="1"/>
      <c r="Q46" s="1"/>
      <c r="R46" s="1"/>
      <c r="S46" s="1"/>
      <c r="T46" s="1"/>
      <c r="U46" s="1"/>
      <c r="V46" s="1"/>
      <c r="W46" s="1"/>
      <c r="X46" s="1"/>
      <c r="Y46" s="1"/>
      <c r="Z46" s="1"/>
    </row>
    <row r="47" ht="12.75" customHeight="1">
      <c r="A47" s="1">
        <v>4216.0</v>
      </c>
      <c r="B47" s="67" t="s">
        <v>163</v>
      </c>
      <c r="C47" s="66" t="s">
        <v>68</v>
      </c>
      <c r="D47" s="1">
        <f t="shared" si="9"/>
        <v>1</v>
      </c>
      <c r="E47" s="1"/>
      <c r="F47" s="1"/>
      <c r="G47" s="1"/>
      <c r="H47" s="1"/>
      <c r="I47" s="1"/>
      <c r="J47" s="1"/>
      <c r="K47" s="1"/>
      <c r="L47" s="1"/>
      <c r="M47" s="1"/>
      <c r="N47" s="1"/>
      <c r="O47" s="1"/>
      <c r="P47" s="1"/>
      <c r="Q47" s="1"/>
      <c r="R47" s="1"/>
      <c r="S47" s="1"/>
      <c r="T47" s="1"/>
      <c r="U47" s="1"/>
      <c r="V47" s="1"/>
      <c r="W47" s="1"/>
      <c r="X47" s="1"/>
      <c r="Y47" s="1"/>
      <c r="Z47" s="1"/>
    </row>
    <row r="48" ht="12.75" customHeight="1">
      <c r="A48" s="1">
        <v>3320.0</v>
      </c>
      <c r="B48" s="67" t="s">
        <v>164</v>
      </c>
      <c r="C48" s="66" t="s">
        <v>65</v>
      </c>
      <c r="D48" s="1">
        <f t="shared" si="9"/>
        <v>1</v>
      </c>
      <c r="E48" s="1"/>
      <c r="F48" s="1"/>
      <c r="G48" s="1"/>
      <c r="H48" s="1"/>
      <c r="I48" s="1"/>
      <c r="J48" s="1"/>
      <c r="K48" s="1"/>
      <c r="L48" s="1"/>
      <c r="M48" s="1"/>
      <c r="N48" s="1"/>
      <c r="O48" s="1"/>
      <c r="P48" s="1"/>
      <c r="Q48" s="1"/>
      <c r="R48" s="1"/>
      <c r="S48" s="1"/>
      <c r="T48" s="1"/>
      <c r="U48" s="1"/>
      <c r="V48" s="1"/>
      <c r="W48" s="1"/>
      <c r="X48" s="1"/>
      <c r="Y48" s="1"/>
      <c r="Z48" s="1"/>
    </row>
    <row r="49" ht="12.75" customHeight="1">
      <c r="A49" s="1">
        <v>4550.0</v>
      </c>
      <c r="B49" s="63" t="s">
        <v>165</v>
      </c>
      <c r="C49" s="70"/>
      <c r="D49" s="1"/>
      <c r="E49" s="1"/>
      <c r="F49" s="1"/>
      <c r="G49" s="1"/>
      <c r="H49" s="1"/>
      <c r="I49" s="1"/>
      <c r="J49" s="1"/>
      <c r="K49" s="1"/>
      <c r="L49" s="1"/>
      <c r="M49" s="1"/>
      <c r="N49" s="1"/>
      <c r="O49" s="1"/>
      <c r="P49" s="1"/>
      <c r="Q49" s="1"/>
      <c r="R49" s="1"/>
      <c r="S49" s="1"/>
      <c r="T49" s="1"/>
      <c r="U49" s="1"/>
      <c r="V49" s="1"/>
      <c r="W49" s="1"/>
      <c r="X49" s="1"/>
      <c r="Y49" s="1"/>
      <c r="Z49" s="1"/>
    </row>
    <row r="50" ht="12.75" customHeight="1">
      <c r="A50" s="1">
        <v>3305.0</v>
      </c>
      <c r="B50" s="67" t="s">
        <v>166</v>
      </c>
      <c r="C50" s="66" t="s">
        <v>65</v>
      </c>
      <c r="D50" s="1">
        <f t="shared" ref="D50:D51" si="10">IF($C$41="No",1,COUNTA(C50))</f>
        <v>1</v>
      </c>
      <c r="E50" s="1"/>
      <c r="F50" s="1"/>
      <c r="G50" s="1"/>
      <c r="H50" s="1"/>
      <c r="I50" s="1"/>
      <c r="J50" s="1"/>
      <c r="K50" s="1"/>
      <c r="L50" s="1"/>
      <c r="M50" s="1"/>
      <c r="N50" s="1"/>
      <c r="O50" s="1"/>
      <c r="P50" s="1"/>
      <c r="Q50" s="1"/>
      <c r="R50" s="1"/>
      <c r="S50" s="1"/>
      <c r="T50" s="1"/>
      <c r="U50" s="1"/>
      <c r="V50" s="1"/>
      <c r="W50" s="1"/>
      <c r="X50" s="1"/>
      <c r="Y50" s="1"/>
      <c r="Z50" s="1"/>
    </row>
    <row r="51" ht="12.75" customHeight="1">
      <c r="A51" s="1">
        <v>3307.0</v>
      </c>
      <c r="B51" s="67" t="s">
        <v>167</v>
      </c>
      <c r="C51" s="66" t="s">
        <v>68</v>
      </c>
      <c r="D51" s="1">
        <f t="shared" si="10"/>
        <v>1</v>
      </c>
      <c r="E51" s="1"/>
      <c r="F51" s="1"/>
      <c r="G51" s="1"/>
      <c r="H51" s="1"/>
      <c r="I51" s="1"/>
      <c r="J51" s="1"/>
      <c r="K51" s="1"/>
      <c r="L51" s="1"/>
      <c r="M51" s="1"/>
      <c r="N51" s="1"/>
      <c r="O51" s="1"/>
      <c r="P51" s="1"/>
      <c r="Q51" s="1"/>
      <c r="R51" s="1"/>
      <c r="S51" s="1"/>
      <c r="T51" s="1"/>
      <c r="U51" s="1"/>
      <c r="V51" s="1"/>
      <c r="W51" s="1"/>
      <c r="X51" s="1"/>
      <c r="Y51" s="1"/>
      <c r="Z51" s="1"/>
    </row>
    <row r="52" ht="12.75" customHeight="1">
      <c r="A52" s="1">
        <v>3308.0</v>
      </c>
      <c r="B52" s="63" t="s">
        <v>168</v>
      </c>
      <c r="C52" s="70"/>
      <c r="D52" s="1"/>
      <c r="E52" s="1"/>
      <c r="F52" s="1"/>
      <c r="G52" s="1"/>
      <c r="H52" s="1"/>
      <c r="I52" s="1"/>
      <c r="J52" s="1"/>
      <c r="K52" s="1"/>
      <c r="L52" s="1"/>
      <c r="M52" s="1"/>
      <c r="N52" s="1"/>
      <c r="O52" s="1"/>
      <c r="P52" s="1"/>
      <c r="Q52" s="1"/>
      <c r="R52" s="1"/>
      <c r="S52" s="1"/>
      <c r="T52" s="1"/>
      <c r="U52" s="1"/>
      <c r="V52" s="1"/>
      <c r="W52" s="1"/>
      <c r="X52" s="1"/>
      <c r="Y52" s="1"/>
      <c r="Z52" s="1"/>
    </row>
    <row r="53" ht="12.75" customHeight="1">
      <c r="A53" s="1">
        <v>3309.0</v>
      </c>
      <c r="B53" s="67" t="s">
        <v>169</v>
      </c>
      <c r="C53" s="66" t="s">
        <v>68</v>
      </c>
      <c r="D53" s="1">
        <f t="shared" ref="D53:D56" si="11">IF($C$41="No",1,COUNTA(C53))</f>
        <v>1</v>
      </c>
      <c r="E53" s="1"/>
      <c r="F53" s="1"/>
      <c r="G53" s="1"/>
      <c r="H53" s="1"/>
      <c r="I53" s="1"/>
      <c r="J53" s="1"/>
      <c r="K53" s="1"/>
      <c r="L53" s="1"/>
      <c r="M53" s="1"/>
      <c r="N53" s="1"/>
      <c r="O53" s="1"/>
      <c r="P53" s="1"/>
      <c r="Q53" s="1"/>
      <c r="R53" s="1"/>
      <c r="S53" s="1"/>
      <c r="T53" s="1"/>
      <c r="U53" s="1"/>
      <c r="V53" s="1"/>
      <c r="W53" s="1"/>
      <c r="X53" s="1"/>
      <c r="Y53" s="1"/>
      <c r="Z53" s="1"/>
    </row>
    <row r="54" ht="12.75" customHeight="1">
      <c r="A54" s="1">
        <v>3310.0</v>
      </c>
      <c r="B54" s="67" t="s">
        <v>170</v>
      </c>
      <c r="C54" s="66" t="s">
        <v>65</v>
      </c>
      <c r="D54" s="1">
        <f t="shared" si="11"/>
        <v>1</v>
      </c>
      <c r="E54" s="1"/>
      <c r="F54" s="1"/>
      <c r="G54" s="1"/>
      <c r="H54" s="1"/>
      <c r="I54" s="1"/>
      <c r="J54" s="1"/>
      <c r="K54" s="1"/>
      <c r="L54" s="1"/>
      <c r="M54" s="1"/>
      <c r="N54" s="1"/>
      <c r="O54" s="1"/>
      <c r="P54" s="1"/>
      <c r="Q54" s="1"/>
      <c r="R54" s="1"/>
      <c r="S54" s="1"/>
      <c r="T54" s="1"/>
      <c r="U54" s="1"/>
      <c r="V54" s="1"/>
      <c r="W54" s="1"/>
      <c r="X54" s="1"/>
      <c r="Y54" s="1"/>
      <c r="Z54" s="1"/>
    </row>
    <row r="55" ht="12.75" customHeight="1">
      <c r="A55" s="1">
        <v>3311.0</v>
      </c>
      <c r="B55" s="67" t="s">
        <v>171</v>
      </c>
      <c r="C55" s="66" t="s">
        <v>68</v>
      </c>
      <c r="D55" s="1">
        <f t="shared" si="11"/>
        <v>1</v>
      </c>
      <c r="E55" s="1"/>
      <c r="F55" s="1"/>
      <c r="G55" s="1"/>
      <c r="H55" s="1"/>
      <c r="I55" s="1"/>
      <c r="J55" s="1"/>
      <c r="K55" s="1"/>
      <c r="L55" s="1"/>
      <c r="M55" s="1"/>
      <c r="N55" s="1"/>
      <c r="O55" s="1"/>
      <c r="P55" s="1"/>
      <c r="Q55" s="1"/>
      <c r="R55" s="1"/>
      <c r="S55" s="1"/>
      <c r="T55" s="1"/>
      <c r="U55" s="1"/>
      <c r="V55" s="1"/>
      <c r="W55" s="1"/>
      <c r="X55" s="1"/>
      <c r="Y55" s="1"/>
      <c r="Z55" s="1"/>
    </row>
    <row r="56" ht="12.75" customHeight="1">
      <c r="A56" s="1">
        <v>3312.0</v>
      </c>
      <c r="B56" s="67" t="s">
        <v>172</v>
      </c>
      <c r="C56" s="66" t="s">
        <v>68</v>
      </c>
      <c r="D56" s="1">
        <f t="shared" si="11"/>
        <v>1</v>
      </c>
      <c r="E56" s="1"/>
      <c r="F56" s="1"/>
      <c r="G56" s="1"/>
      <c r="H56" s="1"/>
      <c r="I56" s="1"/>
      <c r="J56" s="1"/>
      <c r="K56" s="1"/>
      <c r="L56" s="1"/>
      <c r="M56" s="1"/>
      <c r="N56" s="1"/>
      <c r="O56" s="1"/>
      <c r="P56" s="1"/>
      <c r="Q56" s="1"/>
      <c r="R56" s="1"/>
      <c r="S56" s="1"/>
      <c r="T56" s="1"/>
      <c r="U56" s="1"/>
      <c r="V56" s="1"/>
      <c r="W56" s="1"/>
      <c r="X56" s="1"/>
      <c r="Y56" s="1"/>
      <c r="Z56" s="1"/>
    </row>
    <row r="57" ht="12.75" customHeight="1">
      <c r="A57" s="1"/>
      <c r="B57" s="64"/>
      <c r="C57" s="64"/>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64"/>
      <c r="C58" s="64"/>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4"/>
      <c r="C59" s="64"/>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4"/>
      <c r="C60" s="64"/>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64"/>
      <c r="C61" s="64"/>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4:A56">
    <cfRule type="expression" dxfId="4" priority="1">
      <formula>A4=""</formula>
    </cfRule>
  </conditionalFormatting>
  <conditionalFormatting sqref="C4:C8">
    <cfRule type="expression" dxfId="1" priority="2">
      <formula>D4=1</formula>
    </cfRule>
  </conditionalFormatting>
  <conditionalFormatting sqref="B57:C61">
    <cfRule type="expression" dxfId="5" priority="3">
      <formula>C57=1</formula>
    </cfRule>
  </conditionalFormatting>
  <conditionalFormatting sqref="C10:C22">
    <cfRule type="expression" dxfId="6" priority="4" stopIfTrue="1">
      <formula>D10=1</formula>
    </cfRule>
  </conditionalFormatting>
  <conditionalFormatting sqref="C10:C22">
    <cfRule type="expression" dxfId="7" priority="5" stopIfTrue="1">
      <formula>D10&lt;&gt;1</formula>
    </cfRule>
  </conditionalFormatting>
  <conditionalFormatting sqref="C27:C31 C33:C41 C43:C48 C50:C51 C53:C56">
    <cfRule type="expression" dxfId="6" priority="6" stopIfTrue="1">
      <formula>D27=1</formula>
    </cfRule>
  </conditionalFormatting>
  <conditionalFormatting sqref="C27:C31 C33:C41 C43:C48 C50:C51 C53:C56">
    <cfRule type="expression" dxfId="7" priority="7" stopIfTrue="1">
      <formula>D27&lt;&gt;1</formula>
    </cfRule>
  </conditionalFormatting>
  <dataValidations>
    <dataValidation type="list" allowBlank="1" showErrorMessage="1" sqref="C12">
      <formula1>"Publicly held,Privately held"</formula1>
    </dataValidation>
    <dataValidation type="list" allowBlank="1" showErrorMessage="1" sqref="C17 C19 C21 C26 C29 C33:C39 C41 C43:C48 C50:C51 C53:C56">
      <formula1>"Yes,No"</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0.1" defaultRowHeight="15.0"/>
  <cols>
    <col customWidth="1" hidden="1" min="1" max="1" width="5.7"/>
    <col customWidth="1" min="2" max="2" width="83.0"/>
    <col customWidth="1" min="3" max="3" width="12.3"/>
    <col customWidth="1" min="4" max="4" width="52.4"/>
    <col customWidth="1" min="5" max="24" width="9.1"/>
  </cols>
  <sheetData>
    <row r="1" ht="12.75" customHeight="1">
      <c r="A1" s="71" t="s">
        <v>98</v>
      </c>
      <c r="B1" s="36" t="s">
        <v>173</v>
      </c>
      <c r="C1" s="72"/>
      <c r="D1" s="55"/>
      <c r="E1" s="1"/>
      <c r="F1" s="1"/>
      <c r="G1" s="1"/>
      <c r="H1" s="1"/>
      <c r="I1" s="1"/>
      <c r="J1" s="1"/>
      <c r="K1" s="1"/>
      <c r="L1" s="1"/>
      <c r="M1" s="1"/>
      <c r="N1" s="1"/>
      <c r="O1" s="1"/>
      <c r="P1" s="1"/>
      <c r="Q1" s="1"/>
      <c r="R1" s="1"/>
      <c r="S1" s="1"/>
      <c r="T1" s="1"/>
      <c r="U1" s="1"/>
      <c r="V1" s="1"/>
      <c r="W1" s="1"/>
      <c r="X1" s="1"/>
      <c r="Y1" s="1"/>
      <c r="Z1" s="1"/>
    </row>
    <row r="2" ht="30.0" customHeight="1">
      <c r="A2" s="1">
        <f>MAX(A3:A32)</f>
        <v>4006</v>
      </c>
      <c r="B2" s="73" t="s">
        <v>174</v>
      </c>
      <c r="C2" s="74" t="s">
        <v>175</v>
      </c>
      <c r="D2" s="75" t="s">
        <v>176</v>
      </c>
      <c r="E2" s="1"/>
      <c r="F2" s="1"/>
      <c r="G2" s="1"/>
      <c r="H2" s="1"/>
      <c r="I2" s="1"/>
      <c r="J2" s="1"/>
      <c r="K2" s="1"/>
      <c r="L2" s="1"/>
      <c r="M2" s="1"/>
      <c r="N2" s="1"/>
      <c r="O2" s="1"/>
      <c r="P2" s="1"/>
      <c r="Q2" s="1"/>
      <c r="R2" s="1"/>
      <c r="S2" s="1"/>
      <c r="T2" s="1"/>
      <c r="U2" s="1"/>
      <c r="V2" s="1"/>
      <c r="W2" s="1"/>
      <c r="X2" s="1"/>
      <c r="Y2" s="1"/>
      <c r="Z2" s="1"/>
    </row>
    <row r="3" ht="156.0" customHeight="1">
      <c r="A3" s="1">
        <v>2922.0</v>
      </c>
      <c r="B3" s="76" t="s">
        <v>177</v>
      </c>
      <c r="C3" s="66" t="s">
        <v>178</v>
      </c>
      <c r="D3" s="66" t="s">
        <v>179</v>
      </c>
      <c r="E3" s="1"/>
      <c r="F3" s="1"/>
      <c r="G3" s="1"/>
      <c r="H3" s="1"/>
      <c r="I3" s="1"/>
      <c r="J3" s="1"/>
      <c r="K3" s="1"/>
      <c r="L3" s="1"/>
      <c r="M3" s="1"/>
      <c r="N3" s="1"/>
      <c r="O3" s="1"/>
      <c r="P3" s="1"/>
      <c r="Q3" s="1"/>
      <c r="R3" s="1"/>
      <c r="S3" s="1"/>
      <c r="T3" s="1"/>
      <c r="U3" s="1"/>
      <c r="V3" s="1"/>
      <c r="W3" s="1"/>
      <c r="X3" s="1"/>
      <c r="Y3" s="1"/>
      <c r="Z3" s="1"/>
    </row>
    <row r="4" ht="12.75" customHeight="1">
      <c r="A4" s="1">
        <v>2923.0</v>
      </c>
      <c r="B4" s="76" t="s">
        <v>180</v>
      </c>
      <c r="C4" s="66" t="s">
        <v>178</v>
      </c>
      <c r="D4" s="66" t="s">
        <v>181</v>
      </c>
      <c r="E4" s="1"/>
      <c r="F4" s="1"/>
      <c r="G4" s="1"/>
      <c r="H4" s="1"/>
      <c r="I4" s="1"/>
      <c r="J4" s="1"/>
      <c r="K4" s="1"/>
      <c r="L4" s="1"/>
      <c r="M4" s="1"/>
      <c r="N4" s="1"/>
      <c r="O4" s="1"/>
      <c r="P4" s="1"/>
      <c r="Q4" s="1"/>
      <c r="R4" s="1"/>
      <c r="S4" s="1"/>
      <c r="T4" s="1"/>
      <c r="U4" s="1"/>
      <c r="V4" s="1"/>
      <c r="W4" s="1"/>
      <c r="X4" s="1"/>
      <c r="Y4" s="1"/>
      <c r="Z4" s="1"/>
    </row>
    <row r="5" ht="12.75" customHeight="1">
      <c r="A5" s="1">
        <v>2924.0</v>
      </c>
      <c r="B5" s="77" t="s">
        <v>182</v>
      </c>
      <c r="C5" s="66" t="s">
        <v>178</v>
      </c>
      <c r="D5" s="66" t="s">
        <v>183</v>
      </c>
      <c r="E5" s="1"/>
      <c r="F5" s="1"/>
      <c r="G5" s="1"/>
      <c r="H5" s="1"/>
      <c r="I5" s="1"/>
      <c r="J5" s="1"/>
      <c r="K5" s="1"/>
      <c r="L5" s="1"/>
      <c r="M5" s="1"/>
      <c r="N5" s="1"/>
      <c r="O5" s="1"/>
      <c r="P5" s="1"/>
      <c r="Q5" s="1"/>
      <c r="R5" s="1"/>
      <c r="S5" s="1"/>
      <c r="T5" s="1"/>
      <c r="U5" s="1"/>
      <c r="V5" s="1"/>
      <c r="W5" s="1"/>
      <c r="X5" s="1"/>
      <c r="Y5" s="1"/>
      <c r="Z5" s="1"/>
    </row>
    <row r="6" ht="12.75" customHeight="1">
      <c r="A6" s="1">
        <v>2925.0</v>
      </c>
      <c r="B6" s="76" t="s">
        <v>184</v>
      </c>
      <c r="C6" s="66" t="s">
        <v>178</v>
      </c>
      <c r="D6" s="66" t="s">
        <v>185</v>
      </c>
      <c r="E6" s="1"/>
      <c r="F6" s="1"/>
      <c r="G6" s="1"/>
      <c r="H6" s="1"/>
      <c r="I6" s="1"/>
      <c r="J6" s="1"/>
      <c r="K6" s="1"/>
      <c r="L6" s="1"/>
      <c r="M6" s="1"/>
      <c r="N6" s="1"/>
      <c r="O6" s="1"/>
      <c r="P6" s="1"/>
      <c r="Q6" s="1"/>
      <c r="R6" s="1"/>
      <c r="S6" s="1"/>
      <c r="T6" s="1"/>
      <c r="U6" s="1"/>
      <c r="V6" s="1"/>
      <c r="W6" s="1"/>
      <c r="X6" s="1"/>
      <c r="Y6" s="1"/>
      <c r="Z6" s="1"/>
    </row>
    <row r="7" ht="12.75" customHeight="1">
      <c r="A7" s="1">
        <v>2926.0</v>
      </c>
      <c r="B7" s="76" t="s">
        <v>186</v>
      </c>
      <c r="C7" s="66" t="s">
        <v>178</v>
      </c>
      <c r="D7" s="66" t="s">
        <v>187</v>
      </c>
      <c r="E7" s="1"/>
      <c r="F7" s="1"/>
      <c r="G7" s="1"/>
      <c r="H7" s="1"/>
      <c r="I7" s="1"/>
      <c r="J7" s="1"/>
      <c r="K7" s="1"/>
      <c r="L7" s="1"/>
      <c r="M7" s="1"/>
      <c r="N7" s="1"/>
      <c r="O7" s="1"/>
      <c r="P7" s="1"/>
      <c r="Q7" s="1"/>
      <c r="R7" s="1"/>
      <c r="S7" s="1"/>
      <c r="T7" s="1"/>
      <c r="U7" s="1"/>
      <c r="V7" s="1"/>
      <c r="W7" s="1"/>
      <c r="X7" s="1"/>
      <c r="Y7" s="1"/>
      <c r="Z7" s="1"/>
    </row>
    <row r="8" ht="12.75" customHeight="1">
      <c r="A8" s="1">
        <v>2927.0</v>
      </c>
      <c r="B8" s="76" t="s">
        <v>188</v>
      </c>
      <c r="C8" s="66" t="s">
        <v>178</v>
      </c>
      <c r="D8" s="66" t="s">
        <v>189</v>
      </c>
      <c r="E8" s="1"/>
      <c r="F8" s="1"/>
      <c r="G8" s="1"/>
      <c r="H8" s="1"/>
      <c r="I8" s="1"/>
      <c r="J8" s="1"/>
      <c r="K8" s="1"/>
      <c r="L8" s="1"/>
      <c r="M8" s="1"/>
      <c r="N8" s="1"/>
      <c r="O8" s="1"/>
      <c r="P8" s="1"/>
      <c r="Q8" s="1"/>
      <c r="R8" s="1"/>
      <c r="S8" s="1"/>
      <c r="T8" s="1"/>
      <c r="U8" s="1"/>
      <c r="V8" s="1"/>
      <c r="W8" s="1"/>
      <c r="X8" s="1"/>
      <c r="Y8" s="1"/>
      <c r="Z8" s="1"/>
    </row>
    <row r="9" ht="12.75" customHeight="1">
      <c r="A9" s="1">
        <v>2928.0</v>
      </c>
      <c r="B9" s="76" t="s">
        <v>190</v>
      </c>
      <c r="C9" s="66" t="s">
        <v>178</v>
      </c>
      <c r="D9" s="66" t="s">
        <v>187</v>
      </c>
      <c r="E9" s="1"/>
      <c r="F9" s="1"/>
      <c r="G9" s="1"/>
      <c r="H9" s="1"/>
      <c r="I9" s="1"/>
      <c r="J9" s="1"/>
      <c r="K9" s="1"/>
      <c r="L9" s="1"/>
      <c r="M9" s="1"/>
      <c r="N9" s="1"/>
      <c r="O9" s="1"/>
      <c r="P9" s="1"/>
      <c r="Q9" s="1"/>
      <c r="R9" s="1"/>
      <c r="S9" s="1"/>
      <c r="T9" s="1"/>
      <c r="U9" s="1"/>
      <c r="V9" s="1"/>
      <c r="W9" s="1"/>
      <c r="X9" s="1"/>
      <c r="Y9" s="1"/>
      <c r="Z9" s="1"/>
    </row>
    <row r="10" ht="12.75" customHeight="1">
      <c r="A10" s="1">
        <v>2929.0</v>
      </c>
      <c r="B10" s="76" t="s">
        <v>191</v>
      </c>
      <c r="C10" s="66" t="s">
        <v>178</v>
      </c>
      <c r="D10" s="66" t="s">
        <v>192</v>
      </c>
      <c r="E10" s="1"/>
      <c r="F10" s="1"/>
      <c r="G10" s="1"/>
      <c r="H10" s="1"/>
      <c r="I10" s="1"/>
      <c r="J10" s="1"/>
      <c r="K10" s="1"/>
      <c r="L10" s="1"/>
      <c r="M10" s="1"/>
      <c r="N10" s="1"/>
      <c r="O10" s="1"/>
      <c r="P10" s="1"/>
      <c r="Q10" s="1"/>
      <c r="R10" s="1"/>
      <c r="S10" s="1"/>
      <c r="T10" s="1"/>
      <c r="U10" s="1"/>
      <c r="V10" s="1"/>
      <c r="W10" s="1"/>
      <c r="X10" s="1"/>
      <c r="Y10" s="1"/>
      <c r="Z10" s="1"/>
    </row>
    <row r="11" ht="12.75" customHeight="1">
      <c r="A11" s="1">
        <v>2930.0</v>
      </c>
      <c r="B11" s="77" t="s">
        <v>193</v>
      </c>
      <c r="C11" s="66" t="s">
        <v>178</v>
      </c>
      <c r="D11" s="66" t="s">
        <v>194</v>
      </c>
      <c r="E11" s="1"/>
      <c r="F11" s="1"/>
      <c r="G11" s="1"/>
      <c r="H11" s="1"/>
      <c r="I11" s="1"/>
      <c r="J11" s="1"/>
      <c r="K11" s="1"/>
      <c r="L11" s="1"/>
      <c r="M11" s="1"/>
      <c r="N11" s="1"/>
      <c r="O11" s="1"/>
      <c r="P11" s="1"/>
      <c r="Q11" s="1"/>
      <c r="R11" s="1"/>
      <c r="S11" s="1"/>
      <c r="T11" s="1"/>
      <c r="U11" s="1"/>
      <c r="V11" s="1"/>
      <c r="W11" s="1"/>
      <c r="X11" s="1"/>
      <c r="Y11" s="1"/>
      <c r="Z11" s="1"/>
    </row>
    <row r="12" ht="12.75" customHeight="1">
      <c r="A12" s="1">
        <v>2931.0</v>
      </c>
      <c r="B12" s="76" t="s">
        <v>195</v>
      </c>
      <c r="C12" s="66" t="s">
        <v>178</v>
      </c>
      <c r="D12" s="66" t="s">
        <v>196</v>
      </c>
      <c r="E12" s="1"/>
      <c r="F12" s="1"/>
      <c r="G12" s="1"/>
      <c r="H12" s="1"/>
      <c r="I12" s="1"/>
      <c r="J12" s="1"/>
      <c r="K12" s="1"/>
      <c r="L12" s="1"/>
      <c r="M12" s="1"/>
      <c r="N12" s="1"/>
      <c r="O12" s="1"/>
      <c r="P12" s="1"/>
      <c r="Q12" s="1"/>
      <c r="R12" s="1"/>
      <c r="S12" s="1"/>
      <c r="T12" s="1"/>
      <c r="U12" s="1"/>
      <c r="V12" s="1"/>
      <c r="W12" s="1"/>
      <c r="X12" s="1"/>
      <c r="Y12" s="1"/>
      <c r="Z12" s="1"/>
    </row>
    <row r="13" ht="12.75" customHeight="1">
      <c r="A13" s="1">
        <v>2932.0</v>
      </c>
      <c r="B13" s="76" t="s">
        <v>197</v>
      </c>
      <c r="C13" s="66" t="s">
        <v>178</v>
      </c>
      <c r="D13" s="66" t="s">
        <v>196</v>
      </c>
      <c r="E13" s="1"/>
      <c r="F13" s="1"/>
      <c r="G13" s="1"/>
      <c r="H13" s="1"/>
      <c r="I13" s="1"/>
      <c r="J13" s="1"/>
      <c r="K13" s="1"/>
      <c r="L13" s="1"/>
      <c r="M13" s="1"/>
      <c r="N13" s="1"/>
      <c r="O13" s="1"/>
      <c r="P13" s="1"/>
      <c r="Q13" s="1"/>
      <c r="R13" s="1"/>
      <c r="S13" s="1"/>
      <c r="T13" s="1"/>
      <c r="U13" s="1"/>
      <c r="V13" s="1"/>
      <c r="W13" s="1"/>
      <c r="X13" s="1"/>
      <c r="Y13" s="1"/>
      <c r="Z13" s="1"/>
    </row>
    <row r="14" ht="12.75" customHeight="1">
      <c r="A14" s="1">
        <v>2933.0</v>
      </c>
      <c r="B14" s="76" t="s">
        <v>198</v>
      </c>
      <c r="C14" s="66" t="s">
        <v>178</v>
      </c>
      <c r="D14" s="66" t="s">
        <v>62</v>
      </c>
      <c r="E14" s="1"/>
      <c r="F14" s="1"/>
      <c r="G14" s="1"/>
      <c r="H14" s="1"/>
      <c r="I14" s="1"/>
      <c r="J14" s="1"/>
      <c r="K14" s="1"/>
      <c r="L14" s="1"/>
      <c r="M14" s="1"/>
      <c r="N14" s="1"/>
      <c r="O14" s="1"/>
      <c r="P14" s="1"/>
      <c r="Q14" s="1"/>
      <c r="R14" s="1"/>
      <c r="S14" s="1"/>
      <c r="T14" s="1"/>
      <c r="U14" s="1"/>
      <c r="V14" s="1"/>
      <c r="W14" s="1"/>
      <c r="X14" s="1"/>
      <c r="Y14" s="1"/>
      <c r="Z14" s="1"/>
    </row>
    <row r="15" ht="12.75" customHeight="1">
      <c r="A15" s="1">
        <v>2934.0</v>
      </c>
      <c r="B15" s="76" t="s">
        <v>199</v>
      </c>
      <c r="C15" s="66" t="s">
        <v>178</v>
      </c>
      <c r="D15" s="66" t="s">
        <v>200</v>
      </c>
      <c r="E15" s="1"/>
      <c r="F15" s="1"/>
      <c r="G15" s="1"/>
      <c r="H15" s="1"/>
      <c r="I15" s="1"/>
      <c r="J15" s="1"/>
      <c r="K15" s="1"/>
      <c r="L15" s="1"/>
      <c r="M15" s="1"/>
      <c r="N15" s="1"/>
      <c r="O15" s="1"/>
      <c r="P15" s="1"/>
      <c r="Q15" s="1"/>
      <c r="R15" s="1"/>
      <c r="S15" s="1"/>
      <c r="T15" s="1"/>
      <c r="U15" s="1"/>
      <c r="V15" s="1"/>
      <c r="W15" s="1"/>
      <c r="X15" s="1"/>
      <c r="Y15" s="1"/>
      <c r="Z15" s="1"/>
    </row>
    <row r="16" ht="12.75" customHeight="1">
      <c r="A16" s="1">
        <v>2935.0</v>
      </c>
      <c r="B16" s="76" t="s">
        <v>201</v>
      </c>
      <c r="C16" s="66" t="s">
        <v>178</v>
      </c>
      <c r="D16" s="66" t="s">
        <v>200</v>
      </c>
      <c r="E16" s="1"/>
      <c r="F16" s="1"/>
      <c r="G16" s="1"/>
      <c r="H16" s="1"/>
      <c r="I16" s="1"/>
      <c r="J16" s="1"/>
      <c r="K16" s="1"/>
      <c r="L16" s="1"/>
      <c r="M16" s="1"/>
      <c r="N16" s="1"/>
      <c r="O16" s="1"/>
      <c r="P16" s="1"/>
      <c r="Q16" s="1"/>
      <c r="R16" s="1"/>
      <c r="S16" s="1"/>
      <c r="T16" s="1"/>
      <c r="U16" s="1"/>
      <c r="V16" s="1"/>
      <c r="W16" s="1"/>
      <c r="X16" s="1"/>
      <c r="Y16" s="1"/>
      <c r="Z16" s="1"/>
    </row>
    <row r="17" ht="12.75" customHeight="1">
      <c r="A17" s="1">
        <v>2936.0</v>
      </c>
      <c r="B17" s="76" t="s">
        <v>202</v>
      </c>
      <c r="C17" s="66" t="s">
        <v>178</v>
      </c>
      <c r="D17" s="66" t="s">
        <v>200</v>
      </c>
      <c r="E17" s="1"/>
      <c r="F17" s="1"/>
      <c r="G17" s="1"/>
      <c r="H17" s="1"/>
      <c r="I17" s="1"/>
      <c r="J17" s="1"/>
      <c r="K17" s="1"/>
      <c r="L17" s="1"/>
      <c r="M17" s="1"/>
      <c r="N17" s="1"/>
      <c r="O17" s="1"/>
      <c r="P17" s="1"/>
      <c r="Q17" s="1"/>
      <c r="R17" s="1"/>
      <c r="S17" s="1"/>
      <c r="T17" s="1"/>
      <c r="U17" s="1"/>
      <c r="V17" s="1"/>
      <c r="W17" s="1"/>
      <c r="X17" s="1"/>
      <c r="Y17" s="1"/>
      <c r="Z17" s="1"/>
    </row>
    <row r="18" ht="12.75" customHeight="1">
      <c r="A18" s="1">
        <v>2937.0</v>
      </c>
      <c r="B18" s="76" t="s">
        <v>203</v>
      </c>
      <c r="C18" s="66" t="s">
        <v>178</v>
      </c>
      <c r="D18" s="66" t="s">
        <v>204</v>
      </c>
      <c r="E18" s="1"/>
      <c r="F18" s="1"/>
      <c r="G18" s="1"/>
      <c r="H18" s="1"/>
      <c r="I18" s="1"/>
      <c r="J18" s="1"/>
      <c r="K18" s="1"/>
      <c r="L18" s="1"/>
      <c r="M18" s="1"/>
      <c r="N18" s="1"/>
      <c r="O18" s="1"/>
      <c r="P18" s="1"/>
      <c r="Q18" s="1"/>
      <c r="R18" s="1"/>
      <c r="S18" s="1"/>
      <c r="T18" s="1"/>
      <c r="U18" s="1"/>
      <c r="V18" s="1"/>
      <c r="W18" s="1"/>
      <c r="X18" s="1"/>
      <c r="Y18" s="1"/>
      <c r="Z18" s="1"/>
    </row>
    <row r="19" ht="12.75" customHeight="1">
      <c r="A19" s="1">
        <v>2938.0</v>
      </c>
      <c r="B19" s="76" t="s">
        <v>205</v>
      </c>
      <c r="C19" s="66" t="s">
        <v>178</v>
      </c>
      <c r="D19" s="66" t="s">
        <v>62</v>
      </c>
      <c r="E19" s="1"/>
      <c r="F19" s="1"/>
      <c r="G19" s="1"/>
      <c r="H19" s="1"/>
      <c r="I19" s="1"/>
      <c r="J19" s="1"/>
      <c r="K19" s="1"/>
      <c r="L19" s="1"/>
      <c r="M19" s="1"/>
      <c r="N19" s="1"/>
      <c r="O19" s="1"/>
      <c r="P19" s="1"/>
      <c r="Q19" s="1"/>
      <c r="R19" s="1"/>
      <c r="S19" s="1"/>
      <c r="T19" s="1"/>
      <c r="U19" s="1"/>
      <c r="V19" s="1"/>
      <c r="W19" s="1"/>
      <c r="X19" s="1"/>
      <c r="Y19" s="1"/>
      <c r="Z19" s="1"/>
    </row>
    <row r="20" ht="12.75" customHeight="1">
      <c r="A20" s="1">
        <v>2939.0</v>
      </c>
      <c r="B20" s="76" t="s">
        <v>206</v>
      </c>
      <c r="C20" s="66" t="s">
        <v>178</v>
      </c>
      <c r="D20" s="66" t="s">
        <v>207</v>
      </c>
      <c r="E20" s="1"/>
      <c r="F20" s="1"/>
      <c r="G20" s="1"/>
      <c r="H20" s="1"/>
      <c r="I20" s="1"/>
      <c r="J20" s="1"/>
      <c r="K20" s="1"/>
      <c r="L20" s="1"/>
      <c r="M20" s="1"/>
      <c r="N20" s="1"/>
      <c r="O20" s="1"/>
      <c r="P20" s="1"/>
      <c r="Q20" s="1"/>
      <c r="R20" s="1"/>
      <c r="S20" s="1"/>
      <c r="T20" s="1"/>
      <c r="U20" s="1"/>
      <c r="V20" s="1"/>
      <c r="W20" s="1"/>
      <c r="X20" s="1"/>
      <c r="Y20" s="1"/>
      <c r="Z20" s="1"/>
    </row>
    <row r="21" ht="12.75" customHeight="1">
      <c r="A21" s="1">
        <v>2940.0</v>
      </c>
      <c r="B21" s="76" t="s">
        <v>208</v>
      </c>
      <c r="C21" s="66" t="s">
        <v>178</v>
      </c>
      <c r="D21" s="66" t="s">
        <v>204</v>
      </c>
      <c r="E21" s="1"/>
      <c r="F21" s="1"/>
      <c r="G21" s="1"/>
      <c r="H21" s="1"/>
      <c r="I21" s="1"/>
      <c r="J21" s="1"/>
      <c r="K21" s="1"/>
      <c r="L21" s="1"/>
      <c r="M21" s="1"/>
      <c r="N21" s="1"/>
      <c r="O21" s="1"/>
      <c r="P21" s="1"/>
      <c r="Q21" s="1"/>
      <c r="R21" s="1"/>
      <c r="S21" s="1"/>
      <c r="T21" s="1"/>
      <c r="U21" s="1"/>
      <c r="V21" s="1"/>
      <c r="W21" s="1"/>
      <c r="X21" s="1"/>
      <c r="Y21" s="1"/>
      <c r="Z21" s="1"/>
    </row>
    <row r="22" ht="12.75" customHeight="1">
      <c r="A22" s="1">
        <v>2941.0</v>
      </c>
      <c r="B22" s="76" t="s">
        <v>209</v>
      </c>
      <c r="C22" s="66" t="s">
        <v>178</v>
      </c>
      <c r="D22" s="66" t="s">
        <v>210</v>
      </c>
      <c r="E22" s="1"/>
      <c r="F22" s="1"/>
      <c r="G22" s="1"/>
      <c r="H22" s="1"/>
      <c r="I22" s="1"/>
      <c r="J22" s="1"/>
      <c r="K22" s="1"/>
      <c r="L22" s="1"/>
      <c r="M22" s="1"/>
      <c r="N22" s="1"/>
      <c r="O22" s="1"/>
      <c r="P22" s="1"/>
      <c r="Q22" s="1"/>
      <c r="R22" s="1"/>
      <c r="S22" s="1"/>
      <c r="T22" s="1"/>
      <c r="U22" s="1"/>
      <c r="V22" s="1"/>
      <c r="W22" s="1"/>
      <c r="X22" s="1"/>
      <c r="Y22" s="1"/>
      <c r="Z22" s="1"/>
    </row>
    <row r="23" ht="12.75" customHeight="1">
      <c r="A23" s="1">
        <v>2942.0</v>
      </c>
      <c r="B23" s="76" t="s">
        <v>211</v>
      </c>
      <c r="C23" s="66" t="s">
        <v>178</v>
      </c>
      <c r="D23" s="66" t="s">
        <v>210</v>
      </c>
      <c r="E23" s="1"/>
      <c r="F23" s="1"/>
      <c r="G23" s="1"/>
      <c r="H23" s="1"/>
      <c r="I23" s="1"/>
      <c r="J23" s="1"/>
      <c r="K23" s="1"/>
      <c r="L23" s="1"/>
      <c r="M23" s="1"/>
      <c r="N23" s="1"/>
      <c r="O23" s="1"/>
      <c r="P23" s="1"/>
      <c r="Q23" s="1"/>
      <c r="R23" s="1"/>
      <c r="S23" s="1"/>
      <c r="T23" s="1"/>
      <c r="U23" s="1"/>
      <c r="V23" s="1"/>
      <c r="W23" s="1"/>
      <c r="X23" s="1"/>
      <c r="Y23" s="1"/>
      <c r="Z23" s="1"/>
    </row>
    <row r="24" ht="12.75" customHeight="1">
      <c r="A24" s="1">
        <v>2943.0</v>
      </c>
      <c r="B24" s="76" t="s">
        <v>212</v>
      </c>
      <c r="C24" s="66" t="s">
        <v>178</v>
      </c>
      <c r="D24" s="66" t="s">
        <v>68</v>
      </c>
      <c r="E24" s="1"/>
      <c r="F24" s="1"/>
      <c r="G24" s="1"/>
      <c r="H24" s="1"/>
      <c r="I24" s="1"/>
      <c r="J24" s="1"/>
      <c r="K24" s="1"/>
      <c r="L24" s="1"/>
      <c r="M24" s="1"/>
      <c r="N24" s="1"/>
      <c r="O24" s="1"/>
      <c r="P24" s="1"/>
      <c r="Q24" s="1"/>
      <c r="R24" s="1"/>
      <c r="S24" s="1"/>
      <c r="T24" s="1"/>
      <c r="U24" s="1"/>
      <c r="V24" s="1"/>
      <c r="W24" s="1"/>
      <c r="X24" s="1"/>
      <c r="Y24" s="1"/>
      <c r="Z24" s="1"/>
    </row>
    <row r="25" ht="12.75" customHeight="1">
      <c r="A25" s="1">
        <v>3301.0</v>
      </c>
      <c r="B25" s="76" t="s">
        <v>213</v>
      </c>
      <c r="C25" s="66" t="s">
        <v>178</v>
      </c>
      <c r="D25" s="66" t="s">
        <v>214</v>
      </c>
      <c r="E25" s="1"/>
      <c r="F25" s="1"/>
      <c r="G25" s="1"/>
      <c r="H25" s="1"/>
      <c r="I25" s="1"/>
      <c r="J25" s="1"/>
      <c r="K25" s="1"/>
      <c r="L25" s="1"/>
      <c r="M25" s="1"/>
      <c r="N25" s="1"/>
      <c r="O25" s="1"/>
      <c r="P25" s="1"/>
      <c r="Q25" s="1"/>
      <c r="R25" s="1"/>
      <c r="S25" s="1"/>
      <c r="T25" s="1"/>
      <c r="U25" s="1"/>
      <c r="V25" s="1"/>
      <c r="W25" s="1"/>
      <c r="X25" s="1"/>
      <c r="Y25" s="1"/>
      <c r="Z25" s="1"/>
    </row>
    <row r="26" ht="12.75" customHeight="1">
      <c r="A26" s="1">
        <v>4005.0</v>
      </c>
      <c r="B26" s="76" t="s">
        <v>215</v>
      </c>
      <c r="C26" s="78" t="s">
        <v>178</v>
      </c>
      <c r="D26" s="66" t="s">
        <v>181</v>
      </c>
      <c r="E26" s="1"/>
      <c r="F26" s="1"/>
      <c r="G26" s="1"/>
      <c r="H26" s="1"/>
      <c r="I26" s="1"/>
      <c r="J26" s="1"/>
      <c r="K26" s="1"/>
      <c r="L26" s="1"/>
      <c r="M26" s="1"/>
      <c r="N26" s="1"/>
      <c r="O26" s="1"/>
      <c r="P26" s="1"/>
      <c r="Q26" s="1"/>
      <c r="R26" s="1"/>
      <c r="S26" s="1"/>
      <c r="T26" s="1"/>
      <c r="U26" s="1"/>
      <c r="V26" s="1"/>
      <c r="W26" s="1"/>
      <c r="X26" s="1"/>
      <c r="Y26" s="1"/>
      <c r="Z26" s="1"/>
    </row>
    <row r="27" ht="12.75" customHeight="1">
      <c r="A27" s="1">
        <v>4006.0</v>
      </c>
      <c r="B27" s="76" t="s">
        <v>216</v>
      </c>
      <c r="C27" s="79" t="s">
        <v>178</v>
      </c>
      <c r="D27" s="80" t="s">
        <v>68</v>
      </c>
      <c r="E27" s="1"/>
      <c r="F27" s="1"/>
      <c r="G27" s="1"/>
      <c r="H27" s="1"/>
      <c r="I27" s="1"/>
      <c r="J27" s="1"/>
      <c r="K27" s="1"/>
      <c r="L27" s="1"/>
      <c r="M27" s="1"/>
      <c r="N27" s="1"/>
      <c r="O27" s="1"/>
      <c r="P27" s="1"/>
      <c r="Q27" s="1"/>
      <c r="R27" s="1"/>
      <c r="S27" s="1"/>
      <c r="T27" s="1"/>
      <c r="U27" s="1"/>
      <c r="V27" s="1"/>
      <c r="W27" s="1"/>
      <c r="X27" s="1"/>
      <c r="Y27" s="1"/>
      <c r="Z27" s="1"/>
    </row>
    <row r="28" ht="12.75" customHeight="1">
      <c r="A28" s="1"/>
      <c r="B28" s="79"/>
      <c r="C28" s="79"/>
      <c r="D28" s="80"/>
      <c r="E28" s="1"/>
      <c r="F28" s="1"/>
      <c r="G28" s="1"/>
      <c r="H28" s="1"/>
      <c r="I28" s="1"/>
      <c r="J28" s="1"/>
      <c r="K28" s="1"/>
      <c r="L28" s="1"/>
      <c r="M28" s="1"/>
      <c r="N28" s="1"/>
      <c r="O28" s="1"/>
      <c r="P28" s="1"/>
      <c r="Q28" s="1"/>
      <c r="R28" s="1"/>
      <c r="S28" s="1"/>
      <c r="T28" s="1"/>
      <c r="U28" s="1"/>
      <c r="V28" s="1"/>
      <c r="W28" s="1"/>
      <c r="X28" s="1"/>
      <c r="Y28" s="1"/>
      <c r="Z28" s="1"/>
    </row>
    <row r="29" ht="12.75" customHeight="1">
      <c r="A29" s="1"/>
      <c r="B29" s="79"/>
      <c r="C29" s="79"/>
      <c r="D29" s="80"/>
      <c r="E29" s="1"/>
      <c r="F29" s="1"/>
      <c r="G29" s="1"/>
      <c r="H29" s="1"/>
      <c r="I29" s="1"/>
      <c r="J29" s="1"/>
      <c r="K29" s="1"/>
      <c r="L29" s="1"/>
      <c r="M29" s="1"/>
      <c r="N29" s="1"/>
      <c r="O29" s="1"/>
      <c r="P29" s="1"/>
      <c r="Q29" s="1"/>
      <c r="R29" s="1"/>
      <c r="S29" s="1"/>
      <c r="T29" s="1"/>
      <c r="U29" s="1"/>
      <c r="V29" s="1"/>
      <c r="W29" s="1"/>
      <c r="X29" s="1"/>
      <c r="Y29" s="1"/>
      <c r="Z29" s="1"/>
    </row>
    <row r="30" ht="12.75" customHeight="1">
      <c r="A30" s="1"/>
      <c r="B30" s="79"/>
      <c r="C30" s="79"/>
      <c r="D30" s="80"/>
      <c r="E30" s="1"/>
      <c r="F30" s="1"/>
      <c r="G30" s="1"/>
      <c r="H30" s="1"/>
      <c r="I30" s="1"/>
      <c r="J30" s="1"/>
      <c r="K30" s="1"/>
      <c r="L30" s="1"/>
      <c r="M30" s="1"/>
      <c r="N30" s="1"/>
      <c r="O30" s="1"/>
      <c r="P30" s="1"/>
      <c r="Q30" s="1"/>
      <c r="R30" s="1"/>
      <c r="S30" s="1"/>
      <c r="T30" s="1"/>
      <c r="U30" s="1"/>
      <c r="V30" s="1"/>
      <c r="W30" s="1"/>
      <c r="X30" s="1"/>
      <c r="Y30" s="1"/>
      <c r="Z30" s="1"/>
    </row>
    <row r="31" ht="12.75" customHeight="1">
      <c r="A31" s="1"/>
      <c r="B31" s="79"/>
      <c r="C31" s="79"/>
      <c r="D31" s="80"/>
      <c r="E31" s="1"/>
      <c r="F31" s="1"/>
      <c r="G31" s="1"/>
      <c r="H31" s="1"/>
      <c r="I31" s="1"/>
      <c r="J31" s="1"/>
      <c r="K31" s="1"/>
      <c r="L31" s="1"/>
      <c r="M31" s="1"/>
      <c r="N31" s="1"/>
      <c r="O31" s="1"/>
      <c r="P31" s="1"/>
      <c r="Q31" s="1"/>
      <c r="R31" s="1"/>
      <c r="S31" s="1"/>
      <c r="T31" s="1"/>
      <c r="U31" s="1"/>
      <c r="V31" s="1"/>
      <c r="W31" s="1"/>
      <c r="X31" s="1"/>
      <c r="Y31" s="1"/>
      <c r="Z31" s="1"/>
    </row>
    <row r="32" ht="12.75" customHeight="1">
      <c r="A32" s="1"/>
      <c r="B32" s="81" t="s">
        <v>217</v>
      </c>
      <c r="C32" s="82"/>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3:A27">
    <cfRule type="expression" dxfId="4" priority="1">
      <formula>A3=""</formula>
    </cfRule>
  </conditionalFormatting>
  <conditionalFormatting sqref="C27:D27">
    <cfRule type="expression" dxfId="1" priority="2">
      <formula>C27&lt;&gt;""</formula>
    </cfRule>
  </conditionalFormatting>
  <conditionalFormatting sqref="D3:D26">
    <cfRule type="expression" dxfId="6" priority="3" stopIfTrue="1">
      <formula>D3&lt;&gt;""</formula>
    </cfRule>
  </conditionalFormatting>
  <conditionalFormatting sqref="D3:D26">
    <cfRule type="expression" dxfId="7" priority="4" stopIfTrue="1">
      <formula>D3=""</formula>
    </cfRule>
  </conditionalFormatting>
  <conditionalFormatting sqref="C3:C25">
    <cfRule type="expression" dxfId="6" priority="5" stopIfTrue="1">
      <formula>C3&lt;&gt;""</formula>
    </cfRule>
  </conditionalFormatting>
  <conditionalFormatting sqref="C3:C25">
    <cfRule type="expression" dxfId="7" priority="6" stopIfTrue="1">
      <formula>C3=""</formula>
    </cfRule>
  </conditionalFormatting>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218</v>
      </c>
      <c r="C1" s="72"/>
      <c r="D1" s="84"/>
      <c r="E1" s="84"/>
      <c r="F1" s="84"/>
      <c r="G1" s="85"/>
      <c r="H1" s="85"/>
      <c r="I1" s="86"/>
      <c r="J1" s="84"/>
      <c r="K1" s="87"/>
      <c r="L1" s="88"/>
      <c r="M1" s="88" t="s">
        <v>219</v>
      </c>
      <c r="N1" s="88" t="s">
        <v>220</v>
      </c>
      <c r="O1" s="35"/>
      <c r="P1" s="88"/>
      <c r="Q1" s="88"/>
      <c r="R1" s="88"/>
      <c r="S1" s="88"/>
      <c r="T1" s="88"/>
      <c r="U1" s="88"/>
      <c r="V1" s="88"/>
      <c r="W1" s="88"/>
      <c r="X1" s="88"/>
      <c r="Y1" s="88"/>
      <c r="Z1" s="88"/>
      <c r="AA1" s="88"/>
      <c r="AB1" s="88"/>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20</v>
      </c>
      <c r="N2" s="97">
        <f>COUNTIF(T:T,"&gt;0")</f>
        <v>20</v>
      </c>
      <c r="O2" s="35"/>
      <c r="P2" s="97"/>
      <c r="Q2" s="97"/>
      <c r="R2" s="97"/>
      <c r="S2" s="97"/>
      <c r="T2" s="97"/>
      <c r="U2" s="97"/>
      <c r="V2" s="97"/>
      <c r="W2" s="97"/>
      <c r="X2" s="97"/>
      <c r="Y2" s="97"/>
      <c r="Z2" s="97"/>
      <c r="AA2" s="97"/>
      <c r="AB2" s="97"/>
      <c r="AC2" s="35"/>
    </row>
    <row r="3" ht="75.0" customHeight="1">
      <c r="A3" s="71" t="s">
        <v>98</v>
      </c>
      <c r="B3" s="98" t="s">
        <v>224</v>
      </c>
      <c r="C3" s="99"/>
      <c r="D3" s="99"/>
      <c r="E3" s="99"/>
      <c r="F3" s="99"/>
      <c r="G3" s="99"/>
      <c r="H3" s="99"/>
      <c r="I3" s="99"/>
      <c r="J3" s="99"/>
      <c r="K3" s="100"/>
      <c r="L3" s="71" t="s">
        <v>225</v>
      </c>
      <c r="M3" s="71" t="s">
        <v>226</v>
      </c>
      <c r="N3" s="71" t="s">
        <v>227</v>
      </c>
      <c r="O3" s="10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3198.0</v>
      </c>
      <c r="B5" s="105" t="s">
        <v>250</v>
      </c>
      <c r="C5" s="105" t="s">
        <v>251</v>
      </c>
      <c r="D5" s="106" t="s">
        <v>65</v>
      </c>
      <c r="E5" s="107" t="s">
        <v>252</v>
      </c>
      <c r="F5" s="108"/>
      <c r="G5" s="105" t="s">
        <v>253</v>
      </c>
      <c r="H5" s="105" t="s">
        <v>254</v>
      </c>
      <c r="I5" s="105" t="s">
        <v>255</v>
      </c>
      <c r="J5" s="109" t="s">
        <v>256</v>
      </c>
      <c r="K5" s="110"/>
      <c r="L5" s="111">
        <v>1.0</v>
      </c>
      <c r="M5" s="111"/>
      <c r="N5" s="111">
        <v>1.0</v>
      </c>
      <c r="O5" s="112"/>
      <c r="P5" s="113">
        <f t="shared" ref="P5:P24" si="2">IF(P4="",1,IF(L5=1,P4+1,P4))</f>
        <v>1</v>
      </c>
      <c r="Q5" s="35">
        <f t="shared" ref="Q5:Q24" si="3">IF($L5="","",IF($D5="Yes",1,IF($D5="No",2,IF($D5="N/A",3,0))))</f>
        <v>1</v>
      </c>
      <c r="R5" s="35">
        <f t="shared" ref="R5:R24" si="4">IF($L5="","",IF($Q5=4,2,IF(OR($L5=1,$R4=""),1,IF(OR(AND($M4=1,($L5-$L3&lt;&gt;0)),AND($R4=0,$L4=$L5),AND($M4=1,$L5=$L3)),0,1))))</f>
        <v>1</v>
      </c>
      <c r="S5" s="35" t="str">
        <f t="shared" ref="S5:S24" si="5">IF(OR($L5="",$Q5=4),$S4,IF(AND($Q5&gt;1,OR($S4="",$S4=0,$S4&gt;=$L5)),$L5,IF($L5&gt;$S4,$S4,0)))</f>
        <v/>
      </c>
      <c r="T5" s="35">
        <f t="shared" ref="T5:T24" si="6">IF($Q5=4,$T4,IF($T4="",$Q5,IF(AND($P5=$P4,(OR(AND($S5&gt;0,$Q5&lt;$T4),AND($S5=1,$Q5&lt;=$T4)))),$T4,$Q5)))</f>
        <v>1</v>
      </c>
      <c r="U5" s="35">
        <f t="shared" ref="U5:U24" si="7">IF($L5="","",IF(OR(AND($R4=1,$S5=1),$Q5&gt;0,AND($R6=0,$U6=1)),1,0))</f>
        <v>1</v>
      </c>
      <c r="V5" s="35">
        <f t="shared" ref="V5:V24" si="8">IF($L5="","",IF($Q5=4,2,IF(OR(AND($S5&gt;0,$R5=1),AND($R5=1,$U5=1)),1,0)))</f>
        <v>1</v>
      </c>
      <c r="W5" s="35">
        <f t="shared" ref="W5:W24" si="9">IF(AND($Q5=1,$L5=W$4),2,IF(AND($L5&lt;&gt;W$4,W4=2),W4,IF($L5&lt;&gt;W$4,0,1)))</f>
        <v>2</v>
      </c>
      <c r="X5" s="35">
        <f t="shared" ref="X5:AA5" si="1">IF(ROW()=5,0,IF(AND($Q5=1,$L5=X$4),2,IF(AND($L5&lt;&gt;X$4,X4=2),X4,IF($L5&lt;&gt;X$4,0,1))))</f>
        <v>0</v>
      </c>
      <c r="Y5" s="35">
        <f t="shared" si="1"/>
        <v>0</v>
      </c>
      <c r="Z5" s="35">
        <f t="shared" si="1"/>
        <v>0</v>
      </c>
      <c r="AA5" s="35">
        <f t="shared" si="1"/>
        <v>0</v>
      </c>
      <c r="AB5" s="35">
        <f t="shared" ref="AB5:AB24" si="11">IF(OR(W5=1,Q5&gt;0),1,IF(OR(AND(W5=2,X5=1),AND(X5=2,Y5=1),AND(Y5=2,Z5=1),AND(Z5=2,AA5=1)),1,0))</f>
        <v>1</v>
      </c>
      <c r="AC5" s="35">
        <f t="shared" ref="AC5:AC24" si="12">IF(L6&gt;L5,1,0)</f>
        <v>1</v>
      </c>
    </row>
    <row r="6" ht="12.75" customHeight="1">
      <c r="A6" s="1">
        <v>2325.0</v>
      </c>
      <c r="B6" s="105" t="s">
        <v>257</v>
      </c>
      <c r="C6" s="114" t="s">
        <v>258</v>
      </c>
      <c r="D6" s="106" t="s">
        <v>65</v>
      </c>
      <c r="E6" s="107"/>
      <c r="F6" s="108"/>
      <c r="G6" s="105" t="s">
        <v>253</v>
      </c>
      <c r="H6" s="105" t="s">
        <v>254</v>
      </c>
      <c r="I6" s="105" t="s">
        <v>255</v>
      </c>
      <c r="J6" s="109" t="s">
        <v>256</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2326.0</v>
      </c>
      <c r="B7" s="105" t="s">
        <v>259</v>
      </c>
      <c r="C7" s="114" t="s">
        <v>260</v>
      </c>
      <c r="D7" s="106" t="s">
        <v>65</v>
      </c>
      <c r="E7" s="107"/>
      <c r="F7" s="108"/>
      <c r="G7" s="105" t="s">
        <v>253</v>
      </c>
      <c r="H7" s="105" t="s">
        <v>254</v>
      </c>
      <c r="I7" s="105" t="s">
        <v>261</v>
      </c>
      <c r="J7" s="109" t="s">
        <v>256</v>
      </c>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3286.0</v>
      </c>
      <c r="B8" s="105" t="s">
        <v>262</v>
      </c>
      <c r="C8" s="105" t="s">
        <v>263</v>
      </c>
      <c r="D8" s="106" t="s">
        <v>65</v>
      </c>
      <c r="E8" s="107"/>
      <c r="F8" s="108"/>
      <c r="G8" s="105" t="s">
        <v>264</v>
      </c>
      <c r="H8" s="105" t="s">
        <v>265</v>
      </c>
      <c r="I8" s="105" t="s">
        <v>266</v>
      </c>
      <c r="J8" s="109" t="s">
        <v>267</v>
      </c>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71.0</v>
      </c>
      <c r="B9" s="105" t="s">
        <v>268</v>
      </c>
      <c r="C9" s="105" t="s">
        <v>269</v>
      </c>
      <c r="D9" s="106" t="s">
        <v>65</v>
      </c>
      <c r="E9" s="107"/>
      <c r="F9" s="108"/>
      <c r="G9" s="105" t="s">
        <v>270</v>
      </c>
      <c r="H9" s="105" t="s">
        <v>271</v>
      </c>
      <c r="I9" s="105" t="s">
        <v>272</v>
      </c>
      <c r="J9" s="109"/>
      <c r="K9" s="110"/>
      <c r="L9" s="111">
        <v>1.0</v>
      </c>
      <c r="M9" s="111"/>
      <c r="N9" s="111">
        <v>1.0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1</v>
      </c>
    </row>
    <row r="10" ht="12.75" customHeight="1">
      <c r="A10" s="1">
        <v>3897.0</v>
      </c>
      <c r="B10" s="105" t="s">
        <v>273</v>
      </c>
      <c r="C10" s="114" t="s">
        <v>274</v>
      </c>
      <c r="D10" s="106" t="s">
        <v>65</v>
      </c>
      <c r="E10" s="107"/>
      <c r="F10" s="108"/>
      <c r="G10" s="105" t="s">
        <v>270</v>
      </c>
      <c r="H10" s="105" t="s">
        <v>271</v>
      </c>
      <c r="I10" s="105" t="s">
        <v>275</v>
      </c>
      <c r="J10" s="109" t="s">
        <v>276</v>
      </c>
      <c r="K10" s="110"/>
      <c r="L10" s="111">
        <v>2.0</v>
      </c>
      <c r="M10" s="111"/>
      <c r="N10" s="111">
        <v>2.0</v>
      </c>
      <c r="O10" s="112"/>
      <c r="P10" s="113">
        <f t="shared" si="2"/>
        <v>3</v>
      </c>
      <c r="Q10" s="35">
        <f t="shared" si="3"/>
        <v>1</v>
      </c>
      <c r="R10" s="35">
        <f t="shared" si="4"/>
        <v>1</v>
      </c>
      <c r="S10" s="35" t="str">
        <f t="shared" si="5"/>
        <v/>
      </c>
      <c r="T10" s="35">
        <f t="shared" si="6"/>
        <v>1</v>
      </c>
      <c r="U10" s="35">
        <f t="shared" si="7"/>
        <v>1</v>
      </c>
      <c r="V10" s="35">
        <f t="shared" si="8"/>
        <v>1</v>
      </c>
      <c r="W10" s="35">
        <f t="shared" si="9"/>
        <v>2</v>
      </c>
      <c r="X10" s="35">
        <f t="shared" ref="X10:AA10" si="16">IF(ROW()=5,0,IF(AND($Q10=1,$L10=X$4),2,IF(AND($L10&lt;&gt;X$4,X9=2),X9,IF($L10&lt;&gt;X$4,0,1))))</f>
        <v>2</v>
      </c>
      <c r="Y10" s="35">
        <f t="shared" si="16"/>
        <v>0</v>
      </c>
      <c r="Z10" s="35">
        <f t="shared" si="16"/>
        <v>0</v>
      </c>
      <c r="AA10" s="35">
        <f t="shared" si="16"/>
        <v>0</v>
      </c>
      <c r="AB10" s="35">
        <f t="shared" si="11"/>
        <v>1</v>
      </c>
      <c r="AC10" s="35">
        <f t="shared" si="12"/>
        <v>1</v>
      </c>
    </row>
    <row r="11" ht="12.75" customHeight="1">
      <c r="A11" s="1">
        <v>3909.0</v>
      </c>
      <c r="B11" s="105" t="s">
        <v>277</v>
      </c>
      <c r="C11" s="114" t="s">
        <v>278</v>
      </c>
      <c r="D11" s="106" t="s">
        <v>65</v>
      </c>
      <c r="E11" s="107"/>
      <c r="F11" s="108"/>
      <c r="G11" s="105" t="s">
        <v>270</v>
      </c>
      <c r="H11" s="105" t="s">
        <v>271</v>
      </c>
      <c r="I11" s="105" t="s">
        <v>275</v>
      </c>
      <c r="J11" s="109" t="s">
        <v>279</v>
      </c>
      <c r="K11" s="110"/>
      <c r="L11" s="111">
        <v>3.0</v>
      </c>
      <c r="M11" s="111"/>
      <c r="N11" s="111">
        <v>2.0</v>
      </c>
      <c r="O11" s="112"/>
      <c r="P11" s="113">
        <f t="shared" si="2"/>
        <v>3</v>
      </c>
      <c r="Q11" s="35">
        <f t="shared" si="3"/>
        <v>1</v>
      </c>
      <c r="R11" s="35">
        <f t="shared" si="4"/>
        <v>1</v>
      </c>
      <c r="S11" s="35" t="str">
        <f t="shared" si="5"/>
        <v/>
      </c>
      <c r="T11" s="35">
        <f t="shared" si="6"/>
        <v>1</v>
      </c>
      <c r="U11" s="35">
        <f t="shared" si="7"/>
        <v>1</v>
      </c>
      <c r="V11" s="35">
        <f t="shared" si="8"/>
        <v>1</v>
      </c>
      <c r="W11" s="35">
        <f t="shared" si="9"/>
        <v>2</v>
      </c>
      <c r="X11" s="35">
        <f t="shared" ref="X11:AA11" si="17">IF(ROW()=5,0,IF(AND($Q11=1,$L11=X$4),2,IF(AND($L11&lt;&gt;X$4,X10=2),X10,IF($L11&lt;&gt;X$4,0,1))))</f>
        <v>2</v>
      </c>
      <c r="Y11" s="35">
        <f t="shared" si="17"/>
        <v>2</v>
      </c>
      <c r="Z11" s="35">
        <f t="shared" si="17"/>
        <v>0</v>
      </c>
      <c r="AA11" s="35">
        <f t="shared" si="17"/>
        <v>0</v>
      </c>
      <c r="AB11" s="35">
        <f t="shared" si="11"/>
        <v>1</v>
      </c>
      <c r="AC11" s="35">
        <f t="shared" si="12"/>
        <v>0</v>
      </c>
    </row>
    <row r="12" ht="12.75" customHeight="1">
      <c r="A12" s="1">
        <v>878.0</v>
      </c>
      <c r="B12" s="105" t="s">
        <v>280</v>
      </c>
      <c r="C12" s="114" t="s">
        <v>281</v>
      </c>
      <c r="D12" s="106" t="s">
        <v>65</v>
      </c>
      <c r="E12" s="107"/>
      <c r="F12" s="108"/>
      <c r="G12" s="105" t="s">
        <v>270</v>
      </c>
      <c r="H12" s="105" t="s">
        <v>282</v>
      </c>
      <c r="I12" s="105" t="s">
        <v>283</v>
      </c>
      <c r="J12" s="109"/>
      <c r="K12" s="110"/>
      <c r="L12" s="111">
        <v>3.0</v>
      </c>
      <c r="M12" s="111"/>
      <c r="N12" s="111">
        <v>2.0</v>
      </c>
      <c r="O12" s="112"/>
      <c r="P12" s="113">
        <f t="shared" si="2"/>
        <v>3</v>
      </c>
      <c r="Q12" s="35">
        <f t="shared" si="3"/>
        <v>1</v>
      </c>
      <c r="R12" s="35">
        <f t="shared" si="4"/>
        <v>1</v>
      </c>
      <c r="S12" s="35" t="str">
        <f t="shared" si="5"/>
        <v/>
      </c>
      <c r="T12" s="35">
        <f t="shared" si="6"/>
        <v>1</v>
      </c>
      <c r="U12" s="35">
        <f t="shared" si="7"/>
        <v>1</v>
      </c>
      <c r="V12" s="35">
        <f t="shared" si="8"/>
        <v>1</v>
      </c>
      <c r="W12" s="35">
        <f t="shared" si="9"/>
        <v>2</v>
      </c>
      <c r="X12" s="35">
        <f t="shared" ref="X12:AA12" si="18">IF(ROW()=5,0,IF(AND($Q12=1,$L12=X$4),2,IF(AND($L12&lt;&gt;X$4,X11=2),X11,IF($L12&lt;&gt;X$4,0,1))))</f>
        <v>2</v>
      </c>
      <c r="Y12" s="35">
        <f t="shared" si="18"/>
        <v>2</v>
      </c>
      <c r="Z12" s="35">
        <f t="shared" si="18"/>
        <v>0</v>
      </c>
      <c r="AA12" s="35">
        <f t="shared" si="18"/>
        <v>0</v>
      </c>
      <c r="AB12" s="35">
        <f t="shared" si="11"/>
        <v>1</v>
      </c>
      <c r="AC12" s="35">
        <f t="shared" si="12"/>
        <v>0</v>
      </c>
    </row>
    <row r="13" ht="12.75" customHeight="1">
      <c r="A13" s="1">
        <v>879.0</v>
      </c>
      <c r="B13" s="105" t="s">
        <v>284</v>
      </c>
      <c r="C13" s="114" t="s">
        <v>285</v>
      </c>
      <c r="D13" s="106" t="s">
        <v>65</v>
      </c>
      <c r="E13" s="107"/>
      <c r="F13" s="108"/>
      <c r="G13" s="105" t="s">
        <v>270</v>
      </c>
      <c r="H13" s="105" t="s">
        <v>282</v>
      </c>
      <c r="I13" s="105" t="s">
        <v>286</v>
      </c>
      <c r="J13" s="109" t="s">
        <v>287</v>
      </c>
      <c r="K13" s="110"/>
      <c r="L13" s="111">
        <v>3.0</v>
      </c>
      <c r="M13" s="111"/>
      <c r="N13" s="111">
        <v>2.0</v>
      </c>
      <c r="O13" s="112"/>
      <c r="P13" s="113">
        <f t="shared" si="2"/>
        <v>3</v>
      </c>
      <c r="Q13" s="35">
        <f t="shared" si="3"/>
        <v>1</v>
      </c>
      <c r="R13" s="35">
        <f t="shared" si="4"/>
        <v>1</v>
      </c>
      <c r="S13" s="35" t="str">
        <f t="shared" si="5"/>
        <v/>
      </c>
      <c r="T13" s="35">
        <f t="shared" si="6"/>
        <v>1</v>
      </c>
      <c r="U13" s="35">
        <f t="shared" si="7"/>
        <v>1</v>
      </c>
      <c r="V13" s="35">
        <f t="shared" si="8"/>
        <v>1</v>
      </c>
      <c r="W13" s="35">
        <f t="shared" si="9"/>
        <v>2</v>
      </c>
      <c r="X13" s="35">
        <f t="shared" ref="X13:AA13" si="19">IF(ROW()=5,0,IF(AND($Q13=1,$L13=X$4),2,IF(AND($L13&lt;&gt;X$4,X12=2),X12,IF($L13&lt;&gt;X$4,0,1))))</f>
        <v>2</v>
      </c>
      <c r="Y13" s="35">
        <f t="shared" si="19"/>
        <v>2</v>
      </c>
      <c r="Z13" s="35">
        <f t="shared" si="19"/>
        <v>0</v>
      </c>
      <c r="AA13" s="35">
        <f t="shared" si="19"/>
        <v>0</v>
      </c>
      <c r="AB13" s="35">
        <f t="shared" si="11"/>
        <v>1</v>
      </c>
      <c r="AC13" s="35">
        <f t="shared" si="12"/>
        <v>0</v>
      </c>
    </row>
    <row r="14" ht="12.75" customHeight="1">
      <c r="A14" s="1">
        <v>3517.0</v>
      </c>
      <c r="B14" s="105" t="s">
        <v>288</v>
      </c>
      <c r="C14" s="114" t="s">
        <v>289</v>
      </c>
      <c r="D14" s="106" t="s">
        <v>65</v>
      </c>
      <c r="E14" s="107"/>
      <c r="F14" s="108"/>
      <c r="G14" s="105" t="s">
        <v>270</v>
      </c>
      <c r="H14" s="105" t="s">
        <v>290</v>
      </c>
      <c r="I14" s="105" t="s">
        <v>291</v>
      </c>
      <c r="J14" s="109"/>
      <c r="K14" s="110"/>
      <c r="L14" s="111">
        <v>3.0</v>
      </c>
      <c r="M14" s="111"/>
      <c r="N14" s="111">
        <v>2.0</v>
      </c>
      <c r="O14" s="112"/>
      <c r="P14" s="113">
        <f t="shared" si="2"/>
        <v>3</v>
      </c>
      <c r="Q14" s="35">
        <f t="shared" si="3"/>
        <v>1</v>
      </c>
      <c r="R14" s="35">
        <f t="shared" si="4"/>
        <v>1</v>
      </c>
      <c r="S14" s="35" t="str">
        <f t="shared" si="5"/>
        <v/>
      </c>
      <c r="T14" s="35">
        <f t="shared" si="6"/>
        <v>1</v>
      </c>
      <c r="U14" s="35">
        <f t="shared" si="7"/>
        <v>1</v>
      </c>
      <c r="V14" s="35">
        <f t="shared" si="8"/>
        <v>1</v>
      </c>
      <c r="W14" s="35">
        <f t="shared" si="9"/>
        <v>2</v>
      </c>
      <c r="X14" s="35">
        <f t="shared" ref="X14:AA14" si="20">IF(ROW()=5,0,IF(AND($Q14=1,$L14=X$4),2,IF(AND($L14&lt;&gt;X$4,X13=2),X13,IF($L14&lt;&gt;X$4,0,1))))</f>
        <v>2</v>
      </c>
      <c r="Y14" s="35">
        <f t="shared" si="20"/>
        <v>2</v>
      </c>
      <c r="Z14" s="35">
        <f t="shared" si="20"/>
        <v>0</v>
      </c>
      <c r="AA14" s="35">
        <f t="shared" si="20"/>
        <v>0</v>
      </c>
      <c r="AB14" s="35">
        <f t="shared" si="11"/>
        <v>1</v>
      </c>
      <c r="AC14" s="35">
        <f t="shared" si="12"/>
        <v>0</v>
      </c>
    </row>
    <row r="15" ht="12.75" customHeight="1">
      <c r="A15" s="1">
        <v>72.0</v>
      </c>
      <c r="B15" s="105" t="s">
        <v>292</v>
      </c>
      <c r="C15" s="114" t="s">
        <v>293</v>
      </c>
      <c r="D15" s="106" t="s">
        <v>65</v>
      </c>
      <c r="E15" s="107"/>
      <c r="F15" s="108"/>
      <c r="G15" s="105" t="s">
        <v>270</v>
      </c>
      <c r="H15" s="105" t="s">
        <v>294</v>
      </c>
      <c r="I15" s="105" t="s">
        <v>295</v>
      </c>
      <c r="J15" s="109" t="s">
        <v>296</v>
      </c>
      <c r="K15" s="110"/>
      <c r="L15" s="111">
        <v>3.0</v>
      </c>
      <c r="M15" s="111"/>
      <c r="N15" s="111">
        <v>2.0</v>
      </c>
      <c r="O15" s="112"/>
      <c r="P15" s="113">
        <f t="shared" si="2"/>
        <v>3</v>
      </c>
      <c r="Q15" s="35">
        <f t="shared" si="3"/>
        <v>1</v>
      </c>
      <c r="R15" s="35">
        <f t="shared" si="4"/>
        <v>1</v>
      </c>
      <c r="S15" s="35" t="str">
        <f t="shared" si="5"/>
        <v/>
      </c>
      <c r="T15" s="35">
        <f t="shared" si="6"/>
        <v>1</v>
      </c>
      <c r="U15" s="35">
        <f t="shared" si="7"/>
        <v>1</v>
      </c>
      <c r="V15" s="35">
        <f t="shared" si="8"/>
        <v>1</v>
      </c>
      <c r="W15" s="35">
        <f t="shared" si="9"/>
        <v>2</v>
      </c>
      <c r="X15" s="35">
        <f t="shared" ref="X15:AA15" si="21">IF(ROW()=5,0,IF(AND($Q15=1,$L15=X$4),2,IF(AND($L15&lt;&gt;X$4,X14=2),X14,IF($L15&lt;&gt;X$4,0,1))))</f>
        <v>2</v>
      </c>
      <c r="Y15" s="35">
        <f t="shared" si="21"/>
        <v>2</v>
      </c>
      <c r="Z15" s="35">
        <f t="shared" si="21"/>
        <v>0</v>
      </c>
      <c r="AA15" s="35">
        <f t="shared" si="21"/>
        <v>0</v>
      </c>
      <c r="AB15" s="35">
        <f t="shared" si="11"/>
        <v>1</v>
      </c>
      <c r="AC15" s="35">
        <f t="shared" si="12"/>
        <v>1</v>
      </c>
    </row>
    <row r="16" ht="12.75" customHeight="1">
      <c r="A16" s="1">
        <v>74.0</v>
      </c>
      <c r="B16" s="105" t="s">
        <v>297</v>
      </c>
      <c r="C16" s="114" t="s">
        <v>298</v>
      </c>
      <c r="D16" s="106" t="s">
        <v>65</v>
      </c>
      <c r="E16" s="107"/>
      <c r="F16" s="108"/>
      <c r="G16" s="105" t="s">
        <v>270</v>
      </c>
      <c r="H16" s="105" t="s">
        <v>294</v>
      </c>
      <c r="I16" s="105" t="s">
        <v>295</v>
      </c>
      <c r="J16" s="109" t="s">
        <v>299</v>
      </c>
      <c r="K16" s="110"/>
      <c r="L16" s="111">
        <v>4.0</v>
      </c>
      <c r="M16" s="111"/>
      <c r="N16" s="111">
        <v>2.0</v>
      </c>
      <c r="O16" s="112"/>
      <c r="P16" s="113">
        <f t="shared" si="2"/>
        <v>3</v>
      </c>
      <c r="Q16" s="35">
        <f t="shared" si="3"/>
        <v>1</v>
      </c>
      <c r="R16" s="35">
        <f t="shared" si="4"/>
        <v>1</v>
      </c>
      <c r="S16" s="35" t="str">
        <f t="shared" si="5"/>
        <v/>
      </c>
      <c r="T16" s="35">
        <f t="shared" si="6"/>
        <v>1</v>
      </c>
      <c r="U16" s="35">
        <f t="shared" si="7"/>
        <v>1</v>
      </c>
      <c r="V16" s="35">
        <f t="shared" si="8"/>
        <v>1</v>
      </c>
      <c r="W16" s="35">
        <f t="shared" si="9"/>
        <v>2</v>
      </c>
      <c r="X16" s="35">
        <f t="shared" ref="X16:AA16" si="22">IF(ROW()=5,0,IF(AND($Q16=1,$L16=X$4),2,IF(AND($L16&lt;&gt;X$4,X15=2),X15,IF($L16&lt;&gt;X$4,0,1))))</f>
        <v>2</v>
      </c>
      <c r="Y16" s="35">
        <f t="shared" si="22"/>
        <v>2</v>
      </c>
      <c r="Z16" s="35">
        <f t="shared" si="22"/>
        <v>2</v>
      </c>
      <c r="AA16" s="35">
        <f t="shared" si="22"/>
        <v>0</v>
      </c>
      <c r="AB16" s="35">
        <f t="shared" si="11"/>
        <v>1</v>
      </c>
      <c r="AC16" s="35">
        <f t="shared" si="12"/>
        <v>0</v>
      </c>
    </row>
    <row r="17" ht="12.75" customHeight="1">
      <c r="A17" s="1">
        <v>2506.0</v>
      </c>
      <c r="B17" s="105" t="s">
        <v>300</v>
      </c>
      <c r="C17" s="114" t="s">
        <v>301</v>
      </c>
      <c r="D17" s="106" t="s">
        <v>65</v>
      </c>
      <c r="E17" s="107"/>
      <c r="F17" s="108"/>
      <c r="G17" s="105" t="s">
        <v>270</v>
      </c>
      <c r="H17" s="105" t="s">
        <v>294</v>
      </c>
      <c r="I17" s="105" t="s">
        <v>283</v>
      </c>
      <c r="J17" s="109" t="s">
        <v>299</v>
      </c>
      <c r="K17" s="110"/>
      <c r="L17" s="111">
        <v>4.0</v>
      </c>
      <c r="M17" s="111"/>
      <c r="N17" s="111">
        <v>2.0</v>
      </c>
      <c r="O17" s="112"/>
      <c r="P17" s="113">
        <f t="shared" si="2"/>
        <v>3</v>
      </c>
      <c r="Q17" s="35">
        <f t="shared" si="3"/>
        <v>1</v>
      </c>
      <c r="R17" s="35">
        <f t="shared" si="4"/>
        <v>1</v>
      </c>
      <c r="S17" s="35" t="str">
        <f t="shared" si="5"/>
        <v/>
      </c>
      <c r="T17" s="35">
        <f t="shared" si="6"/>
        <v>1</v>
      </c>
      <c r="U17" s="35">
        <f t="shared" si="7"/>
        <v>1</v>
      </c>
      <c r="V17" s="35">
        <f t="shared" si="8"/>
        <v>1</v>
      </c>
      <c r="W17" s="35">
        <f t="shared" si="9"/>
        <v>2</v>
      </c>
      <c r="X17" s="35">
        <f t="shared" ref="X17:AA17" si="23">IF(ROW()=5,0,IF(AND($Q17=1,$L17=X$4),2,IF(AND($L17&lt;&gt;X$4,X16=2),X16,IF($L17&lt;&gt;X$4,0,1))))</f>
        <v>2</v>
      </c>
      <c r="Y17" s="35">
        <f t="shared" si="23"/>
        <v>2</v>
      </c>
      <c r="Z17" s="35">
        <f t="shared" si="23"/>
        <v>2</v>
      </c>
      <c r="AA17" s="35">
        <f t="shared" si="23"/>
        <v>0</v>
      </c>
      <c r="AB17" s="35">
        <f t="shared" si="11"/>
        <v>1</v>
      </c>
      <c r="AC17" s="35">
        <f t="shared" si="12"/>
        <v>0</v>
      </c>
    </row>
    <row r="18" ht="12.75" customHeight="1">
      <c r="A18" s="1">
        <v>4171.0</v>
      </c>
      <c r="B18" s="105" t="s">
        <v>302</v>
      </c>
      <c r="C18" s="114" t="s">
        <v>303</v>
      </c>
      <c r="D18" s="106" t="s">
        <v>65</v>
      </c>
      <c r="E18" s="107"/>
      <c r="F18" s="108"/>
      <c r="G18" s="105" t="s">
        <v>270</v>
      </c>
      <c r="H18" s="105" t="s">
        <v>294</v>
      </c>
      <c r="I18" s="105" t="s">
        <v>295</v>
      </c>
      <c r="J18" s="109" t="s">
        <v>304</v>
      </c>
      <c r="K18" s="110"/>
      <c r="L18" s="111">
        <v>4.0</v>
      </c>
      <c r="M18" s="111"/>
      <c r="N18" s="111">
        <v>2.0</v>
      </c>
      <c r="O18" s="112"/>
      <c r="P18" s="113">
        <f t="shared" si="2"/>
        <v>3</v>
      </c>
      <c r="Q18" s="35">
        <f t="shared" si="3"/>
        <v>1</v>
      </c>
      <c r="R18" s="35">
        <f t="shared" si="4"/>
        <v>1</v>
      </c>
      <c r="S18" s="35" t="str">
        <f t="shared" si="5"/>
        <v/>
      </c>
      <c r="T18" s="35">
        <f t="shared" si="6"/>
        <v>1</v>
      </c>
      <c r="U18" s="35">
        <f t="shared" si="7"/>
        <v>1</v>
      </c>
      <c r="V18" s="35">
        <f t="shared" si="8"/>
        <v>1</v>
      </c>
      <c r="W18" s="35">
        <f t="shared" si="9"/>
        <v>2</v>
      </c>
      <c r="X18" s="35">
        <f t="shared" ref="X18:AA18" si="24">IF(ROW()=5,0,IF(AND($Q18=1,$L18=X$4),2,IF(AND($L18&lt;&gt;X$4,X17=2),X17,IF($L18&lt;&gt;X$4,0,1))))</f>
        <v>2</v>
      </c>
      <c r="Y18" s="35">
        <f t="shared" si="24"/>
        <v>2</v>
      </c>
      <c r="Z18" s="35">
        <f t="shared" si="24"/>
        <v>2</v>
      </c>
      <c r="AA18" s="35">
        <f t="shared" si="24"/>
        <v>0</v>
      </c>
      <c r="AB18" s="35">
        <f t="shared" si="11"/>
        <v>1</v>
      </c>
      <c r="AC18" s="35">
        <f t="shared" si="12"/>
        <v>0</v>
      </c>
    </row>
    <row r="19" ht="12.75" customHeight="1">
      <c r="A19" s="1">
        <v>81.0</v>
      </c>
      <c r="B19" s="105" t="s">
        <v>305</v>
      </c>
      <c r="C19" s="114" t="s">
        <v>306</v>
      </c>
      <c r="D19" s="106" t="s">
        <v>65</v>
      </c>
      <c r="E19" s="107"/>
      <c r="F19" s="108"/>
      <c r="G19" s="105" t="s">
        <v>270</v>
      </c>
      <c r="H19" s="105" t="s">
        <v>294</v>
      </c>
      <c r="I19" s="105" t="s">
        <v>295</v>
      </c>
      <c r="J19" s="109" t="s">
        <v>307</v>
      </c>
      <c r="K19" s="110"/>
      <c r="L19" s="111">
        <v>4.0</v>
      </c>
      <c r="M19" s="111"/>
      <c r="N19" s="111">
        <v>2.0</v>
      </c>
      <c r="O19" s="112"/>
      <c r="P19" s="113">
        <f t="shared" si="2"/>
        <v>3</v>
      </c>
      <c r="Q19" s="35">
        <f t="shared" si="3"/>
        <v>1</v>
      </c>
      <c r="R19" s="35">
        <f t="shared" si="4"/>
        <v>1</v>
      </c>
      <c r="S19" s="35" t="str">
        <f t="shared" si="5"/>
        <v/>
      </c>
      <c r="T19" s="35">
        <f t="shared" si="6"/>
        <v>1</v>
      </c>
      <c r="U19" s="35">
        <f t="shared" si="7"/>
        <v>1</v>
      </c>
      <c r="V19" s="35">
        <f t="shared" si="8"/>
        <v>1</v>
      </c>
      <c r="W19" s="35">
        <f t="shared" si="9"/>
        <v>2</v>
      </c>
      <c r="X19" s="35">
        <f t="shared" ref="X19:AA19" si="25">IF(ROW()=5,0,IF(AND($Q19=1,$L19=X$4),2,IF(AND($L19&lt;&gt;X$4,X18=2),X18,IF($L19&lt;&gt;X$4,0,1))))</f>
        <v>2</v>
      </c>
      <c r="Y19" s="35">
        <f t="shared" si="25"/>
        <v>2</v>
      </c>
      <c r="Z19" s="35">
        <f t="shared" si="25"/>
        <v>2</v>
      </c>
      <c r="AA19" s="35">
        <f t="shared" si="25"/>
        <v>0</v>
      </c>
      <c r="AB19" s="35">
        <f t="shared" si="11"/>
        <v>1</v>
      </c>
      <c r="AC19" s="35">
        <f t="shared" si="12"/>
        <v>0</v>
      </c>
    </row>
    <row r="20" ht="12.75" customHeight="1">
      <c r="A20" s="1">
        <v>85.0</v>
      </c>
      <c r="B20" s="105" t="s">
        <v>308</v>
      </c>
      <c r="C20" s="114" t="s">
        <v>309</v>
      </c>
      <c r="D20" s="106" t="s">
        <v>65</v>
      </c>
      <c r="E20" s="107"/>
      <c r="F20" s="108"/>
      <c r="G20" s="105" t="s">
        <v>270</v>
      </c>
      <c r="H20" s="105" t="s">
        <v>294</v>
      </c>
      <c r="I20" s="105" t="s">
        <v>310</v>
      </c>
      <c r="J20" s="109" t="s">
        <v>311</v>
      </c>
      <c r="K20" s="110"/>
      <c r="L20" s="111">
        <v>4.0</v>
      </c>
      <c r="M20" s="111"/>
      <c r="N20" s="111">
        <v>2.0</v>
      </c>
      <c r="O20" s="112"/>
      <c r="P20" s="113">
        <f t="shared" si="2"/>
        <v>3</v>
      </c>
      <c r="Q20" s="35">
        <f t="shared" si="3"/>
        <v>1</v>
      </c>
      <c r="R20" s="35">
        <f t="shared" si="4"/>
        <v>1</v>
      </c>
      <c r="S20" s="35" t="str">
        <f t="shared" si="5"/>
        <v/>
      </c>
      <c r="T20" s="35">
        <f t="shared" si="6"/>
        <v>1</v>
      </c>
      <c r="U20" s="35">
        <f t="shared" si="7"/>
        <v>1</v>
      </c>
      <c r="V20" s="35">
        <f t="shared" si="8"/>
        <v>1</v>
      </c>
      <c r="W20" s="35">
        <f t="shared" si="9"/>
        <v>2</v>
      </c>
      <c r="X20" s="35">
        <f t="shared" ref="X20:AA20" si="26">IF(ROW()=5,0,IF(AND($Q20=1,$L20=X$4),2,IF(AND($L20&lt;&gt;X$4,X19=2),X19,IF($L20&lt;&gt;X$4,0,1))))</f>
        <v>2</v>
      </c>
      <c r="Y20" s="35">
        <f t="shared" si="26"/>
        <v>2</v>
      </c>
      <c r="Z20" s="35">
        <f t="shared" si="26"/>
        <v>2</v>
      </c>
      <c r="AA20" s="35">
        <f t="shared" si="26"/>
        <v>0</v>
      </c>
      <c r="AB20" s="35">
        <f t="shared" si="11"/>
        <v>1</v>
      </c>
      <c r="AC20" s="35">
        <f t="shared" si="12"/>
        <v>0</v>
      </c>
    </row>
    <row r="21" ht="12.75" customHeight="1">
      <c r="A21" s="1">
        <v>86.0</v>
      </c>
      <c r="B21" s="105" t="s">
        <v>312</v>
      </c>
      <c r="C21" s="114" t="s">
        <v>313</v>
      </c>
      <c r="D21" s="106" t="s">
        <v>65</v>
      </c>
      <c r="E21" s="107"/>
      <c r="F21" s="108"/>
      <c r="G21" s="105" t="s">
        <v>270</v>
      </c>
      <c r="H21" s="105" t="s">
        <v>294</v>
      </c>
      <c r="I21" s="105" t="s">
        <v>283</v>
      </c>
      <c r="J21" s="109" t="s">
        <v>314</v>
      </c>
      <c r="K21" s="110"/>
      <c r="L21" s="111">
        <v>4.0</v>
      </c>
      <c r="M21" s="111"/>
      <c r="N21" s="111">
        <v>2.0</v>
      </c>
      <c r="O21" s="112"/>
      <c r="P21" s="113">
        <f t="shared" si="2"/>
        <v>3</v>
      </c>
      <c r="Q21" s="35">
        <f t="shared" si="3"/>
        <v>1</v>
      </c>
      <c r="R21" s="35">
        <f t="shared" si="4"/>
        <v>1</v>
      </c>
      <c r="S21" s="35" t="str">
        <f t="shared" si="5"/>
        <v/>
      </c>
      <c r="T21" s="35">
        <f t="shared" si="6"/>
        <v>1</v>
      </c>
      <c r="U21" s="35">
        <f t="shared" si="7"/>
        <v>1</v>
      </c>
      <c r="V21" s="35">
        <f t="shared" si="8"/>
        <v>1</v>
      </c>
      <c r="W21" s="35">
        <f t="shared" si="9"/>
        <v>2</v>
      </c>
      <c r="X21" s="35">
        <f t="shared" ref="X21:AA21" si="27">IF(ROW()=5,0,IF(AND($Q21=1,$L21=X$4),2,IF(AND($L21&lt;&gt;X$4,X20=2),X20,IF($L21&lt;&gt;X$4,0,1))))</f>
        <v>2</v>
      </c>
      <c r="Y21" s="35">
        <f t="shared" si="27"/>
        <v>2</v>
      </c>
      <c r="Z21" s="35">
        <f t="shared" si="27"/>
        <v>2</v>
      </c>
      <c r="AA21" s="35">
        <f t="shared" si="27"/>
        <v>0</v>
      </c>
      <c r="AB21" s="35">
        <f t="shared" si="11"/>
        <v>1</v>
      </c>
      <c r="AC21" s="35">
        <f t="shared" si="12"/>
        <v>0</v>
      </c>
    </row>
    <row r="22" ht="12.75" customHeight="1">
      <c r="A22" s="1">
        <v>4172.0</v>
      </c>
      <c r="B22" s="105" t="s">
        <v>315</v>
      </c>
      <c r="C22" s="114" t="s">
        <v>316</v>
      </c>
      <c r="D22" s="106" t="s">
        <v>65</v>
      </c>
      <c r="E22" s="107"/>
      <c r="F22" s="108"/>
      <c r="G22" s="105" t="s">
        <v>270</v>
      </c>
      <c r="H22" s="105" t="s">
        <v>294</v>
      </c>
      <c r="I22" s="105" t="s">
        <v>295</v>
      </c>
      <c r="J22" s="109" t="s">
        <v>311</v>
      </c>
      <c r="K22" s="110"/>
      <c r="L22" s="111">
        <v>4.0</v>
      </c>
      <c r="M22" s="111"/>
      <c r="N22" s="111">
        <v>2.0</v>
      </c>
      <c r="O22" s="112"/>
      <c r="P22" s="113">
        <f t="shared" si="2"/>
        <v>3</v>
      </c>
      <c r="Q22" s="35">
        <f t="shared" si="3"/>
        <v>1</v>
      </c>
      <c r="R22" s="35">
        <f t="shared" si="4"/>
        <v>1</v>
      </c>
      <c r="S22" s="35" t="str">
        <f t="shared" si="5"/>
        <v/>
      </c>
      <c r="T22" s="35">
        <f t="shared" si="6"/>
        <v>1</v>
      </c>
      <c r="U22" s="35">
        <f t="shared" si="7"/>
        <v>1</v>
      </c>
      <c r="V22" s="35">
        <f t="shared" si="8"/>
        <v>1</v>
      </c>
      <c r="W22" s="35">
        <f t="shared" si="9"/>
        <v>2</v>
      </c>
      <c r="X22" s="35">
        <f t="shared" ref="X22:AA22" si="28">IF(ROW()=5,0,IF(AND($Q22=1,$L22=X$4),2,IF(AND($L22&lt;&gt;X$4,X21=2),X21,IF($L22&lt;&gt;X$4,0,1))))</f>
        <v>2</v>
      </c>
      <c r="Y22" s="35">
        <f t="shared" si="28"/>
        <v>2</v>
      </c>
      <c r="Z22" s="35">
        <f t="shared" si="28"/>
        <v>2</v>
      </c>
      <c r="AA22" s="35">
        <f t="shared" si="28"/>
        <v>0</v>
      </c>
      <c r="AB22" s="35">
        <f t="shared" si="11"/>
        <v>1</v>
      </c>
      <c r="AC22" s="35">
        <f t="shared" si="12"/>
        <v>0</v>
      </c>
    </row>
    <row r="23" ht="12.75" customHeight="1">
      <c r="A23" s="1">
        <v>3887.0</v>
      </c>
      <c r="B23" s="105" t="s">
        <v>317</v>
      </c>
      <c r="C23" s="114" t="s">
        <v>318</v>
      </c>
      <c r="D23" s="106" t="s">
        <v>65</v>
      </c>
      <c r="E23" s="107"/>
      <c r="F23" s="108"/>
      <c r="G23" s="105" t="s">
        <v>270</v>
      </c>
      <c r="H23" s="105" t="s">
        <v>319</v>
      </c>
      <c r="I23" s="105" t="s">
        <v>272</v>
      </c>
      <c r="J23" s="109"/>
      <c r="K23" s="110"/>
      <c r="L23" s="111">
        <v>2.0</v>
      </c>
      <c r="M23" s="111"/>
      <c r="N23" s="111">
        <v>2.0</v>
      </c>
      <c r="O23" s="112"/>
      <c r="P23" s="113">
        <f t="shared" si="2"/>
        <v>3</v>
      </c>
      <c r="Q23" s="35">
        <f t="shared" si="3"/>
        <v>1</v>
      </c>
      <c r="R23" s="35">
        <f t="shared" si="4"/>
        <v>1</v>
      </c>
      <c r="S23" s="35" t="str">
        <f t="shared" si="5"/>
        <v/>
      </c>
      <c r="T23" s="35">
        <f t="shared" si="6"/>
        <v>1</v>
      </c>
      <c r="U23" s="35">
        <f t="shared" si="7"/>
        <v>1</v>
      </c>
      <c r="V23" s="35">
        <f t="shared" si="8"/>
        <v>1</v>
      </c>
      <c r="W23" s="35">
        <f t="shared" si="9"/>
        <v>2</v>
      </c>
      <c r="X23" s="35">
        <f t="shared" ref="X23:AA23" si="29">IF(ROW()=5,0,IF(AND($Q23=1,$L23=X$4),2,IF(AND($L23&lt;&gt;X$4,X22=2),X22,IF($L23&lt;&gt;X$4,0,1))))</f>
        <v>2</v>
      </c>
      <c r="Y23" s="35">
        <f t="shared" si="29"/>
        <v>2</v>
      </c>
      <c r="Z23" s="35">
        <f t="shared" si="29"/>
        <v>2</v>
      </c>
      <c r="AA23" s="35">
        <f t="shared" si="29"/>
        <v>0</v>
      </c>
      <c r="AB23" s="35">
        <f t="shared" si="11"/>
        <v>1</v>
      </c>
      <c r="AC23" s="35">
        <f t="shared" si="12"/>
        <v>1</v>
      </c>
    </row>
    <row r="24" ht="12.75" customHeight="1">
      <c r="A24" s="1">
        <v>3901.0</v>
      </c>
      <c r="B24" s="105" t="s">
        <v>320</v>
      </c>
      <c r="C24" s="114" t="s">
        <v>321</v>
      </c>
      <c r="D24" s="106" t="s">
        <v>65</v>
      </c>
      <c r="E24" s="107"/>
      <c r="F24" s="108"/>
      <c r="G24" s="105" t="s">
        <v>270</v>
      </c>
      <c r="H24" s="105" t="s">
        <v>319</v>
      </c>
      <c r="I24" s="105" t="s">
        <v>255</v>
      </c>
      <c r="J24" s="109" t="s">
        <v>322</v>
      </c>
      <c r="K24" s="110"/>
      <c r="L24" s="111">
        <v>3.0</v>
      </c>
      <c r="M24" s="111"/>
      <c r="N24" s="111">
        <v>2.0</v>
      </c>
      <c r="O24" s="112"/>
      <c r="P24" s="113">
        <f t="shared" si="2"/>
        <v>3</v>
      </c>
      <c r="Q24" s="35">
        <f t="shared" si="3"/>
        <v>1</v>
      </c>
      <c r="R24" s="35">
        <f t="shared" si="4"/>
        <v>1</v>
      </c>
      <c r="S24" s="35" t="str">
        <f t="shared" si="5"/>
        <v/>
      </c>
      <c r="T24" s="35">
        <f t="shared" si="6"/>
        <v>1</v>
      </c>
      <c r="U24" s="35">
        <f t="shared" si="7"/>
        <v>1</v>
      </c>
      <c r="V24" s="35">
        <f t="shared" si="8"/>
        <v>1</v>
      </c>
      <c r="W24" s="35">
        <f t="shared" si="9"/>
        <v>2</v>
      </c>
      <c r="X24" s="35">
        <f t="shared" ref="X24:AA24" si="30">IF(ROW()=5,0,IF(AND($Q24=1,$L24=X$4),2,IF(AND($L24&lt;&gt;X$4,X23=2),X23,IF($L24&lt;&gt;X$4,0,1))))</f>
        <v>2</v>
      </c>
      <c r="Y24" s="35">
        <f t="shared" si="30"/>
        <v>2</v>
      </c>
      <c r="Z24" s="35">
        <f t="shared" si="30"/>
        <v>2</v>
      </c>
      <c r="AA24" s="35">
        <f t="shared" si="30"/>
        <v>0</v>
      </c>
      <c r="AB24" s="35">
        <f t="shared" si="11"/>
        <v>1</v>
      </c>
      <c r="AC24" s="35">
        <f t="shared" si="12"/>
        <v>0</v>
      </c>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24"/>
  <mergeCells count="2">
    <mergeCell ref="B3:K3"/>
    <mergeCell ref="J4:K4"/>
  </mergeCells>
  <conditionalFormatting sqref="A5:A24">
    <cfRule type="expression" dxfId="4" priority="1">
      <formula>A5=""</formula>
    </cfRule>
  </conditionalFormatting>
  <conditionalFormatting sqref="D5:F24">
    <cfRule type="expression" dxfId="0" priority="2">
      <formula>$M5&gt;0</formula>
    </cfRule>
  </conditionalFormatting>
  <conditionalFormatting sqref="F5:F24">
    <cfRule type="expression" dxfId="6" priority="3">
      <formula>O5&lt;&gt;""</formula>
    </cfRule>
  </conditionalFormatting>
  <conditionalFormatting sqref="C5:C24">
    <cfRule type="expression" dxfId="8" priority="4">
      <formula>$AC5=1</formula>
    </cfRule>
  </conditionalFormatting>
  <conditionalFormatting sqref="D5:D24">
    <cfRule type="expression" dxfId="1" priority="5">
      <formula>T5=1</formula>
    </cfRule>
  </conditionalFormatting>
  <conditionalFormatting sqref="D5:D24">
    <cfRule type="expression" dxfId="2" priority="6">
      <formula>T5=3</formula>
    </cfRule>
  </conditionalFormatting>
  <conditionalFormatting sqref="D5:D24">
    <cfRule type="expression" dxfId="3" priority="7">
      <formula>T5=2</formula>
    </cfRule>
  </conditionalFormatting>
  <conditionalFormatting sqref="L5:L24">
    <cfRule type="expression" dxfId="9" priority="8">
      <formula>L5*L6/L5-L5&gt;1</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24">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24">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323</v>
      </c>
      <c r="C1" s="72"/>
      <c r="D1" s="84"/>
      <c r="E1" s="84"/>
      <c r="F1" s="84"/>
      <c r="G1" s="85"/>
      <c r="H1" s="85"/>
      <c r="I1" s="86"/>
      <c r="J1" s="84"/>
      <c r="K1" s="87"/>
      <c r="L1" s="88"/>
      <c r="M1" s="88" t="s">
        <v>219</v>
      </c>
      <c r="N1" s="88" t="s">
        <v>220</v>
      </c>
      <c r="O1" s="35"/>
      <c r="P1" s="88"/>
      <c r="Q1" s="88"/>
      <c r="R1" s="88"/>
      <c r="S1" s="88"/>
      <c r="T1" s="88"/>
      <c r="U1" s="88"/>
      <c r="V1" s="88"/>
      <c r="W1" s="88"/>
      <c r="X1" s="88"/>
      <c r="Y1" s="88"/>
      <c r="Z1" s="88"/>
      <c r="AA1" s="88"/>
      <c r="AB1" s="88"/>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4</v>
      </c>
      <c r="N2" s="97">
        <f>COUNTIF(T:T,"&gt;0")</f>
        <v>4</v>
      </c>
      <c r="O2" s="35"/>
      <c r="P2" s="97"/>
      <c r="Q2" s="97"/>
      <c r="R2" s="97"/>
      <c r="S2" s="97"/>
      <c r="T2" s="97"/>
      <c r="U2" s="97"/>
      <c r="V2" s="97"/>
      <c r="W2" s="97"/>
      <c r="X2" s="97"/>
      <c r="Y2" s="97"/>
      <c r="Z2" s="97"/>
      <c r="AA2" s="97"/>
      <c r="AB2" s="97"/>
      <c r="AC2" s="35"/>
    </row>
    <row r="3" ht="75.0" customHeight="1">
      <c r="A3" s="71" t="s">
        <v>98</v>
      </c>
      <c r="B3" s="98" t="s">
        <v>324</v>
      </c>
      <c r="C3" s="99"/>
      <c r="D3" s="99"/>
      <c r="E3" s="99"/>
      <c r="F3" s="99"/>
      <c r="G3" s="99"/>
      <c r="H3" s="99"/>
      <c r="I3" s="99"/>
      <c r="J3" s="99"/>
      <c r="K3" s="100"/>
      <c r="L3" s="71" t="s">
        <v>225</v>
      </c>
      <c r="M3" s="71" t="s">
        <v>226</v>
      </c>
      <c r="N3" s="71" t="s">
        <v>227</v>
      </c>
      <c r="O3" s="10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3199.0</v>
      </c>
      <c r="B5" s="105" t="s">
        <v>325</v>
      </c>
      <c r="C5" s="105" t="s">
        <v>326</v>
      </c>
      <c r="D5" s="106" t="s">
        <v>65</v>
      </c>
      <c r="E5" s="107"/>
      <c r="F5" s="108"/>
      <c r="G5" s="105" t="s">
        <v>327</v>
      </c>
      <c r="H5" s="105" t="s">
        <v>327</v>
      </c>
      <c r="I5" s="105" t="s">
        <v>328</v>
      </c>
      <c r="J5" s="109" t="s">
        <v>329</v>
      </c>
      <c r="K5" s="110"/>
      <c r="L5" s="111">
        <v>1.0</v>
      </c>
      <c r="M5" s="111"/>
      <c r="N5" s="111">
        <v>1.0</v>
      </c>
      <c r="O5" s="112"/>
      <c r="P5" s="113">
        <f t="shared" ref="P5:P8" si="2">IF(P4="",1,IF(L5=1,P4+1,P4))</f>
        <v>1</v>
      </c>
      <c r="Q5" s="35">
        <f t="shared" ref="Q5:Q8" si="3">IF($L5="","",IF($D5="Yes",1,IF($D5="No",2,IF($D5="N/A",3,0))))</f>
        <v>1</v>
      </c>
      <c r="R5" s="35">
        <f t="shared" ref="R5:R8" si="4">IF($L5="","",IF($Q5=4,2,IF(OR($L5=1,$R4=""),1,IF(OR(AND($M4=1,($L5-$L3&lt;&gt;0)),AND($R4=0,$L4=$L5),AND($M4=1,$L5=$L3)),0,1))))</f>
        <v>1</v>
      </c>
      <c r="S5" s="35" t="str">
        <f t="shared" ref="S5:S8" si="5">IF(OR($L5="",$Q5=4),$S4,IF(AND($Q5&gt;1,OR($S4="",$S4=0,$S4&gt;=$L5)),$L5,IF($L5&gt;$S4,$S4,0)))</f>
        <v/>
      </c>
      <c r="T5" s="35">
        <f t="shared" ref="T5:T8" si="6">IF($Q5=4,$T4,IF($T4="",$Q5,IF(AND($P5=$P4,(OR(AND($S5&gt;0,$Q5&lt;$T4),AND($S5=1,$Q5&lt;=$T4)))),$T4,$Q5)))</f>
        <v>1</v>
      </c>
      <c r="U5" s="35">
        <f t="shared" ref="U5:U8" si="7">IF($L5="","",IF(OR(AND($R4=1,$S5=1),$Q5&gt;0,AND($R6=0,$U6=1)),1,0))</f>
        <v>1</v>
      </c>
      <c r="V5" s="35">
        <f t="shared" ref="V5:V8" si="8">IF($L5="","",IF($Q5=4,2,IF(OR(AND($S5&gt;0,$R5=1),AND($R5=1,$U5=1)),1,0)))</f>
        <v>1</v>
      </c>
      <c r="W5" s="35">
        <f t="shared" ref="W5:W8" si="9">IF(AND($Q5=1,$L5=W$4),2,IF(AND($L5&lt;&gt;W$4,W4=2),W4,IF($L5&lt;&gt;W$4,0,1)))</f>
        <v>2</v>
      </c>
      <c r="X5" s="35">
        <f t="shared" ref="X5:AA5" si="1">IF(ROW()=5,0,IF(AND($Q5=1,$L5=X$4),2,IF(AND($L5&lt;&gt;X$4,X4=2),X4,IF($L5&lt;&gt;X$4,0,1))))</f>
        <v>0</v>
      </c>
      <c r="Y5" s="35">
        <f t="shared" si="1"/>
        <v>0</v>
      </c>
      <c r="Z5" s="35">
        <f t="shared" si="1"/>
        <v>0</v>
      </c>
      <c r="AA5" s="35">
        <f t="shared" si="1"/>
        <v>0</v>
      </c>
      <c r="AB5" s="35">
        <f t="shared" ref="AB5:AB8" si="11">IF(OR(W5=1,Q5&gt;0),1,IF(OR(AND(W5=2,X5=1),AND(X5=2,Y5=1),AND(Y5=2,Z5=1),AND(Z5=2,AA5=1)),1,0))</f>
        <v>1</v>
      </c>
      <c r="AC5" s="35">
        <f t="shared" ref="AC5:AC8" si="12">IF(L6&gt;L5,1,0)</f>
        <v>1</v>
      </c>
    </row>
    <row r="6" ht="12.75" customHeight="1">
      <c r="A6" s="1">
        <v>4173.0</v>
      </c>
      <c r="B6" s="105" t="s">
        <v>330</v>
      </c>
      <c r="C6" s="114" t="s">
        <v>331</v>
      </c>
      <c r="D6" s="106" t="s">
        <v>65</v>
      </c>
      <c r="E6" s="107"/>
      <c r="F6" s="108"/>
      <c r="G6" s="105" t="s">
        <v>327</v>
      </c>
      <c r="H6" s="105" t="s">
        <v>327</v>
      </c>
      <c r="I6" s="105" t="s">
        <v>332</v>
      </c>
      <c r="J6" s="109" t="s">
        <v>333</v>
      </c>
      <c r="K6" s="110"/>
      <c r="L6" s="111">
        <v>2.0</v>
      </c>
      <c r="M6" s="111"/>
      <c r="N6" s="111">
        <v>2.0</v>
      </c>
      <c r="O6" s="112"/>
      <c r="P6" s="113">
        <f t="shared" si="2"/>
        <v>1</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2</v>
      </c>
      <c r="Y6" s="35">
        <f t="shared" si="10"/>
        <v>0</v>
      </c>
      <c r="Z6" s="35">
        <f t="shared" si="10"/>
        <v>0</v>
      </c>
      <c r="AA6" s="35">
        <f t="shared" si="10"/>
        <v>0</v>
      </c>
      <c r="AB6" s="35">
        <f t="shared" si="11"/>
        <v>1</v>
      </c>
      <c r="AC6" s="35">
        <f t="shared" si="12"/>
        <v>0</v>
      </c>
    </row>
    <row r="7" ht="12.75" customHeight="1">
      <c r="A7" s="1">
        <v>2471.0</v>
      </c>
      <c r="B7" s="105" t="s">
        <v>334</v>
      </c>
      <c r="C7" s="114" t="s">
        <v>335</v>
      </c>
      <c r="D7" s="106" t="s">
        <v>65</v>
      </c>
      <c r="E7" s="107"/>
      <c r="F7" s="108"/>
      <c r="G7" s="105" t="s">
        <v>327</v>
      </c>
      <c r="H7" s="105" t="s">
        <v>327</v>
      </c>
      <c r="I7" s="105" t="s">
        <v>332</v>
      </c>
      <c r="J7" s="109" t="s">
        <v>336</v>
      </c>
      <c r="K7" s="110"/>
      <c r="L7" s="111">
        <v>2.0</v>
      </c>
      <c r="M7" s="111"/>
      <c r="N7" s="111">
        <v>2.0</v>
      </c>
      <c r="O7" s="112"/>
      <c r="P7" s="113">
        <f t="shared" si="2"/>
        <v>1</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2</v>
      </c>
      <c r="Y7" s="35">
        <f t="shared" si="13"/>
        <v>0</v>
      </c>
      <c r="Z7" s="35">
        <f t="shared" si="13"/>
        <v>0</v>
      </c>
      <c r="AA7" s="35">
        <f t="shared" si="13"/>
        <v>0</v>
      </c>
      <c r="AB7" s="35">
        <f t="shared" si="11"/>
        <v>1</v>
      </c>
      <c r="AC7" s="35">
        <f t="shared" si="12"/>
        <v>0</v>
      </c>
    </row>
    <row r="8" ht="12.75" customHeight="1">
      <c r="A8" s="1">
        <v>3633.0</v>
      </c>
      <c r="B8" s="105" t="s">
        <v>337</v>
      </c>
      <c r="C8" s="105" t="s">
        <v>338</v>
      </c>
      <c r="D8" s="106" t="s">
        <v>65</v>
      </c>
      <c r="E8" s="107"/>
      <c r="F8" s="108"/>
      <c r="G8" s="105" t="s">
        <v>339</v>
      </c>
      <c r="H8" s="105" t="s">
        <v>340</v>
      </c>
      <c r="I8" s="105"/>
      <c r="J8" s="109" t="s">
        <v>341</v>
      </c>
      <c r="K8" s="110"/>
      <c r="L8" s="111">
        <v>1.0</v>
      </c>
      <c r="M8" s="111"/>
      <c r="N8" s="111">
        <v>2.0</v>
      </c>
      <c r="O8" s="112"/>
      <c r="P8" s="113">
        <f t="shared" si="2"/>
        <v>2</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row>
    <row r="10" ht="12.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8"/>
  <mergeCells count="2">
    <mergeCell ref="B3:K3"/>
    <mergeCell ref="J4:K4"/>
  </mergeCells>
  <conditionalFormatting sqref="L5:L8">
    <cfRule type="expression" dxfId="9" priority="1">
      <formula>L5*L6/L5-L5&gt;1</formula>
    </cfRule>
  </conditionalFormatting>
  <conditionalFormatting sqref="A5:A8">
    <cfRule type="expression" dxfId="4" priority="2">
      <formula>A5=""</formula>
    </cfRule>
  </conditionalFormatting>
  <conditionalFormatting sqref="D5:F8">
    <cfRule type="expression" dxfId="0" priority="3">
      <formula>$M5&gt;0</formula>
    </cfRule>
  </conditionalFormatting>
  <conditionalFormatting sqref="F5:F8">
    <cfRule type="expression" dxfId="6" priority="4">
      <formula>O5&lt;&gt;""</formula>
    </cfRule>
  </conditionalFormatting>
  <conditionalFormatting sqref="C5:C8">
    <cfRule type="expression" dxfId="8" priority="5">
      <formula>$AC5=1</formula>
    </cfRule>
  </conditionalFormatting>
  <conditionalFormatting sqref="D5:D8">
    <cfRule type="expression" dxfId="1" priority="6">
      <formula>T5=1</formula>
    </cfRule>
  </conditionalFormatting>
  <conditionalFormatting sqref="D5:D8">
    <cfRule type="expression" dxfId="2" priority="7">
      <formula>T5=3</formula>
    </cfRule>
  </conditionalFormatting>
  <conditionalFormatting sqref="D5:D8">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8">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8">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
        <v>14.0</v>
      </c>
      <c r="B1" s="83" t="s">
        <v>342</v>
      </c>
      <c r="C1" s="72"/>
      <c r="D1" s="84"/>
      <c r="E1" s="84"/>
      <c r="F1" s="84"/>
      <c r="G1" s="85"/>
      <c r="H1" s="85"/>
      <c r="I1" s="86"/>
      <c r="J1" s="84"/>
      <c r="K1" s="87"/>
      <c r="L1" s="88"/>
      <c r="M1" s="88" t="s">
        <v>219</v>
      </c>
      <c r="N1" s="88" t="s">
        <v>220</v>
      </c>
      <c r="O1" s="88"/>
      <c r="P1" s="88"/>
      <c r="Q1" s="88"/>
      <c r="R1" s="88"/>
      <c r="S1" s="88"/>
      <c r="T1" s="88"/>
      <c r="U1" s="88"/>
      <c r="V1" s="88"/>
      <c r="W1" s="35"/>
      <c r="X1" s="35"/>
      <c r="Y1" s="35"/>
      <c r="Z1" s="35"/>
      <c r="AA1" s="35"/>
      <c r="AB1" s="35"/>
      <c r="AC1" s="35"/>
    </row>
    <row r="2" ht="12.75" customHeight="1">
      <c r="A2" s="1"/>
      <c r="B2" s="89" t="s">
        <v>221</v>
      </c>
      <c r="C2" s="90" t="str">
        <f>IF(Drops!A24="","",Drops!A24)</f>
        <v>SIG_TEST</v>
      </c>
      <c r="D2" s="91" t="s">
        <v>100</v>
      </c>
      <c r="E2" s="49">
        <f>IF(N2=0,"0%",N2/M2)</f>
        <v>1</v>
      </c>
      <c r="F2" s="91"/>
      <c r="G2" s="92"/>
      <c r="H2" s="93" t="s">
        <v>222</v>
      </c>
      <c r="I2" s="94" t="s">
        <v>223</v>
      </c>
      <c r="J2" s="95"/>
      <c r="K2" s="96"/>
      <c r="L2" s="97"/>
      <c r="M2" s="97">
        <f>COUNTIF(R:R,1)</f>
        <v>5</v>
      </c>
      <c r="N2" s="97">
        <f>COUNTIF(T:T,"&gt;0")</f>
        <v>5</v>
      </c>
      <c r="O2" s="97"/>
      <c r="P2" s="97"/>
      <c r="Q2" s="97"/>
      <c r="R2" s="97"/>
      <c r="S2" s="97"/>
      <c r="T2" s="97"/>
      <c r="U2" s="97"/>
      <c r="V2" s="97"/>
      <c r="W2" s="115"/>
      <c r="X2" s="115"/>
      <c r="Y2" s="115"/>
      <c r="Z2" s="115"/>
      <c r="AA2" s="115"/>
      <c r="AB2" s="115"/>
      <c r="AC2" s="35"/>
    </row>
    <row r="3" ht="75.0" customHeight="1">
      <c r="A3" s="71" t="s">
        <v>98</v>
      </c>
      <c r="B3" s="98" t="s">
        <v>343</v>
      </c>
      <c r="C3" s="99"/>
      <c r="D3" s="99"/>
      <c r="E3" s="99"/>
      <c r="F3" s="99"/>
      <c r="G3" s="99"/>
      <c r="H3" s="99"/>
      <c r="I3" s="99"/>
      <c r="J3" s="99"/>
      <c r="K3" s="100"/>
      <c r="L3" s="71" t="s">
        <v>225</v>
      </c>
      <c r="M3" s="71" t="s">
        <v>226</v>
      </c>
      <c r="N3" s="71" t="s">
        <v>227</v>
      </c>
      <c r="O3" s="71" t="s">
        <v>228</v>
      </c>
      <c r="P3" s="1">
        <v>1.0</v>
      </c>
      <c r="Q3" s="71" t="s">
        <v>229</v>
      </c>
      <c r="R3" s="71" t="s">
        <v>230</v>
      </c>
      <c r="S3" s="71" t="s">
        <v>231</v>
      </c>
      <c r="T3" s="71" t="s">
        <v>232</v>
      </c>
      <c r="U3" s="71" t="s">
        <v>233</v>
      </c>
      <c r="V3" s="71" t="s">
        <v>234</v>
      </c>
      <c r="W3" s="71" t="s">
        <v>235</v>
      </c>
      <c r="X3" s="71" t="s">
        <v>236</v>
      </c>
      <c r="Y3" s="71" t="s">
        <v>237</v>
      </c>
      <c r="Z3" s="71" t="s">
        <v>238</v>
      </c>
      <c r="AA3" s="71" t="s">
        <v>239</v>
      </c>
      <c r="AB3" s="71" t="s">
        <v>240</v>
      </c>
      <c r="AC3" s="102" t="s">
        <v>241</v>
      </c>
    </row>
    <row r="4" ht="12.75" customHeight="1">
      <c r="A4" s="1"/>
      <c r="B4" s="42" t="s">
        <v>242</v>
      </c>
      <c r="C4" s="61" t="s">
        <v>101</v>
      </c>
      <c r="D4" s="61" t="s">
        <v>243</v>
      </c>
      <c r="E4" s="61" t="s">
        <v>244</v>
      </c>
      <c r="F4" s="61" t="s">
        <v>245</v>
      </c>
      <c r="G4" s="61" t="s">
        <v>246</v>
      </c>
      <c r="H4" s="61" t="s">
        <v>247</v>
      </c>
      <c r="I4" s="61" t="s">
        <v>248</v>
      </c>
      <c r="J4" s="103" t="s">
        <v>249</v>
      </c>
      <c r="K4" s="100"/>
      <c r="L4" s="104"/>
      <c r="M4" s="46"/>
      <c r="N4" s="46"/>
      <c r="O4" s="46"/>
      <c r="P4" s="53"/>
      <c r="Q4" s="53"/>
      <c r="R4" s="53"/>
      <c r="S4" s="53"/>
      <c r="T4" s="53"/>
      <c r="U4" s="53"/>
      <c r="V4" s="53"/>
      <c r="W4" s="35">
        <v>1.0</v>
      </c>
      <c r="X4" s="35">
        <v>2.0</v>
      </c>
      <c r="Y4" s="35">
        <v>3.0</v>
      </c>
      <c r="Z4" s="35">
        <v>4.0</v>
      </c>
      <c r="AA4" s="35">
        <v>5.0</v>
      </c>
      <c r="AB4" s="35"/>
      <c r="AC4" s="35"/>
    </row>
    <row r="5" ht="12.75" customHeight="1">
      <c r="A5" s="1">
        <v>4417.0</v>
      </c>
      <c r="B5" s="105" t="s">
        <v>344</v>
      </c>
      <c r="C5" s="105" t="s">
        <v>345</v>
      </c>
      <c r="D5" s="106" t="s">
        <v>65</v>
      </c>
      <c r="E5" s="107"/>
      <c r="F5" s="108"/>
      <c r="G5" s="105" t="s">
        <v>346</v>
      </c>
      <c r="H5" s="105" t="s">
        <v>347</v>
      </c>
      <c r="I5" s="105" t="s">
        <v>348</v>
      </c>
      <c r="J5" s="109" t="s">
        <v>349</v>
      </c>
      <c r="K5" s="110"/>
      <c r="L5" s="111">
        <v>1.0</v>
      </c>
      <c r="M5" s="111"/>
      <c r="N5" s="111">
        <v>2.0</v>
      </c>
      <c r="O5" s="112"/>
      <c r="P5" s="113">
        <f t="shared" ref="P5:P9" si="2">IF(P4="",1,IF(L5=1,P4+1,P4))</f>
        <v>1</v>
      </c>
      <c r="Q5" s="35">
        <f t="shared" ref="Q5:Q9" si="3">IF($L5="","",IF($D5="Yes",1,IF($D5="No",2,IF($D5="N/A",3,0))))</f>
        <v>1</v>
      </c>
      <c r="R5" s="35">
        <f t="shared" ref="R5:R9" si="4">IF($L5="","",IF($Q5=4,2,IF(OR($L5=1,$R4=""),1,IF(OR(AND($M4=1,($L5-$L3&lt;&gt;0)),AND($R4=0,$L4=$L5),AND($M4=1,$L5=$L3)),0,1))))</f>
        <v>1</v>
      </c>
      <c r="S5" s="35" t="str">
        <f t="shared" ref="S5:S9" si="5">IF(OR($L5="",$Q5=4),$S4,IF(AND($Q5&gt;1,OR($S4="",$S4=0,$S4&gt;=$L5)),$L5,IF($L5&gt;$S4,$S4,0)))</f>
        <v/>
      </c>
      <c r="T5" s="35">
        <f t="shared" ref="T5:T9" si="6">IF($Q5=4,$T4,IF($T4="",$Q5,IF(AND($P5=$P4,(OR(AND($S5&gt;0,$Q5&lt;$T4),AND($S5=1,$Q5&lt;=$T4)))),$T4,$Q5)))</f>
        <v>1</v>
      </c>
      <c r="U5" s="35">
        <f t="shared" ref="U5:U9" si="7">IF($L5="","",IF(OR(AND($R4=1,$S5=1),$Q5&gt;0,AND($R6=0,$U6=1)),1,0))</f>
        <v>1</v>
      </c>
      <c r="V5" s="35">
        <f t="shared" ref="V5:V9" si="8">IF($L5="","",IF($Q5=4,2,IF(OR(AND($S5&gt;0,$R5=1),AND($R5=1,$U5=1)),1,0)))</f>
        <v>1</v>
      </c>
      <c r="W5" s="35">
        <f t="shared" ref="W5:W9" si="9">IF(AND($Q5=1,$L5=W$4),2,IF(AND($L5&lt;&gt;W$4,W4=2),W4,IF($L5&lt;&gt;W$4,0,1)))</f>
        <v>2</v>
      </c>
      <c r="X5" s="35">
        <f t="shared" ref="X5:AA5" si="1">IF(ROW()=5,0,IF(AND($Q5=1,$L5=X$4),2,IF(AND($L5&lt;&gt;X$4,X4=2),X4,IF($L5&lt;&gt;X$4,0,1))))</f>
        <v>0</v>
      </c>
      <c r="Y5" s="35">
        <f t="shared" si="1"/>
        <v>0</v>
      </c>
      <c r="Z5" s="35">
        <f t="shared" si="1"/>
        <v>0</v>
      </c>
      <c r="AA5" s="35">
        <f t="shared" si="1"/>
        <v>0</v>
      </c>
      <c r="AB5" s="35">
        <f t="shared" ref="AB5:AB9" si="11">IF(OR(W5=1,Q5&gt;0),1,IF(OR(AND(W5=2,X5=1),AND(X5=2,Y5=1),AND(Y5=2,Z5=1),AND(Z5=2,AA5=1)),1,0))</f>
        <v>1</v>
      </c>
      <c r="AC5" s="35">
        <f t="shared" ref="AC5:AC9" si="12">IF(L6&gt;L5,1,0)</f>
        <v>0</v>
      </c>
    </row>
    <row r="6" ht="12.75" customHeight="1">
      <c r="A6" s="1">
        <v>4420.0</v>
      </c>
      <c r="B6" s="105" t="s">
        <v>350</v>
      </c>
      <c r="C6" s="105" t="s">
        <v>351</v>
      </c>
      <c r="D6" s="106" t="s">
        <v>65</v>
      </c>
      <c r="E6" s="107"/>
      <c r="F6" s="108"/>
      <c r="G6" s="105" t="s">
        <v>346</v>
      </c>
      <c r="H6" s="105" t="s">
        <v>352</v>
      </c>
      <c r="I6" s="105"/>
      <c r="J6" s="109" t="s">
        <v>353</v>
      </c>
      <c r="K6" s="110"/>
      <c r="L6" s="111">
        <v>1.0</v>
      </c>
      <c r="M6" s="111"/>
      <c r="N6" s="111">
        <v>2.0</v>
      </c>
      <c r="O6" s="112"/>
      <c r="P6" s="113">
        <f t="shared" si="2"/>
        <v>2</v>
      </c>
      <c r="Q6" s="35">
        <f t="shared" si="3"/>
        <v>1</v>
      </c>
      <c r="R6" s="35">
        <f t="shared" si="4"/>
        <v>1</v>
      </c>
      <c r="S6" s="35" t="str">
        <f t="shared" si="5"/>
        <v/>
      </c>
      <c r="T6" s="35">
        <f t="shared" si="6"/>
        <v>1</v>
      </c>
      <c r="U6" s="35">
        <f t="shared" si="7"/>
        <v>1</v>
      </c>
      <c r="V6" s="35">
        <f t="shared" si="8"/>
        <v>1</v>
      </c>
      <c r="W6" s="35">
        <f t="shared" si="9"/>
        <v>2</v>
      </c>
      <c r="X6" s="35">
        <f t="shared" ref="X6:AA6" si="10">IF(ROW()=5,0,IF(AND($Q6=1,$L6=X$4),2,IF(AND($L6&lt;&gt;X$4,X5=2),X5,IF($L6&lt;&gt;X$4,0,1))))</f>
        <v>0</v>
      </c>
      <c r="Y6" s="35">
        <f t="shared" si="10"/>
        <v>0</v>
      </c>
      <c r="Z6" s="35">
        <f t="shared" si="10"/>
        <v>0</v>
      </c>
      <c r="AA6" s="35">
        <f t="shared" si="10"/>
        <v>0</v>
      </c>
      <c r="AB6" s="35">
        <f t="shared" si="11"/>
        <v>1</v>
      </c>
      <c r="AC6" s="35">
        <f t="shared" si="12"/>
        <v>0</v>
      </c>
    </row>
    <row r="7" ht="12.75" customHeight="1">
      <c r="A7" s="1">
        <v>58.0</v>
      </c>
      <c r="B7" s="105" t="s">
        <v>354</v>
      </c>
      <c r="C7" s="105" t="s">
        <v>355</v>
      </c>
      <c r="D7" s="106" t="s">
        <v>65</v>
      </c>
      <c r="E7" s="107"/>
      <c r="F7" s="108"/>
      <c r="G7" s="105" t="s">
        <v>346</v>
      </c>
      <c r="H7" s="105" t="s">
        <v>356</v>
      </c>
      <c r="I7" s="105" t="s">
        <v>348</v>
      </c>
      <c r="J7" s="109" t="s">
        <v>357</v>
      </c>
      <c r="K7" s="110"/>
      <c r="L7" s="111">
        <v>1.0</v>
      </c>
      <c r="M7" s="111"/>
      <c r="N7" s="111">
        <v>1.0</v>
      </c>
      <c r="O7" s="112"/>
      <c r="P7" s="113">
        <f t="shared" si="2"/>
        <v>3</v>
      </c>
      <c r="Q7" s="35">
        <f t="shared" si="3"/>
        <v>1</v>
      </c>
      <c r="R7" s="35">
        <f t="shared" si="4"/>
        <v>1</v>
      </c>
      <c r="S7" s="35" t="str">
        <f t="shared" si="5"/>
        <v/>
      </c>
      <c r="T7" s="35">
        <f t="shared" si="6"/>
        <v>1</v>
      </c>
      <c r="U7" s="35">
        <f t="shared" si="7"/>
        <v>1</v>
      </c>
      <c r="V7" s="35">
        <f t="shared" si="8"/>
        <v>1</v>
      </c>
      <c r="W7" s="35">
        <f t="shared" si="9"/>
        <v>2</v>
      </c>
      <c r="X7" s="35">
        <f t="shared" ref="X7:AA7" si="13">IF(ROW()=5,0,IF(AND($Q7=1,$L7=X$4),2,IF(AND($L7&lt;&gt;X$4,X6=2),X6,IF($L7&lt;&gt;X$4,0,1))))</f>
        <v>0</v>
      </c>
      <c r="Y7" s="35">
        <f t="shared" si="13"/>
        <v>0</v>
      </c>
      <c r="Z7" s="35">
        <f t="shared" si="13"/>
        <v>0</v>
      </c>
      <c r="AA7" s="35">
        <f t="shared" si="13"/>
        <v>0</v>
      </c>
      <c r="AB7" s="35">
        <f t="shared" si="11"/>
        <v>1</v>
      </c>
      <c r="AC7" s="35">
        <f t="shared" si="12"/>
        <v>1</v>
      </c>
    </row>
    <row r="8" ht="12.75" customHeight="1">
      <c r="A8" s="1">
        <v>61.0</v>
      </c>
      <c r="B8" s="105" t="s">
        <v>358</v>
      </c>
      <c r="C8" s="114" t="s">
        <v>359</v>
      </c>
      <c r="D8" s="106" t="s">
        <v>65</v>
      </c>
      <c r="E8" s="107"/>
      <c r="F8" s="108"/>
      <c r="G8" s="105" t="s">
        <v>346</v>
      </c>
      <c r="H8" s="105" t="s">
        <v>356</v>
      </c>
      <c r="I8" s="105" t="s">
        <v>332</v>
      </c>
      <c r="J8" s="109" t="s">
        <v>360</v>
      </c>
      <c r="K8" s="110"/>
      <c r="L8" s="111">
        <v>2.0</v>
      </c>
      <c r="M8" s="111"/>
      <c r="N8" s="111">
        <v>2.0</v>
      </c>
      <c r="O8" s="112"/>
      <c r="P8" s="113">
        <f t="shared" si="2"/>
        <v>3</v>
      </c>
      <c r="Q8" s="35">
        <f t="shared" si="3"/>
        <v>1</v>
      </c>
      <c r="R8" s="35">
        <f t="shared" si="4"/>
        <v>1</v>
      </c>
      <c r="S8" s="35" t="str">
        <f t="shared" si="5"/>
        <v/>
      </c>
      <c r="T8" s="35">
        <f t="shared" si="6"/>
        <v>1</v>
      </c>
      <c r="U8" s="35">
        <f t="shared" si="7"/>
        <v>1</v>
      </c>
      <c r="V8" s="35">
        <f t="shared" si="8"/>
        <v>1</v>
      </c>
      <c r="W8" s="35">
        <f t="shared" si="9"/>
        <v>2</v>
      </c>
      <c r="X8" s="35">
        <f t="shared" ref="X8:AA8" si="14">IF(ROW()=5,0,IF(AND($Q8=1,$L8=X$4),2,IF(AND($L8&lt;&gt;X$4,X7=2),X7,IF($L8&lt;&gt;X$4,0,1))))</f>
        <v>2</v>
      </c>
      <c r="Y8" s="35">
        <f t="shared" si="14"/>
        <v>0</v>
      </c>
      <c r="Z8" s="35">
        <f t="shared" si="14"/>
        <v>0</v>
      </c>
      <c r="AA8" s="35">
        <f t="shared" si="14"/>
        <v>0</v>
      </c>
      <c r="AB8" s="35">
        <f t="shared" si="11"/>
        <v>1</v>
      </c>
      <c r="AC8" s="35">
        <f t="shared" si="12"/>
        <v>0</v>
      </c>
    </row>
    <row r="9" ht="12.75" customHeight="1">
      <c r="A9" s="1">
        <v>63.0</v>
      </c>
      <c r="B9" s="105" t="s">
        <v>361</v>
      </c>
      <c r="C9" s="114" t="s">
        <v>362</v>
      </c>
      <c r="D9" s="106" t="s">
        <v>65</v>
      </c>
      <c r="E9" s="107"/>
      <c r="F9" s="108"/>
      <c r="G9" s="105" t="s">
        <v>346</v>
      </c>
      <c r="H9" s="105" t="s">
        <v>356</v>
      </c>
      <c r="I9" s="105" t="s">
        <v>363</v>
      </c>
      <c r="J9" s="109" t="s">
        <v>364</v>
      </c>
      <c r="K9" s="110"/>
      <c r="L9" s="111">
        <v>2.0</v>
      </c>
      <c r="M9" s="111"/>
      <c r="N9" s="111">
        <v>2.0</v>
      </c>
      <c r="O9" s="112"/>
      <c r="P9" s="113">
        <f t="shared" si="2"/>
        <v>3</v>
      </c>
      <c r="Q9" s="35">
        <f t="shared" si="3"/>
        <v>1</v>
      </c>
      <c r="R9" s="35">
        <f t="shared" si="4"/>
        <v>1</v>
      </c>
      <c r="S9" s="35" t="str">
        <f t="shared" si="5"/>
        <v/>
      </c>
      <c r="T9" s="35">
        <f t="shared" si="6"/>
        <v>1</v>
      </c>
      <c r="U9" s="35">
        <f t="shared" si="7"/>
        <v>1</v>
      </c>
      <c r="V9" s="35">
        <f t="shared" si="8"/>
        <v>1</v>
      </c>
      <c r="W9" s="35">
        <f t="shared" si="9"/>
        <v>2</v>
      </c>
      <c r="X9" s="35">
        <f t="shared" ref="X9:AA9" si="15">IF(ROW()=5,0,IF(AND($Q9=1,$L9=X$4),2,IF(AND($L9&lt;&gt;X$4,X8=2),X8,IF($L9&lt;&gt;X$4,0,1))))</f>
        <v>2</v>
      </c>
      <c r="Y9" s="35">
        <f t="shared" si="15"/>
        <v>0</v>
      </c>
      <c r="Z9" s="35">
        <f t="shared" si="15"/>
        <v>0</v>
      </c>
      <c r="AA9" s="35">
        <f t="shared" si="15"/>
        <v>0</v>
      </c>
      <c r="AB9" s="35">
        <f t="shared" si="11"/>
        <v>1</v>
      </c>
      <c r="AC9" s="35">
        <f t="shared" si="12"/>
        <v>0</v>
      </c>
    </row>
    <row r="10" ht="12.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ht="12.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ht="12.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ht="12.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ht="12.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ht="12.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ht="12.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ht="12.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ht="12.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row>
    <row r="22"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B$4:$AB$9"/>
  <mergeCells count="2">
    <mergeCell ref="B3:K3"/>
    <mergeCell ref="J4:K4"/>
  </mergeCells>
  <conditionalFormatting sqref="L5:L9">
    <cfRule type="expression" dxfId="9" priority="1">
      <formula>L5*L6/L5-L5&gt;1</formula>
    </cfRule>
  </conditionalFormatting>
  <conditionalFormatting sqref="A5:A9">
    <cfRule type="expression" dxfId="4" priority="2">
      <formula>A5=""</formula>
    </cfRule>
  </conditionalFormatting>
  <conditionalFormatting sqref="D5:F9">
    <cfRule type="expression" dxfId="0" priority="3">
      <formula>$M5&gt;0</formula>
    </cfRule>
  </conditionalFormatting>
  <conditionalFormatting sqref="F5:F9">
    <cfRule type="expression" dxfId="6" priority="4">
      <formula>O5&lt;&gt;""</formula>
    </cfRule>
  </conditionalFormatting>
  <conditionalFormatting sqref="C5:C9">
    <cfRule type="expression" dxfId="8" priority="5">
      <formula>$AC5=1</formula>
    </cfRule>
  </conditionalFormatting>
  <conditionalFormatting sqref="D5:D9">
    <cfRule type="expression" dxfId="1" priority="6">
      <formula>T5=1</formula>
    </cfRule>
  </conditionalFormatting>
  <conditionalFormatting sqref="D5:D9">
    <cfRule type="expression" dxfId="2" priority="7">
      <formula>T5=3</formula>
    </cfRule>
  </conditionalFormatting>
  <conditionalFormatting sqref="D5:D9">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9">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9">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6225"/>
    <pageSetUpPr fitToPage="1"/>
  </sheetPr>
  <sheetViews>
    <sheetView showGridLines="0" workbookViewId="0">
      <pane ySplit="4.0" topLeftCell="A5" activePane="bottomLeft" state="frozen"/>
      <selection activeCell="B6" sqref="B6" pane="bottomLeft"/>
    </sheetView>
  </sheetViews>
  <sheetFormatPr customHeight="1" defaultColWidth="10.1" defaultRowHeight="15.0"/>
  <cols>
    <col customWidth="1" hidden="1" min="1" max="1" width="3.7"/>
    <col customWidth="1" min="2" max="2" width="13.4"/>
    <col customWidth="1" min="3" max="3" width="67.0"/>
    <col customWidth="1" min="4" max="4" width="11.4"/>
    <col customWidth="1" min="5" max="5" width="40.7"/>
    <col customWidth="1" hidden="1" min="6" max="6" width="11.4"/>
    <col customWidth="1" min="7" max="8" width="19.1"/>
    <col customWidth="1" min="9" max="10" width="27.7"/>
    <col customWidth="1" min="11" max="11" width="4.1"/>
    <col customWidth="1" hidden="1" min="12" max="15" width="3.7"/>
    <col customWidth="1" hidden="1" min="16" max="16" width="4.1"/>
    <col customWidth="1" hidden="1" min="17" max="29" width="3.7"/>
  </cols>
  <sheetData>
    <row r="1" ht="12.75" customHeight="1">
      <c r="A1" s="116">
        <v>14.0</v>
      </c>
      <c r="B1" s="36" t="s">
        <v>365</v>
      </c>
      <c r="C1" s="117"/>
      <c r="D1" s="118"/>
      <c r="E1" s="118"/>
      <c r="F1" s="118"/>
      <c r="G1" s="119"/>
      <c r="H1" s="119"/>
      <c r="I1" s="120"/>
      <c r="J1" s="118"/>
      <c r="K1" s="121"/>
      <c r="L1" s="122"/>
      <c r="M1" s="122" t="s">
        <v>219</v>
      </c>
      <c r="N1" s="122" t="s">
        <v>220</v>
      </c>
      <c r="O1" s="122"/>
      <c r="P1" s="122"/>
      <c r="Q1" s="122"/>
      <c r="R1" s="122"/>
      <c r="S1" s="122"/>
      <c r="T1" s="122"/>
      <c r="U1" s="122"/>
      <c r="V1" s="122"/>
      <c r="W1" s="123"/>
      <c r="X1" s="123"/>
      <c r="Y1" s="123"/>
      <c r="Z1" s="123"/>
      <c r="AA1" s="123"/>
      <c r="AB1" s="123"/>
      <c r="AC1" s="123"/>
    </row>
    <row r="2" ht="12.75" customHeight="1">
      <c r="A2" s="116"/>
      <c r="B2" s="124" t="s">
        <v>221</v>
      </c>
      <c r="C2" s="125" t="str">
        <f>IF(Drops!A24="","",Drops!A24)</f>
        <v>SIG_TEST</v>
      </c>
      <c r="D2" s="126" t="s">
        <v>100</v>
      </c>
      <c r="E2" s="127">
        <f>IF(N2=0,"0%",N2/M2)</f>
        <v>1</v>
      </c>
      <c r="F2" s="126"/>
      <c r="G2" s="128"/>
      <c r="H2" s="129" t="s">
        <v>222</v>
      </c>
      <c r="I2" s="130" t="s">
        <v>223</v>
      </c>
      <c r="J2" s="131"/>
      <c r="K2" s="132"/>
      <c r="L2" s="133"/>
      <c r="M2" s="133">
        <f>COUNTIF(R:R,1)</f>
        <v>26</v>
      </c>
      <c r="N2" s="133">
        <f>COUNTIF(T:T,"&gt;0")</f>
        <v>26</v>
      </c>
      <c r="O2" s="133"/>
      <c r="P2" s="133"/>
      <c r="Q2" s="133"/>
      <c r="R2" s="133"/>
      <c r="S2" s="133"/>
      <c r="T2" s="133"/>
      <c r="U2" s="133"/>
      <c r="V2" s="133"/>
      <c r="W2" s="134"/>
      <c r="X2" s="134"/>
      <c r="Y2" s="134"/>
      <c r="Z2" s="134"/>
      <c r="AA2" s="134"/>
      <c r="AB2" s="134"/>
      <c r="AC2" s="123"/>
    </row>
    <row r="3" ht="75.0" customHeight="1">
      <c r="A3" s="135" t="s">
        <v>98</v>
      </c>
      <c r="B3" s="98" t="s">
        <v>366</v>
      </c>
      <c r="C3" s="99"/>
      <c r="D3" s="99"/>
      <c r="E3" s="99"/>
      <c r="F3" s="99"/>
      <c r="G3" s="99"/>
      <c r="H3" s="99"/>
      <c r="I3" s="99"/>
      <c r="J3" s="99"/>
      <c r="K3" s="100"/>
      <c r="L3" s="135" t="s">
        <v>225</v>
      </c>
      <c r="M3" s="135" t="s">
        <v>226</v>
      </c>
      <c r="N3" s="135" t="s">
        <v>227</v>
      </c>
      <c r="O3" s="135" t="s">
        <v>228</v>
      </c>
      <c r="P3" s="116">
        <v>1.0</v>
      </c>
      <c r="Q3" s="135" t="s">
        <v>229</v>
      </c>
      <c r="R3" s="135" t="s">
        <v>230</v>
      </c>
      <c r="S3" s="135" t="s">
        <v>231</v>
      </c>
      <c r="T3" s="135" t="s">
        <v>232</v>
      </c>
      <c r="U3" s="135" t="s">
        <v>233</v>
      </c>
      <c r="V3" s="135" t="s">
        <v>234</v>
      </c>
      <c r="W3" s="135" t="s">
        <v>235</v>
      </c>
      <c r="X3" s="135" t="s">
        <v>236</v>
      </c>
      <c r="Y3" s="135" t="s">
        <v>237</v>
      </c>
      <c r="Z3" s="135" t="s">
        <v>238</v>
      </c>
      <c r="AA3" s="135" t="s">
        <v>239</v>
      </c>
      <c r="AB3" s="135" t="s">
        <v>240</v>
      </c>
      <c r="AC3" s="136" t="s">
        <v>241</v>
      </c>
    </row>
    <row r="4" ht="12.75" customHeight="1">
      <c r="A4" s="116"/>
      <c r="B4" s="137" t="s">
        <v>242</v>
      </c>
      <c r="C4" s="138" t="s">
        <v>101</v>
      </c>
      <c r="D4" s="138" t="s">
        <v>243</v>
      </c>
      <c r="E4" s="138" t="s">
        <v>244</v>
      </c>
      <c r="F4" s="138" t="s">
        <v>245</v>
      </c>
      <c r="G4" s="138" t="s">
        <v>246</v>
      </c>
      <c r="H4" s="138" t="s">
        <v>247</v>
      </c>
      <c r="I4" s="138" t="s">
        <v>248</v>
      </c>
      <c r="J4" s="139" t="s">
        <v>249</v>
      </c>
      <c r="K4" s="100"/>
      <c r="L4" s="140"/>
      <c r="M4" s="141"/>
      <c r="N4" s="141"/>
      <c r="O4" s="141"/>
      <c r="P4" s="82"/>
      <c r="Q4" s="82"/>
      <c r="R4" s="82"/>
      <c r="S4" s="82"/>
      <c r="T4" s="82"/>
      <c r="U4" s="82"/>
      <c r="V4" s="82"/>
      <c r="W4" s="123">
        <v>1.0</v>
      </c>
      <c r="X4" s="123">
        <v>2.0</v>
      </c>
      <c r="Y4" s="123">
        <v>3.0</v>
      </c>
      <c r="Z4" s="123">
        <v>4.0</v>
      </c>
      <c r="AA4" s="123">
        <v>5.0</v>
      </c>
      <c r="AB4" s="123"/>
      <c r="AC4" s="123"/>
    </row>
    <row r="5" ht="30.75" customHeight="1">
      <c r="A5" s="116">
        <v>3200.0</v>
      </c>
      <c r="B5" s="105" t="s">
        <v>367</v>
      </c>
      <c r="C5" s="105" t="s">
        <v>368</v>
      </c>
      <c r="D5" s="106" t="s">
        <v>65</v>
      </c>
      <c r="E5" s="107"/>
      <c r="F5" s="108"/>
      <c r="G5" s="105" t="s">
        <v>369</v>
      </c>
      <c r="H5" s="105" t="s">
        <v>370</v>
      </c>
      <c r="I5" s="105" t="s">
        <v>371</v>
      </c>
      <c r="J5" s="109" t="s">
        <v>372</v>
      </c>
      <c r="K5" s="110"/>
      <c r="L5" s="142">
        <v>1.0</v>
      </c>
      <c r="M5" s="142"/>
      <c r="N5" s="142">
        <v>1.0</v>
      </c>
      <c r="O5" s="143"/>
      <c r="P5" s="144">
        <f t="shared" ref="P5:P30" si="2">IF(P4="",1,IF(L5=1,P4+1,P4))</f>
        <v>1</v>
      </c>
      <c r="Q5" s="123">
        <f t="shared" ref="Q5:Q30" si="3">IF($L5="","",IF($D5="Yes",1,IF($D5="No",2,IF($D5="N/A",3,0))))</f>
        <v>1</v>
      </c>
      <c r="R5" s="123">
        <f t="shared" ref="R5:R30" si="4">IF($L5="","",IF($Q5=4,2,IF(OR($L5=1,$R4=""),1,IF(OR(AND($M4=1,($L5-$L3&lt;&gt;0)),AND($R4=0,$L4=$L5),AND($M4=1,$L5=$L3)),0,1))))</f>
        <v>1</v>
      </c>
      <c r="S5" s="123" t="str">
        <f t="shared" ref="S5:S30" si="5">IF(OR($L5="",$Q5=4),$S4,IF(AND($Q5&gt;1,OR($S4="",$S4=0,$S4&gt;=$L5)),$L5,IF($L5&gt;$S4,$S4,0)))</f>
        <v/>
      </c>
      <c r="T5" s="123">
        <f t="shared" ref="T5:T30" si="6">IF($Q5=4,$T4,IF($T4="",$Q5,IF(AND($P5=$P4,(OR(AND($S5&gt;0,$Q5&lt;$T4),AND($S5=1,$Q5&lt;=$T4)))),$T4,$Q5)))</f>
        <v>1</v>
      </c>
      <c r="U5" s="123">
        <f t="shared" ref="U5:U30" si="7">IF($L5="","",IF(OR(AND($R4=1,$S5=1),$Q5&gt;0,AND($R6=0,$U6=1)),1,0))</f>
        <v>1</v>
      </c>
      <c r="V5" s="123">
        <f t="shared" ref="V5:V30" si="8">IF($L5="","",IF($Q5=4,2,IF(OR(AND($S5&gt;0,$R5=1),AND($R5=1,$U5=1)),1,0)))</f>
        <v>1</v>
      </c>
      <c r="W5" s="123">
        <f t="shared" ref="W5:W30" si="9">IF(AND($Q5=1,$L5=W$4),2,IF(AND($L5&lt;&gt;W$4,W4=2),W4,IF($L5&lt;&gt;W$4,0,1)))</f>
        <v>2</v>
      </c>
      <c r="X5" s="123">
        <f t="shared" ref="X5:AA5" si="1">IF(ROW()=5,0,IF(AND($Q5=1,$L5=X$4),2,IF(AND($L5&lt;&gt;X$4,X4=2),X4,IF($L5&lt;&gt;X$4,0,1))))</f>
        <v>0</v>
      </c>
      <c r="Y5" s="123">
        <f t="shared" si="1"/>
        <v>0</v>
      </c>
      <c r="Z5" s="123">
        <f t="shared" si="1"/>
        <v>0</v>
      </c>
      <c r="AA5" s="123">
        <f t="shared" si="1"/>
        <v>0</v>
      </c>
      <c r="AB5" s="123">
        <f t="shared" ref="AB5:AB30" si="11">IF(OR(W5=1,Q5&gt;0),1,IF(OR(AND(W5=2,X5=1),AND(X5=2,Y5=1),AND(Y5=2,Z5=1),AND(Z5=2,AA5=1)),1,0))</f>
        <v>1</v>
      </c>
      <c r="AC5" s="123">
        <f t="shared" ref="AC5:AC30" si="12">IF(L6&gt;L5,1,0)</f>
        <v>1</v>
      </c>
    </row>
    <row r="6" ht="12.75" customHeight="1">
      <c r="A6" s="116">
        <v>4423.0</v>
      </c>
      <c r="B6" s="105" t="s">
        <v>373</v>
      </c>
      <c r="C6" s="114" t="s">
        <v>374</v>
      </c>
      <c r="D6" s="106" t="s">
        <v>65</v>
      </c>
      <c r="E6" s="107"/>
      <c r="F6" s="108"/>
      <c r="G6" s="105" t="s">
        <v>369</v>
      </c>
      <c r="H6" s="105" t="s">
        <v>370</v>
      </c>
      <c r="I6" s="105" t="s">
        <v>371</v>
      </c>
      <c r="J6" s="109" t="s">
        <v>372</v>
      </c>
      <c r="K6" s="110"/>
      <c r="L6" s="142">
        <v>2.0</v>
      </c>
      <c r="M6" s="142"/>
      <c r="N6" s="142">
        <v>2.0</v>
      </c>
      <c r="O6" s="143"/>
      <c r="P6" s="144">
        <f t="shared" si="2"/>
        <v>1</v>
      </c>
      <c r="Q6" s="123">
        <f t="shared" si="3"/>
        <v>1</v>
      </c>
      <c r="R6" s="123">
        <f t="shared" si="4"/>
        <v>1</v>
      </c>
      <c r="S6" s="123" t="str">
        <f t="shared" si="5"/>
        <v/>
      </c>
      <c r="T6" s="123">
        <f t="shared" si="6"/>
        <v>1</v>
      </c>
      <c r="U6" s="123">
        <f t="shared" si="7"/>
        <v>1</v>
      </c>
      <c r="V6" s="123">
        <f t="shared" si="8"/>
        <v>1</v>
      </c>
      <c r="W6" s="123">
        <f t="shared" si="9"/>
        <v>2</v>
      </c>
      <c r="X6" s="123">
        <f t="shared" ref="X6:AA6" si="10">IF(ROW()=5,0,IF(AND($Q6=1,$L6=X$4),2,IF(AND($L6&lt;&gt;X$4,X5=2),X5,IF($L6&lt;&gt;X$4,0,1))))</f>
        <v>2</v>
      </c>
      <c r="Y6" s="123">
        <f t="shared" si="10"/>
        <v>0</v>
      </c>
      <c r="Z6" s="123">
        <f t="shared" si="10"/>
        <v>0</v>
      </c>
      <c r="AA6" s="123">
        <f t="shared" si="10"/>
        <v>0</v>
      </c>
      <c r="AB6" s="123">
        <f t="shared" si="11"/>
        <v>1</v>
      </c>
      <c r="AC6" s="123">
        <f t="shared" si="12"/>
        <v>0</v>
      </c>
    </row>
    <row r="7" ht="12.75" customHeight="1">
      <c r="A7" s="116">
        <v>4175.0</v>
      </c>
      <c r="B7" s="105" t="s">
        <v>375</v>
      </c>
      <c r="C7" s="105" t="s">
        <v>376</v>
      </c>
      <c r="D7" s="106" t="s">
        <v>65</v>
      </c>
      <c r="E7" s="107"/>
      <c r="F7" s="108"/>
      <c r="G7" s="105" t="s">
        <v>369</v>
      </c>
      <c r="H7" s="105" t="s">
        <v>377</v>
      </c>
      <c r="I7" s="105" t="s">
        <v>378</v>
      </c>
      <c r="J7" s="109" t="s">
        <v>379</v>
      </c>
      <c r="K7" s="110"/>
      <c r="L7" s="142">
        <v>1.0</v>
      </c>
      <c r="M7" s="142"/>
      <c r="N7" s="142">
        <v>2.0</v>
      </c>
      <c r="O7" s="143"/>
      <c r="P7" s="144">
        <f t="shared" si="2"/>
        <v>2</v>
      </c>
      <c r="Q7" s="123">
        <f t="shared" si="3"/>
        <v>1</v>
      </c>
      <c r="R7" s="123">
        <f t="shared" si="4"/>
        <v>1</v>
      </c>
      <c r="S7" s="123" t="str">
        <f t="shared" si="5"/>
        <v/>
      </c>
      <c r="T7" s="123">
        <f t="shared" si="6"/>
        <v>1</v>
      </c>
      <c r="U7" s="123">
        <f t="shared" si="7"/>
        <v>1</v>
      </c>
      <c r="V7" s="123">
        <f t="shared" si="8"/>
        <v>1</v>
      </c>
      <c r="W7" s="123">
        <f t="shared" si="9"/>
        <v>2</v>
      </c>
      <c r="X7" s="123">
        <f t="shared" ref="X7:AA7" si="13">IF(ROW()=5,0,IF(AND($Q7=1,$L7=X$4),2,IF(AND($L7&lt;&gt;X$4,X6=2),X6,IF($L7&lt;&gt;X$4,0,1))))</f>
        <v>2</v>
      </c>
      <c r="Y7" s="123">
        <f t="shared" si="13"/>
        <v>0</v>
      </c>
      <c r="Z7" s="123">
        <f t="shared" si="13"/>
        <v>0</v>
      </c>
      <c r="AA7" s="123">
        <f t="shared" si="13"/>
        <v>0</v>
      </c>
      <c r="AB7" s="123">
        <f t="shared" si="11"/>
        <v>1</v>
      </c>
      <c r="AC7" s="123">
        <f t="shared" si="12"/>
        <v>0</v>
      </c>
    </row>
    <row r="8" ht="12.75" customHeight="1">
      <c r="A8" s="116">
        <v>4199.0</v>
      </c>
      <c r="B8" s="105" t="s">
        <v>380</v>
      </c>
      <c r="C8" s="105" t="s">
        <v>381</v>
      </c>
      <c r="D8" s="106" t="s">
        <v>65</v>
      </c>
      <c r="E8" s="107"/>
      <c r="F8" s="108"/>
      <c r="G8" s="105" t="s">
        <v>369</v>
      </c>
      <c r="H8" s="105" t="s">
        <v>382</v>
      </c>
      <c r="I8" s="105"/>
      <c r="J8" s="109" t="s">
        <v>383</v>
      </c>
      <c r="K8" s="110"/>
      <c r="L8" s="142">
        <v>1.0</v>
      </c>
      <c r="M8" s="142"/>
      <c r="N8" s="142">
        <v>2.0</v>
      </c>
      <c r="O8" s="143"/>
      <c r="P8" s="144">
        <f t="shared" si="2"/>
        <v>3</v>
      </c>
      <c r="Q8" s="123">
        <f t="shared" si="3"/>
        <v>1</v>
      </c>
      <c r="R8" s="123">
        <f t="shared" si="4"/>
        <v>1</v>
      </c>
      <c r="S8" s="123" t="str">
        <f t="shared" si="5"/>
        <v/>
      </c>
      <c r="T8" s="123">
        <f t="shared" si="6"/>
        <v>1</v>
      </c>
      <c r="U8" s="123">
        <f t="shared" si="7"/>
        <v>1</v>
      </c>
      <c r="V8" s="123">
        <f t="shared" si="8"/>
        <v>1</v>
      </c>
      <c r="W8" s="123">
        <f t="shared" si="9"/>
        <v>2</v>
      </c>
      <c r="X8" s="123">
        <f t="shared" ref="X8:AA8" si="14">IF(ROW()=5,0,IF(AND($Q8=1,$L8=X$4),2,IF(AND($L8&lt;&gt;X$4,X7=2),X7,IF($L8&lt;&gt;X$4,0,1))))</f>
        <v>2</v>
      </c>
      <c r="Y8" s="123">
        <f t="shared" si="14"/>
        <v>0</v>
      </c>
      <c r="Z8" s="123">
        <f t="shared" si="14"/>
        <v>0</v>
      </c>
      <c r="AA8" s="123">
        <f t="shared" si="14"/>
        <v>0</v>
      </c>
      <c r="AB8" s="123">
        <f t="shared" si="11"/>
        <v>1</v>
      </c>
      <c r="AC8" s="123">
        <f t="shared" si="12"/>
        <v>0</v>
      </c>
    </row>
    <row r="9" ht="12.75" customHeight="1">
      <c r="A9" s="116">
        <v>2532.0</v>
      </c>
      <c r="B9" s="105" t="s">
        <v>384</v>
      </c>
      <c r="C9" s="105" t="s">
        <v>385</v>
      </c>
      <c r="D9" s="106" t="s">
        <v>65</v>
      </c>
      <c r="E9" s="107"/>
      <c r="F9" s="108"/>
      <c r="G9" s="105" t="s">
        <v>386</v>
      </c>
      <c r="H9" s="105" t="s">
        <v>387</v>
      </c>
      <c r="I9" s="105" t="s">
        <v>371</v>
      </c>
      <c r="J9" s="109" t="s">
        <v>388</v>
      </c>
      <c r="K9" s="110"/>
      <c r="L9" s="142">
        <v>1.0</v>
      </c>
      <c r="M9" s="142"/>
      <c r="N9" s="142">
        <v>2.0</v>
      </c>
      <c r="O9" s="143"/>
      <c r="P9" s="144">
        <f t="shared" si="2"/>
        <v>4</v>
      </c>
      <c r="Q9" s="123">
        <f t="shared" si="3"/>
        <v>1</v>
      </c>
      <c r="R9" s="123">
        <f t="shared" si="4"/>
        <v>1</v>
      </c>
      <c r="S9" s="123" t="str">
        <f t="shared" si="5"/>
        <v/>
      </c>
      <c r="T9" s="123">
        <f t="shared" si="6"/>
        <v>1</v>
      </c>
      <c r="U9" s="123">
        <f t="shared" si="7"/>
        <v>1</v>
      </c>
      <c r="V9" s="123">
        <f t="shared" si="8"/>
        <v>1</v>
      </c>
      <c r="W9" s="123">
        <f t="shared" si="9"/>
        <v>2</v>
      </c>
      <c r="X9" s="123">
        <f t="shared" ref="X9:AA9" si="15">IF(ROW()=5,0,IF(AND($Q9=1,$L9=X$4),2,IF(AND($L9&lt;&gt;X$4,X8=2),X8,IF($L9&lt;&gt;X$4,0,1))))</f>
        <v>2</v>
      </c>
      <c r="Y9" s="123">
        <f t="shared" si="15"/>
        <v>0</v>
      </c>
      <c r="Z9" s="123">
        <f t="shared" si="15"/>
        <v>0</v>
      </c>
      <c r="AA9" s="123">
        <f t="shared" si="15"/>
        <v>0</v>
      </c>
      <c r="AB9" s="123">
        <f t="shared" si="11"/>
        <v>1</v>
      </c>
      <c r="AC9" s="123">
        <f t="shared" si="12"/>
        <v>1</v>
      </c>
    </row>
    <row r="10" ht="12.75" customHeight="1">
      <c r="A10" s="116">
        <v>120.0</v>
      </c>
      <c r="B10" s="105" t="s">
        <v>389</v>
      </c>
      <c r="C10" s="114" t="s">
        <v>390</v>
      </c>
      <c r="D10" s="106" t="s">
        <v>65</v>
      </c>
      <c r="E10" s="107"/>
      <c r="F10" s="108"/>
      <c r="G10" s="105" t="s">
        <v>386</v>
      </c>
      <c r="H10" s="105" t="s">
        <v>391</v>
      </c>
      <c r="I10" s="105" t="s">
        <v>371</v>
      </c>
      <c r="J10" s="109" t="s">
        <v>392</v>
      </c>
      <c r="K10" s="110"/>
      <c r="L10" s="142">
        <v>2.0</v>
      </c>
      <c r="M10" s="142"/>
      <c r="N10" s="142">
        <v>2.0</v>
      </c>
      <c r="O10" s="143"/>
      <c r="P10" s="144">
        <f t="shared" si="2"/>
        <v>4</v>
      </c>
      <c r="Q10" s="123">
        <f t="shared" si="3"/>
        <v>1</v>
      </c>
      <c r="R10" s="123">
        <f t="shared" si="4"/>
        <v>1</v>
      </c>
      <c r="S10" s="123" t="str">
        <f t="shared" si="5"/>
        <v/>
      </c>
      <c r="T10" s="123">
        <f t="shared" si="6"/>
        <v>1</v>
      </c>
      <c r="U10" s="123">
        <f t="shared" si="7"/>
        <v>1</v>
      </c>
      <c r="V10" s="123">
        <f t="shared" si="8"/>
        <v>1</v>
      </c>
      <c r="W10" s="123">
        <f t="shared" si="9"/>
        <v>2</v>
      </c>
      <c r="X10" s="123">
        <f t="shared" ref="X10:AA10" si="16">IF(ROW()=5,0,IF(AND($Q10=1,$L10=X$4),2,IF(AND($L10&lt;&gt;X$4,X9=2),X9,IF($L10&lt;&gt;X$4,0,1))))</f>
        <v>2</v>
      </c>
      <c r="Y10" s="123">
        <f t="shared" si="16"/>
        <v>0</v>
      </c>
      <c r="Z10" s="123">
        <f t="shared" si="16"/>
        <v>0</v>
      </c>
      <c r="AA10" s="123">
        <f t="shared" si="16"/>
        <v>0</v>
      </c>
      <c r="AB10" s="123">
        <f t="shared" si="11"/>
        <v>1</v>
      </c>
      <c r="AC10" s="123">
        <f t="shared" si="12"/>
        <v>1</v>
      </c>
    </row>
    <row r="11" ht="12.75" customHeight="1">
      <c r="A11" s="116">
        <v>121.0</v>
      </c>
      <c r="B11" s="105" t="s">
        <v>393</v>
      </c>
      <c r="C11" s="114" t="s">
        <v>394</v>
      </c>
      <c r="D11" s="106" t="s">
        <v>65</v>
      </c>
      <c r="E11" s="107"/>
      <c r="F11" s="108"/>
      <c r="G11" s="105" t="s">
        <v>386</v>
      </c>
      <c r="H11" s="105" t="s">
        <v>391</v>
      </c>
      <c r="I11" s="105" t="s">
        <v>395</v>
      </c>
      <c r="J11" s="109" t="s">
        <v>396</v>
      </c>
      <c r="K11" s="110"/>
      <c r="L11" s="142">
        <v>3.0</v>
      </c>
      <c r="M11" s="142"/>
      <c r="N11" s="142">
        <v>2.0</v>
      </c>
      <c r="O11" s="143"/>
      <c r="P11" s="144">
        <f t="shared" si="2"/>
        <v>4</v>
      </c>
      <c r="Q11" s="123">
        <f t="shared" si="3"/>
        <v>1</v>
      </c>
      <c r="R11" s="123">
        <f t="shared" si="4"/>
        <v>1</v>
      </c>
      <c r="S11" s="123" t="str">
        <f t="shared" si="5"/>
        <v/>
      </c>
      <c r="T11" s="123">
        <f t="shared" si="6"/>
        <v>1</v>
      </c>
      <c r="U11" s="123">
        <f t="shared" si="7"/>
        <v>1</v>
      </c>
      <c r="V11" s="123">
        <f t="shared" si="8"/>
        <v>1</v>
      </c>
      <c r="W11" s="123">
        <f t="shared" si="9"/>
        <v>2</v>
      </c>
      <c r="X11" s="123">
        <f t="shared" ref="X11:AA11" si="17">IF(ROW()=5,0,IF(AND($Q11=1,$L11=X$4),2,IF(AND($L11&lt;&gt;X$4,X10=2),X10,IF($L11&lt;&gt;X$4,0,1))))</f>
        <v>2</v>
      </c>
      <c r="Y11" s="123">
        <f t="shared" si="17"/>
        <v>2</v>
      </c>
      <c r="Z11" s="123">
        <f t="shared" si="17"/>
        <v>0</v>
      </c>
      <c r="AA11" s="123">
        <f t="shared" si="17"/>
        <v>0</v>
      </c>
      <c r="AB11" s="123">
        <f t="shared" si="11"/>
        <v>1</v>
      </c>
      <c r="AC11" s="123">
        <f t="shared" si="12"/>
        <v>0</v>
      </c>
    </row>
    <row r="12" ht="12.75" customHeight="1">
      <c r="A12" s="116">
        <v>4435.0</v>
      </c>
      <c r="B12" s="105" t="s">
        <v>397</v>
      </c>
      <c r="C12" s="114" t="s">
        <v>398</v>
      </c>
      <c r="D12" s="106" t="s">
        <v>65</v>
      </c>
      <c r="E12" s="107" t="s">
        <v>399</v>
      </c>
      <c r="F12" s="108"/>
      <c r="G12" s="105" t="s">
        <v>386</v>
      </c>
      <c r="H12" s="105" t="s">
        <v>400</v>
      </c>
      <c r="I12" s="105" t="s">
        <v>371</v>
      </c>
      <c r="J12" s="109" t="s">
        <v>401</v>
      </c>
      <c r="K12" s="110"/>
      <c r="L12" s="142">
        <v>2.0</v>
      </c>
      <c r="M12" s="142"/>
      <c r="N12" s="142">
        <v>2.0</v>
      </c>
      <c r="O12" s="143"/>
      <c r="P12" s="144">
        <f t="shared" si="2"/>
        <v>4</v>
      </c>
      <c r="Q12" s="123">
        <f t="shared" si="3"/>
        <v>1</v>
      </c>
      <c r="R12" s="123">
        <f t="shared" si="4"/>
        <v>1</v>
      </c>
      <c r="S12" s="123" t="str">
        <f t="shared" si="5"/>
        <v/>
      </c>
      <c r="T12" s="123">
        <f t="shared" si="6"/>
        <v>1</v>
      </c>
      <c r="U12" s="123">
        <f t="shared" si="7"/>
        <v>1</v>
      </c>
      <c r="V12" s="123">
        <f t="shared" si="8"/>
        <v>1</v>
      </c>
      <c r="W12" s="123">
        <f t="shared" si="9"/>
        <v>2</v>
      </c>
      <c r="X12" s="123">
        <f t="shared" ref="X12:AA12" si="18">IF(ROW()=5,0,IF(AND($Q12=1,$L12=X$4),2,IF(AND($L12&lt;&gt;X$4,X11=2),X11,IF($L12&lt;&gt;X$4,0,1))))</f>
        <v>2</v>
      </c>
      <c r="Y12" s="123">
        <f t="shared" si="18"/>
        <v>2</v>
      </c>
      <c r="Z12" s="123">
        <f t="shared" si="18"/>
        <v>0</v>
      </c>
      <c r="AA12" s="123">
        <f t="shared" si="18"/>
        <v>0</v>
      </c>
      <c r="AB12" s="123">
        <f t="shared" si="11"/>
        <v>1</v>
      </c>
      <c r="AC12" s="123">
        <f t="shared" si="12"/>
        <v>1</v>
      </c>
    </row>
    <row r="13" ht="12.75" customHeight="1">
      <c r="A13" s="116">
        <v>131.0</v>
      </c>
      <c r="B13" s="105" t="s">
        <v>402</v>
      </c>
      <c r="C13" s="114" t="s">
        <v>403</v>
      </c>
      <c r="D13" s="106" t="s">
        <v>65</v>
      </c>
      <c r="E13" s="107"/>
      <c r="F13" s="108"/>
      <c r="G13" s="105" t="s">
        <v>386</v>
      </c>
      <c r="H13" s="105" t="s">
        <v>400</v>
      </c>
      <c r="I13" s="105" t="s">
        <v>404</v>
      </c>
      <c r="J13" s="109" t="s">
        <v>405</v>
      </c>
      <c r="K13" s="110"/>
      <c r="L13" s="142">
        <v>3.0</v>
      </c>
      <c r="M13" s="142"/>
      <c r="N13" s="142">
        <v>2.0</v>
      </c>
      <c r="O13" s="143"/>
      <c r="P13" s="144">
        <f t="shared" si="2"/>
        <v>4</v>
      </c>
      <c r="Q13" s="123">
        <f t="shared" si="3"/>
        <v>1</v>
      </c>
      <c r="R13" s="123">
        <f t="shared" si="4"/>
        <v>1</v>
      </c>
      <c r="S13" s="123" t="str">
        <f t="shared" si="5"/>
        <v/>
      </c>
      <c r="T13" s="123">
        <f t="shared" si="6"/>
        <v>1</v>
      </c>
      <c r="U13" s="123">
        <f t="shared" si="7"/>
        <v>1</v>
      </c>
      <c r="V13" s="123">
        <f t="shared" si="8"/>
        <v>1</v>
      </c>
      <c r="W13" s="123">
        <f t="shared" si="9"/>
        <v>2</v>
      </c>
      <c r="X13" s="123">
        <f t="shared" ref="X13:AA13" si="19">IF(ROW()=5,0,IF(AND($Q13=1,$L13=X$4),2,IF(AND($L13&lt;&gt;X$4,X12=2),X12,IF($L13&lt;&gt;X$4,0,1))))</f>
        <v>2</v>
      </c>
      <c r="Y13" s="123">
        <f t="shared" si="19"/>
        <v>2</v>
      </c>
      <c r="Z13" s="123">
        <f t="shared" si="19"/>
        <v>0</v>
      </c>
      <c r="AA13" s="123">
        <f t="shared" si="19"/>
        <v>0</v>
      </c>
      <c r="AB13" s="123">
        <f t="shared" si="11"/>
        <v>1</v>
      </c>
      <c r="AC13" s="123">
        <f t="shared" si="12"/>
        <v>0</v>
      </c>
    </row>
    <row r="14" ht="12.75" customHeight="1">
      <c r="A14" s="116">
        <v>132.0</v>
      </c>
      <c r="B14" s="105" t="s">
        <v>406</v>
      </c>
      <c r="C14" s="114" t="s">
        <v>407</v>
      </c>
      <c r="D14" s="106" t="s">
        <v>65</v>
      </c>
      <c r="E14" s="107"/>
      <c r="F14" s="108"/>
      <c r="G14" s="105" t="s">
        <v>386</v>
      </c>
      <c r="H14" s="105" t="s">
        <v>400</v>
      </c>
      <c r="I14" s="105" t="s">
        <v>404</v>
      </c>
      <c r="J14" s="109" t="s">
        <v>408</v>
      </c>
      <c r="K14" s="110"/>
      <c r="L14" s="142">
        <v>3.0</v>
      </c>
      <c r="M14" s="142"/>
      <c r="N14" s="142">
        <v>2.0</v>
      </c>
      <c r="O14" s="143"/>
      <c r="P14" s="144">
        <f t="shared" si="2"/>
        <v>4</v>
      </c>
      <c r="Q14" s="123">
        <f t="shared" si="3"/>
        <v>1</v>
      </c>
      <c r="R14" s="123">
        <f t="shared" si="4"/>
        <v>1</v>
      </c>
      <c r="S14" s="123" t="str">
        <f t="shared" si="5"/>
        <v/>
      </c>
      <c r="T14" s="123">
        <f t="shared" si="6"/>
        <v>1</v>
      </c>
      <c r="U14" s="123">
        <f t="shared" si="7"/>
        <v>1</v>
      </c>
      <c r="V14" s="123">
        <f t="shared" si="8"/>
        <v>1</v>
      </c>
      <c r="W14" s="123">
        <f t="shared" si="9"/>
        <v>2</v>
      </c>
      <c r="X14" s="123">
        <f t="shared" ref="X14:AA14" si="20">IF(ROW()=5,0,IF(AND($Q14=1,$L14=X$4),2,IF(AND($L14&lt;&gt;X$4,X13=2),X13,IF($L14&lt;&gt;X$4,0,1))))</f>
        <v>2</v>
      </c>
      <c r="Y14" s="123">
        <f t="shared" si="20"/>
        <v>2</v>
      </c>
      <c r="Z14" s="123">
        <f t="shared" si="20"/>
        <v>0</v>
      </c>
      <c r="AA14" s="123">
        <f t="shared" si="20"/>
        <v>0</v>
      </c>
      <c r="AB14" s="123">
        <f t="shared" si="11"/>
        <v>1</v>
      </c>
      <c r="AC14" s="123">
        <f t="shared" si="12"/>
        <v>0</v>
      </c>
    </row>
    <row r="15" ht="12.75" customHeight="1">
      <c r="A15" s="116">
        <v>133.0</v>
      </c>
      <c r="B15" s="105" t="s">
        <v>409</v>
      </c>
      <c r="C15" s="114" t="s">
        <v>410</v>
      </c>
      <c r="D15" s="106" t="s">
        <v>65</v>
      </c>
      <c r="E15" s="107"/>
      <c r="F15" s="108"/>
      <c r="G15" s="105" t="s">
        <v>386</v>
      </c>
      <c r="H15" s="105" t="s">
        <v>400</v>
      </c>
      <c r="I15" s="105" t="s">
        <v>404</v>
      </c>
      <c r="J15" s="109" t="s">
        <v>411</v>
      </c>
      <c r="K15" s="110"/>
      <c r="L15" s="142">
        <v>3.0</v>
      </c>
      <c r="M15" s="142"/>
      <c r="N15" s="142">
        <v>2.0</v>
      </c>
      <c r="O15" s="143"/>
      <c r="P15" s="144">
        <f t="shared" si="2"/>
        <v>4</v>
      </c>
      <c r="Q15" s="123">
        <f t="shared" si="3"/>
        <v>1</v>
      </c>
      <c r="R15" s="123">
        <f t="shared" si="4"/>
        <v>1</v>
      </c>
      <c r="S15" s="123" t="str">
        <f t="shared" si="5"/>
        <v/>
      </c>
      <c r="T15" s="123">
        <f t="shared" si="6"/>
        <v>1</v>
      </c>
      <c r="U15" s="123">
        <f t="shared" si="7"/>
        <v>1</v>
      </c>
      <c r="V15" s="123">
        <f t="shared" si="8"/>
        <v>1</v>
      </c>
      <c r="W15" s="123">
        <f t="shared" si="9"/>
        <v>2</v>
      </c>
      <c r="X15" s="123">
        <f t="shared" ref="X15:AA15" si="21">IF(ROW()=5,0,IF(AND($Q15=1,$L15=X$4),2,IF(AND($L15&lt;&gt;X$4,X14=2),X14,IF($L15&lt;&gt;X$4,0,1))))</f>
        <v>2</v>
      </c>
      <c r="Y15" s="123">
        <f t="shared" si="21"/>
        <v>2</v>
      </c>
      <c r="Z15" s="123">
        <f t="shared" si="21"/>
        <v>0</v>
      </c>
      <c r="AA15" s="123">
        <f t="shared" si="21"/>
        <v>0</v>
      </c>
      <c r="AB15" s="123">
        <f t="shared" si="11"/>
        <v>1</v>
      </c>
      <c r="AC15" s="123">
        <f t="shared" si="12"/>
        <v>0</v>
      </c>
    </row>
    <row r="16" ht="12.75" customHeight="1">
      <c r="A16" s="116">
        <v>135.0</v>
      </c>
      <c r="B16" s="105" t="s">
        <v>412</v>
      </c>
      <c r="C16" s="114" t="s">
        <v>413</v>
      </c>
      <c r="D16" s="106" t="s">
        <v>65</v>
      </c>
      <c r="E16" s="107"/>
      <c r="F16" s="108"/>
      <c r="G16" s="105" t="s">
        <v>386</v>
      </c>
      <c r="H16" s="105" t="s">
        <v>400</v>
      </c>
      <c r="I16" s="105" t="s">
        <v>414</v>
      </c>
      <c r="J16" s="109" t="s">
        <v>415</v>
      </c>
      <c r="K16" s="110"/>
      <c r="L16" s="142">
        <v>3.0</v>
      </c>
      <c r="M16" s="142"/>
      <c r="N16" s="142">
        <v>2.0</v>
      </c>
      <c r="O16" s="143"/>
      <c r="P16" s="144">
        <f t="shared" si="2"/>
        <v>4</v>
      </c>
      <c r="Q16" s="123">
        <f t="shared" si="3"/>
        <v>1</v>
      </c>
      <c r="R16" s="123">
        <f t="shared" si="4"/>
        <v>1</v>
      </c>
      <c r="S16" s="123" t="str">
        <f t="shared" si="5"/>
        <v/>
      </c>
      <c r="T16" s="123">
        <f t="shared" si="6"/>
        <v>1</v>
      </c>
      <c r="U16" s="123">
        <f t="shared" si="7"/>
        <v>1</v>
      </c>
      <c r="V16" s="123">
        <f t="shared" si="8"/>
        <v>1</v>
      </c>
      <c r="W16" s="123">
        <f t="shared" si="9"/>
        <v>2</v>
      </c>
      <c r="X16" s="123">
        <f t="shared" ref="X16:AA16" si="22">IF(ROW()=5,0,IF(AND($Q16=1,$L16=X$4),2,IF(AND($L16&lt;&gt;X$4,X15=2),X15,IF($L16&lt;&gt;X$4,0,1))))</f>
        <v>2</v>
      </c>
      <c r="Y16" s="123">
        <f t="shared" si="22"/>
        <v>2</v>
      </c>
      <c r="Z16" s="123">
        <f t="shared" si="22"/>
        <v>0</v>
      </c>
      <c r="AA16" s="123">
        <f t="shared" si="22"/>
        <v>0</v>
      </c>
      <c r="AB16" s="123">
        <f t="shared" si="11"/>
        <v>1</v>
      </c>
      <c r="AC16" s="123">
        <f t="shared" si="12"/>
        <v>0</v>
      </c>
    </row>
    <row r="17" ht="12.75" customHeight="1">
      <c r="A17" s="116">
        <v>3484.0</v>
      </c>
      <c r="B17" s="105" t="s">
        <v>416</v>
      </c>
      <c r="C17" s="114" t="s">
        <v>417</v>
      </c>
      <c r="D17" s="106" t="s">
        <v>65</v>
      </c>
      <c r="E17" s="107"/>
      <c r="F17" s="108"/>
      <c r="G17" s="105" t="s">
        <v>386</v>
      </c>
      <c r="H17" s="105" t="s">
        <v>400</v>
      </c>
      <c r="I17" s="105" t="s">
        <v>371</v>
      </c>
      <c r="J17" s="109" t="s">
        <v>418</v>
      </c>
      <c r="K17" s="110"/>
      <c r="L17" s="142">
        <v>2.0</v>
      </c>
      <c r="M17" s="142"/>
      <c r="N17" s="142">
        <v>1.0</v>
      </c>
      <c r="O17" s="143"/>
      <c r="P17" s="144">
        <f t="shared" si="2"/>
        <v>4</v>
      </c>
      <c r="Q17" s="123">
        <f t="shared" si="3"/>
        <v>1</v>
      </c>
      <c r="R17" s="123">
        <f t="shared" si="4"/>
        <v>1</v>
      </c>
      <c r="S17" s="123" t="str">
        <f t="shared" si="5"/>
        <v/>
      </c>
      <c r="T17" s="123">
        <f t="shared" si="6"/>
        <v>1</v>
      </c>
      <c r="U17" s="123">
        <f t="shared" si="7"/>
        <v>1</v>
      </c>
      <c r="V17" s="123">
        <f t="shared" si="8"/>
        <v>1</v>
      </c>
      <c r="W17" s="123">
        <f t="shared" si="9"/>
        <v>2</v>
      </c>
      <c r="X17" s="123">
        <f t="shared" ref="X17:AA17" si="23">IF(ROW()=5,0,IF(AND($Q17=1,$L17=X$4),2,IF(AND($L17&lt;&gt;X$4,X16=2),X16,IF($L17&lt;&gt;X$4,0,1))))</f>
        <v>2</v>
      </c>
      <c r="Y17" s="123">
        <f t="shared" si="23"/>
        <v>2</v>
      </c>
      <c r="Z17" s="123">
        <f t="shared" si="23"/>
        <v>0</v>
      </c>
      <c r="AA17" s="123">
        <f t="shared" si="23"/>
        <v>0</v>
      </c>
      <c r="AB17" s="123">
        <f t="shared" si="11"/>
        <v>1</v>
      </c>
      <c r="AC17" s="123">
        <f t="shared" si="12"/>
        <v>0</v>
      </c>
    </row>
    <row r="18" ht="12.75" customHeight="1">
      <c r="A18" s="116">
        <v>1208.0</v>
      </c>
      <c r="B18" s="105" t="s">
        <v>419</v>
      </c>
      <c r="C18" s="105" t="s">
        <v>420</v>
      </c>
      <c r="D18" s="106" t="s">
        <v>68</v>
      </c>
      <c r="E18" s="107"/>
      <c r="F18" s="108"/>
      <c r="G18" s="105" t="s">
        <v>421</v>
      </c>
      <c r="H18" s="105" t="s">
        <v>422</v>
      </c>
      <c r="I18" s="105" t="s">
        <v>423</v>
      </c>
      <c r="J18" s="109" t="s">
        <v>424</v>
      </c>
      <c r="K18" s="110"/>
      <c r="L18" s="142">
        <v>1.0</v>
      </c>
      <c r="M18" s="142"/>
      <c r="N18" s="142">
        <v>1.0</v>
      </c>
      <c r="O18" s="143"/>
      <c r="P18" s="144">
        <f t="shared" si="2"/>
        <v>5</v>
      </c>
      <c r="Q18" s="123">
        <f t="shared" si="3"/>
        <v>2</v>
      </c>
      <c r="R18" s="123">
        <f t="shared" si="4"/>
        <v>1</v>
      </c>
      <c r="S18" s="123">
        <f t="shared" si="5"/>
        <v>1</v>
      </c>
      <c r="T18" s="123">
        <f t="shared" si="6"/>
        <v>2</v>
      </c>
      <c r="U18" s="123">
        <f t="shared" si="7"/>
        <v>1</v>
      </c>
      <c r="V18" s="123">
        <f t="shared" si="8"/>
        <v>1</v>
      </c>
      <c r="W18" s="123">
        <f t="shared" si="9"/>
        <v>1</v>
      </c>
      <c r="X18" s="123">
        <f t="shared" ref="X18:AA18" si="24">IF(ROW()=5,0,IF(AND($Q18=1,$L18=X$4),2,IF(AND($L18&lt;&gt;X$4,X17=2),X17,IF($L18&lt;&gt;X$4,0,1))))</f>
        <v>2</v>
      </c>
      <c r="Y18" s="123">
        <f t="shared" si="24"/>
        <v>2</v>
      </c>
      <c r="Z18" s="123">
        <f t="shared" si="24"/>
        <v>0</v>
      </c>
      <c r="AA18" s="123">
        <f t="shared" si="24"/>
        <v>0</v>
      </c>
      <c r="AB18" s="123">
        <f t="shared" si="11"/>
        <v>1</v>
      </c>
      <c r="AC18" s="123">
        <f t="shared" si="12"/>
        <v>0</v>
      </c>
    </row>
    <row r="19" ht="12.75" customHeight="1">
      <c r="A19" s="116">
        <v>4178.0</v>
      </c>
      <c r="B19" s="105" t="s">
        <v>425</v>
      </c>
      <c r="C19" s="105" t="s">
        <v>426</v>
      </c>
      <c r="D19" s="106" t="s">
        <v>65</v>
      </c>
      <c r="E19" s="107"/>
      <c r="F19" s="108"/>
      <c r="G19" s="105" t="s">
        <v>427</v>
      </c>
      <c r="H19" s="105" t="s">
        <v>428</v>
      </c>
      <c r="I19" s="105" t="s">
        <v>404</v>
      </c>
      <c r="J19" s="109" t="s">
        <v>429</v>
      </c>
      <c r="K19" s="110"/>
      <c r="L19" s="142">
        <v>1.0</v>
      </c>
      <c r="M19" s="142"/>
      <c r="N19" s="142">
        <v>1.0</v>
      </c>
      <c r="O19" s="143"/>
      <c r="P19" s="144">
        <f t="shared" si="2"/>
        <v>6</v>
      </c>
      <c r="Q19" s="123">
        <f t="shared" si="3"/>
        <v>1</v>
      </c>
      <c r="R19" s="123">
        <f t="shared" si="4"/>
        <v>1</v>
      </c>
      <c r="S19" s="123">
        <f t="shared" si="5"/>
        <v>0</v>
      </c>
      <c r="T19" s="123">
        <f t="shared" si="6"/>
        <v>1</v>
      </c>
      <c r="U19" s="123">
        <f t="shared" si="7"/>
        <v>1</v>
      </c>
      <c r="V19" s="123">
        <f t="shared" si="8"/>
        <v>1</v>
      </c>
      <c r="W19" s="123">
        <f t="shared" si="9"/>
        <v>2</v>
      </c>
      <c r="X19" s="123">
        <f t="shared" ref="X19:AA19" si="25">IF(ROW()=5,0,IF(AND($Q19=1,$L19=X$4),2,IF(AND($L19&lt;&gt;X$4,X18=2),X18,IF($L19&lt;&gt;X$4,0,1))))</f>
        <v>2</v>
      </c>
      <c r="Y19" s="123">
        <f t="shared" si="25"/>
        <v>2</v>
      </c>
      <c r="Z19" s="123">
        <f t="shared" si="25"/>
        <v>0</v>
      </c>
      <c r="AA19" s="123">
        <f t="shared" si="25"/>
        <v>0</v>
      </c>
      <c r="AB19" s="123">
        <f t="shared" si="11"/>
        <v>1</v>
      </c>
      <c r="AC19" s="123">
        <f t="shared" si="12"/>
        <v>1</v>
      </c>
    </row>
    <row r="20" ht="12.75" customHeight="1">
      <c r="A20" s="116">
        <v>1871.0</v>
      </c>
      <c r="B20" s="105" t="s">
        <v>430</v>
      </c>
      <c r="C20" s="114" t="s">
        <v>431</v>
      </c>
      <c r="D20" s="106" t="s">
        <v>65</v>
      </c>
      <c r="E20" s="107" t="s">
        <v>432</v>
      </c>
      <c r="F20" s="108"/>
      <c r="G20" s="105" t="s">
        <v>427</v>
      </c>
      <c r="H20" s="105" t="s">
        <v>433</v>
      </c>
      <c r="I20" s="105" t="s">
        <v>404</v>
      </c>
      <c r="J20" s="109" t="s">
        <v>434</v>
      </c>
      <c r="K20" s="110"/>
      <c r="L20" s="142">
        <v>2.0</v>
      </c>
      <c r="M20" s="142"/>
      <c r="N20" s="142">
        <v>2.0</v>
      </c>
      <c r="O20" s="143"/>
      <c r="P20" s="144">
        <f t="shared" si="2"/>
        <v>6</v>
      </c>
      <c r="Q20" s="123">
        <f t="shared" si="3"/>
        <v>1</v>
      </c>
      <c r="R20" s="123">
        <f t="shared" si="4"/>
        <v>1</v>
      </c>
      <c r="S20" s="123">
        <f t="shared" si="5"/>
        <v>0</v>
      </c>
      <c r="T20" s="123">
        <f t="shared" si="6"/>
        <v>1</v>
      </c>
      <c r="U20" s="123">
        <f t="shared" si="7"/>
        <v>1</v>
      </c>
      <c r="V20" s="123">
        <f t="shared" si="8"/>
        <v>1</v>
      </c>
      <c r="W20" s="123">
        <f t="shared" si="9"/>
        <v>2</v>
      </c>
      <c r="X20" s="123">
        <f t="shared" ref="X20:AA20" si="26">IF(ROW()=5,0,IF(AND($Q20=1,$L20=X$4),2,IF(AND($L20&lt;&gt;X$4,X19=2),X19,IF($L20&lt;&gt;X$4,0,1))))</f>
        <v>2</v>
      </c>
      <c r="Y20" s="123">
        <f t="shared" si="26"/>
        <v>2</v>
      </c>
      <c r="Z20" s="123">
        <f t="shared" si="26"/>
        <v>0</v>
      </c>
      <c r="AA20" s="123">
        <f t="shared" si="26"/>
        <v>0</v>
      </c>
      <c r="AB20" s="123">
        <f t="shared" si="11"/>
        <v>1</v>
      </c>
      <c r="AC20" s="123">
        <f t="shared" si="12"/>
        <v>0</v>
      </c>
    </row>
    <row r="21" ht="12.75" customHeight="1">
      <c r="A21" s="116">
        <v>2629.0</v>
      </c>
      <c r="B21" s="105" t="s">
        <v>435</v>
      </c>
      <c r="C21" s="114" t="s">
        <v>436</v>
      </c>
      <c r="D21" s="106" t="s">
        <v>65</v>
      </c>
      <c r="E21" s="107" t="s">
        <v>437</v>
      </c>
      <c r="F21" s="108"/>
      <c r="G21" s="105" t="s">
        <v>427</v>
      </c>
      <c r="H21" s="105" t="s">
        <v>438</v>
      </c>
      <c r="I21" s="105" t="s">
        <v>439</v>
      </c>
      <c r="J21" s="109" t="s">
        <v>440</v>
      </c>
      <c r="K21" s="110"/>
      <c r="L21" s="142">
        <v>2.0</v>
      </c>
      <c r="M21" s="142"/>
      <c r="N21" s="142">
        <v>2.0</v>
      </c>
      <c r="O21" s="143"/>
      <c r="P21" s="144">
        <f t="shared" si="2"/>
        <v>6</v>
      </c>
      <c r="Q21" s="123">
        <f t="shared" si="3"/>
        <v>1</v>
      </c>
      <c r="R21" s="123">
        <f t="shared" si="4"/>
        <v>1</v>
      </c>
      <c r="S21" s="123">
        <f t="shared" si="5"/>
        <v>0</v>
      </c>
      <c r="T21" s="123">
        <f t="shared" si="6"/>
        <v>1</v>
      </c>
      <c r="U21" s="123">
        <f t="shared" si="7"/>
        <v>1</v>
      </c>
      <c r="V21" s="123">
        <f t="shared" si="8"/>
        <v>1</v>
      </c>
      <c r="W21" s="123">
        <f t="shared" si="9"/>
        <v>2</v>
      </c>
      <c r="X21" s="123">
        <f t="shared" ref="X21:AA21" si="27">IF(ROW()=5,0,IF(AND($Q21=1,$L21=X$4),2,IF(AND($L21&lt;&gt;X$4,X20=2),X20,IF($L21&lt;&gt;X$4,0,1))))</f>
        <v>2</v>
      </c>
      <c r="Y21" s="123">
        <f t="shared" si="27"/>
        <v>2</v>
      </c>
      <c r="Z21" s="123">
        <f t="shared" si="27"/>
        <v>0</v>
      </c>
      <c r="AA21" s="123">
        <f t="shared" si="27"/>
        <v>0</v>
      </c>
      <c r="AB21" s="123">
        <f t="shared" si="11"/>
        <v>1</v>
      </c>
      <c r="AC21" s="123">
        <f t="shared" si="12"/>
        <v>0</v>
      </c>
    </row>
    <row r="22" ht="12.75" customHeight="1">
      <c r="A22" s="116">
        <v>4607.0</v>
      </c>
      <c r="B22" s="105" t="s">
        <v>441</v>
      </c>
      <c r="C22" s="114" t="s">
        <v>442</v>
      </c>
      <c r="D22" s="106" t="s">
        <v>65</v>
      </c>
      <c r="E22" s="107"/>
      <c r="F22" s="108"/>
      <c r="G22" s="105" t="s">
        <v>427</v>
      </c>
      <c r="H22" s="105" t="s">
        <v>443</v>
      </c>
      <c r="I22" s="105" t="s">
        <v>404</v>
      </c>
      <c r="J22" s="109" t="s">
        <v>444</v>
      </c>
      <c r="K22" s="110"/>
      <c r="L22" s="142">
        <v>2.0</v>
      </c>
      <c r="M22" s="142"/>
      <c r="N22" s="142">
        <v>2.0</v>
      </c>
      <c r="O22" s="143"/>
      <c r="P22" s="144">
        <f t="shared" si="2"/>
        <v>6</v>
      </c>
      <c r="Q22" s="123">
        <f t="shared" si="3"/>
        <v>1</v>
      </c>
      <c r="R22" s="123">
        <f t="shared" si="4"/>
        <v>1</v>
      </c>
      <c r="S22" s="123">
        <f t="shared" si="5"/>
        <v>0</v>
      </c>
      <c r="T22" s="123">
        <f t="shared" si="6"/>
        <v>1</v>
      </c>
      <c r="U22" s="123">
        <f t="shared" si="7"/>
        <v>1</v>
      </c>
      <c r="V22" s="123">
        <f t="shared" si="8"/>
        <v>1</v>
      </c>
      <c r="W22" s="123">
        <f t="shared" si="9"/>
        <v>2</v>
      </c>
      <c r="X22" s="123">
        <f t="shared" ref="X22:AA22" si="28">IF(ROW()=5,0,IF(AND($Q22=1,$L22=X$4),2,IF(AND($L22&lt;&gt;X$4,X21=2),X21,IF($L22&lt;&gt;X$4,0,1))))</f>
        <v>2</v>
      </c>
      <c r="Y22" s="123">
        <f t="shared" si="28"/>
        <v>2</v>
      </c>
      <c r="Z22" s="123">
        <f t="shared" si="28"/>
        <v>0</v>
      </c>
      <c r="AA22" s="123">
        <f t="shared" si="28"/>
        <v>0</v>
      </c>
      <c r="AB22" s="123">
        <f t="shared" si="11"/>
        <v>1</v>
      </c>
      <c r="AC22" s="123">
        <f t="shared" si="12"/>
        <v>0</v>
      </c>
    </row>
    <row r="23" ht="12.75" customHeight="1">
      <c r="A23" s="116">
        <v>4180.0</v>
      </c>
      <c r="B23" s="105" t="s">
        <v>445</v>
      </c>
      <c r="C23" s="114" t="s">
        <v>446</v>
      </c>
      <c r="D23" s="106" t="s">
        <v>65</v>
      </c>
      <c r="E23" s="107"/>
      <c r="F23" s="108"/>
      <c r="G23" s="105" t="s">
        <v>447</v>
      </c>
      <c r="H23" s="105" t="s">
        <v>448</v>
      </c>
      <c r="I23" s="105" t="s">
        <v>404</v>
      </c>
      <c r="J23" s="109" t="s">
        <v>444</v>
      </c>
      <c r="K23" s="110"/>
      <c r="L23" s="142">
        <v>2.0</v>
      </c>
      <c r="M23" s="142"/>
      <c r="N23" s="142">
        <v>1.0</v>
      </c>
      <c r="O23" s="143"/>
      <c r="P23" s="144">
        <f t="shared" si="2"/>
        <v>6</v>
      </c>
      <c r="Q23" s="123">
        <f t="shared" si="3"/>
        <v>1</v>
      </c>
      <c r="R23" s="123">
        <f t="shared" si="4"/>
        <v>1</v>
      </c>
      <c r="S23" s="123">
        <f t="shared" si="5"/>
        <v>0</v>
      </c>
      <c r="T23" s="123">
        <f t="shared" si="6"/>
        <v>1</v>
      </c>
      <c r="U23" s="123">
        <f t="shared" si="7"/>
        <v>1</v>
      </c>
      <c r="V23" s="123">
        <f t="shared" si="8"/>
        <v>1</v>
      </c>
      <c r="W23" s="123">
        <f t="shared" si="9"/>
        <v>2</v>
      </c>
      <c r="X23" s="123">
        <f t="shared" ref="X23:AA23" si="29">IF(ROW()=5,0,IF(AND($Q23=1,$L23=X$4),2,IF(AND($L23&lt;&gt;X$4,X22=2),X22,IF($L23&lt;&gt;X$4,0,1))))</f>
        <v>2</v>
      </c>
      <c r="Y23" s="123">
        <f t="shared" si="29"/>
        <v>2</v>
      </c>
      <c r="Z23" s="123">
        <f t="shared" si="29"/>
        <v>0</v>
      </c>
      <c r="AA23" s="123">
        <f t="shared" si="29"/>
        <v>0</v>
      </c>
      <c r="AB23" s="123">
        <f t="shared" si="11"/>
        <v>1</v>
      </c>
      <c r="AC23" s="123">
        <f t="shared" si="12"/>
        <v>0</v>
      </c>
    </row>
    <row r="24" ht="12.75" customHeight="1">
      <c r="A24" s="116">
        <v>4184.0</v>
      </c>
      <c r="B24" s="105" t="s">
        <v>449</v>
      </c>
      <c r="C24" s="114" t="s">
        <v>450</v>
      </c>
      <c r="D24" s="106" t="s">
        <v>65</v>
      </c>
      <c r="E24" s="107"/>
      <c r="F24" s="108"/>
      <c r="G24" s="105" t="s">
        <v>447</v>
      </c>
      <c r="H24" s="105" t="s">
        <v>451</v>
      </c>
      <c r="I24" s="105" t="s">
        <v>404</v>
      </c>
      <c r="J24" s="109" t="s">
        <v>444</v>
      </c>
      <c r="K24" s="110"/>
      <c r="L24" s="142">
        <v>2.0</v>
      </c>
      <c r="M24" s="142"/>
      <c r="N24" s="142">
        <v>1.0</v>
      </c>
      <c r="O24" s="143"/>
      <c r="P24" s="144">
        <f t="shared" si="2"/>
        <v>6</v>
      </c>
      <c r="Q24" s="123">
        <f t="shared" si="3"/>
        <v>1</v>
      </c>
      <c r="R24" s="123">
        <f t="shared" si="4"/>
        <v>1</v>
      </c>
      <c r="S24" s="123">
        <f t="shared" si="5"/>
        <v>0</v>
      </c>
      <c r="T24" s="123">
        <f t="shared" si="6"/>
        <v>1</v>
      </c>
      <c r="U24" s="123">
        <f t="shared" si="7"/>
        <v>1</v>
      </c>
      <c r="V24" s="123">
        <f t="shared" si="8"/>
        <v>1</v>
      </c>
      <c r="W24" s="123">
        <f t="shared" si="9"/>
        <v>2</v>
      </c>
      <c r="X24" s="123">
        <f t="shared" ref="X24:AA24" si="30">IF(ROW()=5,0,IF(AND($Q24=1,$L24=X$4),2,IF(AND($L24&lt;&gt;X$4,X23=2),X23,IF($L24&lt;&gt;X$4,0,1))))</f>
        <v>2</v>
      </c>
      <c r="Y24" s="123">
        <f t="shared" si="30"/>
        <v>2</v>
      </c>
      <c r="Z24" s="123">
        <f t="shared" si="30"/>
        <v>0</v>
      </c>
      <c r="AA24" s="123">
        <f t="shared" si="30"/>
        <v>0</v>
      </c>
      <c r="AB24" s="123">
        <f t="shared" si="11"/>
        <v>1</v>
      </c>
      <c r="AC24" s="123">
        <f t="shared" si="12"/>
        <v>0</v>
      </c>
    </row>
    <row r="25" ht="12.75" customHeight="1">
      <c r="A25" s="116">
        <v>4181.0</v>
      </c>
      <c r="B25" s="105" t="s">
        <v>452</v>
      </c>
      <c r="C25" s="114" t="s">
        <v>453</v>
      </c>
      <c r="D25" s="106" t="s">
        <v>65</v>
      </c>
      <c r="E25" s="107"/>
      <c r="F25" s="108"/>
      <c r="G25" s="105" t="s">
        <v>447</v>
      </c>
      <c r="H25" s="105" t="s">
        <v>454</v>
      </c>
      <c r="I25" s="105" t="s">
        <v>404</v>
      </c>
      <c r="J25" s="109" t="s">
        <v>444</v>
      </c>
      <c r="K25" s="110"/>
      <c r="L25" s="142">
        <v>2.0</v>
      </c>
      <c r="M25" s="142"/>
      <c r="N25" s="142">
        <v>1.0</v>
      </c>
      <c r="O25" s="143"/>
      <c r="P25" s="144">
        <f t="shared" si="2"/>
        <v>6</v>
      </c>
      <c r="Q25" s="123">
        <f t="shared" si="3"/>
        <v>1</v>
      </c>
      <c r="R25" s="123">
        <f t="shared" si="4"/>
        <v>1</v>
      </c>
      <c r="S25" s="123">
        <f t="shared" si="5"/>
        <v>0</v>
      </c>
      <c r="T25" s="123">
        <f t="shared" si="6"/>
        <v>1</v>
      </c>
      <c r="U25" s="123">
        <f t="shared" si="7"/>
        <v>1</v>
      </c>
      <c r="V25" s="123">
        <f t="shared" si="8"/>
        <v>1</v>
      </c>
      <c r="W25" s="123">
        <f t="shared" si="9"/>
        <v>2</v>
      </c>
      <c r="X25" s="123">
        <f t="shared" ref="X25:AA25" si="31">IF(ROW()=5,0,IF(AND($Q25=1,$L25=X$4),2,IF(AND($L25&lt;&gt;X$4,X24=2),X24,IF($L25&lt;&gt;X$4,0,1))))</f>
        <v>2</v>
      </c>
      <c r="Y25" s="123">
        <f t="shared" si="31"/>
        <v>2</v>
      </c>
      <c r="Z25" s="123">
        <f t="shared" si="31"/>
        <v>0</v>
      </c>
      <c r="AA25" s="123">
        <f t="shared" si="31"/>
        <v>0</v>
      </c>
      <c r="AB25" s="123">
        <f t="shared" si="11"/>
        <v>1</v>
      </c>
      <c r="AC25" s="123">
        <f t="shared" si="12"/>
        <v>0</v>
      </c>
    </row>
    <row r="26" ht="12.75" customHeight="1">
      <c r="A26" s="116">
        <v>1806.0</v>
      </c>
      <c r="B26" s="105" t="s">
        <v>455</v>
      </c>
      <c r="C26" s="114" t="s">
        <v>456</v>
      </c>
      <c r="D26" s="106" t="s">
        <v>65</v>
      </c>
      <c r="E26" s="107"/>
      <c r="F26" s="108"/>
      <c r="G26" s="105" t="s">
        <v>447</v>
      </c>
      <c r="H26" s="105" t="s">
        <v>457</v>
      </c>
      <c r="I26" s="105" t="s">
        <v>404</v>
      </c>
      <c r="J26" s="109" t="s">
        <v>458</v>
      </c>
      <c r="K26" s="110"/>
      <c r="L26" s="142">
        <v>2.0</v>
      </c>
      <c r="M26" s="142"/>
      <c r="N26" s="142">
        <v>1.0</v>
      </c>
      <c r="O26" s="143"/>
      <c r="P26" s="144">
        <f t="shared" si="2"/>
        <v>6</v>
      </c>
      <c r="Q26" s="123">
        <f t="shared" si="3"/>
        <v>1</v>
      </c>
      <c r="R26" s="123">
        <f t="shared" si="4"/>
        <v>1</v>
      </c>
      <c r="S26" s="123">
        <f t="shared" si="5"/>
        <v>0</v>
      </c>
      <c r="T26" s="123">
        <f t="shared" si="6"/>
        <v>1</v>
      </c>
      <c r="U26" s="123">
        <f t="shared" si="7"/>
        <v>1</v>
      </c>
      <c r="V26" s="123">
        <f t="shared" si="8"/>
        <v>1</v>
      </c>
      <c r="W26" s="123">
        <f t="shared" si="9"/>
        <v>2</v>
      </c>
      <c r="X26" s="123">
        <f t="shared" ref="X26:AA26" si="32">IF(ROW()=5,0,IF(AND($Q26=1,$L26=X$4),2,IF(AND($L26&lt;&gt;X$4,X25=2),X25,IF($L26&lt;&gt;X$4,0,1))))</f>
        <v>2</v>
      </c>
      <c r="Y26" s="123">
        <f t="shared" si="32"/>
        <v>2</v>
      </c>
      <c r="Z26" s="123">
        <f t="shared" si="32"/>
        <v>0</v>
      </c>
      <c r="AA26" s="123">
        <f t="shared" si="32"/>
        <v>0</v>
      </c>
      <c r="AB26" s="123">
        <f t="shared" si="11"/>
        <v>1</v>
      </c>
      <c r="AC26" s="123">
        <f t="shared" si="12"/>
        <v>1</v>
      </c>
    </row>
    <row r="27" ht="12.75" customHeight="1">
      <c r="A27" s="116">
        <v>4192.0</v>
      </c>
      <c r="B27" s="105" t="s">
        <v>459</v>
      </c>
      <c r="C27" s="114" t="s">
        <v>460</v>
      </c>
      <c r="D27" s="106" t="s">
        <v>65</v>
      </c>
      <c r="E27" s="107"/>
      <c r="F27" s="108"/>
      <c r="G27" s="105" t="s">
        <v>447</v>
      </c>
      <c r="H27" s="105" t="s">
        <v>457</v>
      </c>
      <c r="I27" s="105" t="s">
        <v>404</v>
      </c>
      <c r="J27" s="109" t="s">
        <v>461</v>
      </c>
      <c r="K27" s="110"/>
      <c r="L27" s="142">
        <v>3.0</v>
      </c>
      <c r="M27" s="142"/>
      <c r="N27" s="142">
        <v>2.0</v>
      </c>
      <c r="O27" s="143"/>
      <c r="P27" s="144">
        <f t="shared" si="2"/>
        <v>6</v>
      </c>
      <c r="Q27" s="123">
        <f t="shared" si="3"/>
        <v>1</v>
      </c>
      <c r="R27" s="123">
        <f t="shared" si="4"/>
        <v>1</v>
      </c>
      <c r="S27" s="123">
        <f t="shared" si="5"/>
        <v>0</v>
      </c>
      <c r="T27" s="123">
        <f t="shared" si="6"/>
        <v>1</v>
      </c>
      <c r="U27" s="123">
        <f t="shared" si="7"/>
        <v>1</v>
      </c>
      <c r="V27" s="123">
        <f t="shared" si="8"/>
        <v>1</v>
      </c>
      <c r="W27" s="123">
        <f t="shared" si="9"/>
        <v>2</v>
      </c>
      <c r="X27" s="123">
        <f t="shared" ref="X27:AA27" si="33">IF(ROW()=5,0,IF(AND($Q27=1,$L27=X$4),2,IF(AND($L27&lt;&gt;X$4,X26=2),X26,IF($L27&lt;&gt;X$4,0,1))))</f>
        <v>2</v>
      </c>
      <c r="Y27" s="123">
        <f t="shared" si="33"/>
        <v>2</v>
      </c>
      <c r="Z27" s="123">
        <f t="shared" si="33"/>
        <v>0</v>
      </c>
      <c r="AA27" s="123">
        <f t="shared" si="33"/>
        <v>0</v>
      </c>
      <c r="AB27" s="123">
        <f t="shared" si="11"/>
        <v>1</v>
      </c>
      <c r="AC27" s="123">
        <f t="shared" si="12"/>
        <v>0</v>
      </c>
    </row>
    <row r="28" ht="12.75" customHeight="1">
      <c r="A28" s="116">
        <v>4191.0</v>
      </c>
      <c r="B28" s="105" t="s">
        <v>462</v>
      </c>
      <c r="C28" s="114" t="s">
        <v>463</v>
      </c>
      <c r="D28" s="106" t="s">
        <v>65</v>
      </c>
      <c r="E28" s="107" t="s">
        <v>464</v>
      </c>
      <c r="F28" s="108"/>
      <c r="G28" s="105" t="s">
        <v>447</v>
      </c>
      <c r="H28" s="105" t="s">
        <v>457</v>
      </c>
      <c r="I28" s="105"/>
      <c r="J28" s="109" t="s">
        <v>444</v>
      </c>
      <c r="K28" s="110"/>
      <c r="L28" s="142">
        <v>2.0</v>
      </c>
      <c r="M28" s="142"/>
      <c r="N28" s="142">
        <v>1.0</v>
      </c>
      <c r="O28" s="143"/>
      <c r="P28" s="144">
        <f t="shared" si="2"/>
        <v>6</v>
      </c>
      <c r="Q28" s="123">
        <f t="shared" si="3"/>
        <v>1</v>
      </c>
      <c r="R28" s="123">
        <f t="shared" si="4"/>
        <v>1</v>
      </c>
      <c r="S28" s="123">
        <f t="shared" si="5"/>
        <v>0</v>
      </c>
      <c r="T28" s="123">
        <f t="shared" si="6"/>
        <v>1</v>
      </c>
      <c r="U28" s="123">
        <f t="shared" si="7"/>
        <v>1</v>
      </c>
      <c r="V28" s="123">
        <f t="shared" si="8"/>
        <v>1</v>
      </c>
      <c r="W28" s="123">
        <f t="shared" si="9"/>
        <v>2</v>
      </c>
      <c r="X28" s="123">
        <f t="shared" ref="X28:AA28" si="34">IF(ROW()=5,0,IF(AND($Q28=1,$L28=X$4),2,IF(AND($L28&lt;&gt;X$4,X27=2),X27,IF($L28&lt;&gt;X$4,0,1))))</f>
        <v>2</v>
      </c>
      <c r="Y28" s="123">
        <f t="shared" si="34"/>
        <v>2</v>
      </c>
      <c r="Z28" s="123">
        <f t="shared" si="34"/>
        <v>0</v>
      </c>
      <c r="AA28" s="123">
        <f t="shared" si="34"/>
        <v>0</v>
      </c>
      <c r="AB28" s="123">
        <f t="shared" si="11"/>
        <v>1</v>
      </c>
      <c r="AC28" s="123">
        <f t="shared" si="12"/>
        <v>0</v>
      </c>
    </row>
    <row r="29" ht="12.75" customHeight="1">
      <c r="A29" s="116">
        <v>3548.0</v>
      </c>
      <c r="B29" s="105" t="s">
        <v>465</v>
      </c>
      <c r="C29" s="105" t="s">
        <v>466</v>
      </c>
      <c r="D29" s="106" t="s">
        <v>65</v>
      </c>
      <c r="E29" s="107"/>
      <c r="F29" s="108"/>
      <c r="G29" s="105" t="s">
        <v>447</v>
      </c>
      <c r="H29" s="105" t="s">
        <v>467</v>
      </c>
      <c r="I29" s="105"/>
      <c r="J29" s="109"/>
      <c r="K29" s="110"/>
      <c r="L29" s="142">
        <v>1.0</v>
      </c>
      <c r="M29" s="142"/>
      <c r="N29" s="142">
        <v>1.0</v>
      </c>
      <c r="O29" s="143"/>
      <c r="P29" s="144">
        <f t="shared" si="2"/>
        <v>7</v>
      </c>
      <c r="Q29" s="123">
        <f t="shared" si="3"/>
        <v>1</v>
      </c>
      <c r="R29" s="123">
        <f t="shared" si="4"/>
        <v>1</v>
      </c>
      <c r="S29" s="123">
        <f t="shared" si="5"/>
        <v>0</v>
      </c>
      <c r="T29" s="123">
        <f t="shared" si="6"/>
        <v>1</v>
      </c>
      <c r="U29" s="123">
        <f t="shared" si="7"/>
        <v>1</v>
      </c>
      <c r="V29" s="123">
        <f t="shared" si="8"/>
        <v>1</v>
      </c>
      <c r="W29" s="123">
        <f t="shared" si="9"/>
        <v>2</v>
      </c>
      <c r="X29" s="123">
        <f t="shared" ref="X29:AA29" si="35">IF(ROW()=5,0,IF(AND($Q29=1,$L29=X$4),2,IF(AND($L29&lt;&gt;X$4,X28=2),X28,IF($L29&lt;&gt;X$4,0,1))))</f>
        <v>2</v>
      </c>
      <c r="Y29" s="123">
        <f t="shared" si="35"/>
        <v>2</v>
      </c>
      <c r="Z29" s="123">
        <f t="shared" si="35"/>
        <v>0</v>
      </c>
      <c r="AA29" s="123">
        <f t="shared" si="35"/>
        <v>0</v>
      </c>
      <c r="AB29" s="123">
        <f t="shared" si="11"/>
        <v>1</v>
      </c>
      <c r="AC29" s="123">
        <f t="shared" si="12"/>
        <v>1</v>
      </c>
    </row>
    <row r="30" ht="12.75" customHeight="1">
      <c r="A30" s="116">
        <v>3219.0</v>
      </c>
      <c r="B30" s="105" t="s">
        <v>468</v>
      </c>
      <c r="C30" s="114" t="s">
        <v>469</v>
      </c>
      <c r="D30" s="106" t="s">
        <v>65</v>
      </c>
      <c r="E30" s="107"/>
      <c r="F30" s="108"/>
      <c r="G30" s="105" t="s">
        <v>447</v>
      </c>
      <c r="H30" s="105" t="s">
        <v>467</v>
      </c>
      <c r="I30" s="105"/>
      <c r="J30" s="109"/>
      <c r="K30" s="110"/>
      <c r="L30" s="142">
        <v>2.0</v>
      </c>
      <c r="M30" s="142"/>
      <c r="N30" s="142">
        <v>2.0</v>
      </c>
      <c r="O30" s="143"/>
      <c r="P30" s="144">
        <f t="shared" si="2"/>
        <v>7</v>
      </c>
      <c r="Q30" s="123">
        <f t="shared" si="3"/>
        <v>1</v>
      </c>
      <c r="R30" s="123">
        <f t="shared" si="4"/>
        <v>1</v>
      </c>
      <c r="S30" s="123">
        <f t="shared" si="5"/>
        <v>0</v>
      </c>
      <c r="T30" s="123">
        <f t="shared" si="6"/>
        <v>1</v>
      </c>
      <c r="U30" s="123">
        <f t="shared" si="7"/>
        <v>1</v>
      </c>
      <c r="V30" s="123">
        <f t="shared" si="8"/>
        <v>1</v>
      </c>
      <c r="W30" s="123">
        <f t="shared" si="9"/>
        <v>2</v>
      </c>
      <c r="X30" s="123">
        <f t="shared" ref="X30:AA30" si="36">IF(ROW()=5,0,IF(AND($Q30=1,$L30=X$4),2,IF(AND($L30&lt;&gt;X$4,X29=2),X29,IF($L30&lt;&gt;X$4,0,1))))</f>
        <v>2</v>
      </c>
      <c r="Y30" s="123">
        <f t="shared" si="36"/>
        <v>2</v>
      </c>
      <c r="Z30" s="123">
        <f t="shared" si="36"/>
        <v>0</v>
      </c>
      <c r="AA30" s="123">
        <f t="shared" si="36"/>
        <v>0</v>
      </c>
      <c r="AB30" s="123">
        <f t="shared" si="11"/>
        <v>1</v>
      </c>
      <c r="AC30" s="123">
        <f t="shared" si="12"/>
        <v>0</v>
      </c>
    </row>
    <row r="31" ht="12.75" customHeight="1">
      <c r="A31" s="35"/>
      <c r="B31" s="35"/>
      <c r="C31" s="123"/>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ht="12.75" customHeight="1">
      <c r="A32" s="35"/>
      <c r="B32" s="35"/>
      <c r="C32" s="123"/>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ht="12.75" customHeight="1">
      <c r="A33" s="35"/>
      <c r="B33" s="35"/>
      <c r="C33" s="123"/>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ht="12.75" customHeight="1">
      <c r="A34" s="35"/>
      <c r="B34" s="35"/>
      <c r="C34" s="123"/>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ht="12.75" customHeight="1">
      <c r="A35" s="35"/>
      <c r="B35" s="35"/>
      <c r="C35" s="123"/>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ht="12.75" customHeight="1">
      <c r="A36" s="35"/>
      <c r="B36" s="35"/>
      <c r="C36" s="123"/>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ht="12.75" customHeight="1">
      <c r="A37" s="35"/>
      <c r="B37" s="35"/>
      <c r="C37" s="123"/>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ht="12.75" customHeight="1">
      <c r="A38" s="35"/>
      <c r="B38" s="35"/>
      <c r="C38" s="123"/>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ht="12.75" customHeight="1">
      <c r="A39" s="35"/>
      <c r="B39" s="35"/>
      <c r="C39" s="123"/>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ht="12.75" customHeight="1">
      <c r="A40" s="35"/>
      <c r="B40" s="35"/>
      <c r="C40" s="123"/>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ht="12.75" customHeight="1">
      <c r="A41" s="35"/>
      <c r="B41" s="35"/>
      <c r="C41" s="123"/>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ht="12.75" customHeight="1">
      <c r="A42" s="35"/>
      <c r="B42" s="35"/>
      <c r="C42" s="123"/>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ht="12.75" customHeight="1">
      <c r="A43" s="35"/>
      <c r="B43" s="35"/>
      <c r="C43" s="123"/>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ht="12.75" customHeight="1">
      <c r="A44" s="35"/>
      <c r="B44" s="35"/>
      <c r="C44" s="123"/>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ht="12.75" customHeight="1">
      <c r="A45" s="35"/>
      <c r="B45" s="35"/>
      <c r="C45" s="123"/>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ht="12.75" customHeight="1">
      <c r="A46" s="35"/>
      <c r="B46" s="35"/>
      <c r="C46" s="123"/>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ht="12.75" customHeight="1">
      <c r="A47" s="35"/>
      <c r="B47" s="35"/>
      <c r="C47" s="123"/>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row r="48" ht="12.75" customHeight="1">
      <c r="A48" s="35"/>
      <c r="B48" s="35"/>
      <c r="C48" s="123"/>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ht="12.75" customHeight="1">
      <c r="A49" s="35"/>
      <c r="B49" s="35"/>
      <c r="C49" s="123"/>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ht="12.75" customHeight="1">
      <c r="A50" s="35"/>
      <c r="B50" s="35"/>
      <c r="C50" s="123"/>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ht="12.75" customHeight="1">
      <c r="A51" s="35"/>
      <c r="B51" s="35"/>
      <c r="C51" s="123"/>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ht="12.75" customHeight="1">
      <c r="A52" s="35"/>
      <c r="B52" s="35"/>
      <c r="C52" s="123"/>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ht="12.75" customHeight="1">
      <c r="A53" s="35"/>
      <c r="B53" s="35"/>
      <c r="C53" s="123"/>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ht="12.75" customHeight="1">
      <c r="A54" s="35"/>
      <c r="B54" s="35"/>
      <c r="C54" s="123"/>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ht="12.75" customHeight="1">
      <c r="A55" s="35"/>
      <c r="B55" s="35"/>
      <c r="C55" s="123"/>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ht="12.75" customHeight="1">
      <c r="A56" s="35"/>
      <c r="B56" s="35"/>
      <c r="C56" s="123"/>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ht="12.75" customHeight="1">
      <c r="A57" s="35"/>
      <c r="B57" s="35"/>
      <c r="C57" s="123"/>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ht="12.75" customHeight="1">
      <c r="A58" s="35"/>
      <c r="B58" s="35"/>
      <c r="C58" s="123"/>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ht="12.75" customHeight="1">
      <c r="A59" s="35"/>
      <c r="B59" s="35"/>
      <c r="C59" s="123"/>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ht="12.75" customHeight="1">
      <c r="A60" s="35"/>
      <c r="B60" s="35"/>
      <c r="C60" s="123"/>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ht="12.75" customHeight="1">
      <c r="A61" s="35"/>
      <c r="B61" s="35"/>
      <c r="C61" s="123"/>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ht="12.75" customHeight="1">
      <c r="A62" s="35"/>
      <c r="B62" s="35"/>
      <c r="C62" s="123"/>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ht="12.75" customHeight="1">
      <c r="A63" s="35"/>
      <c r="B63" s="35"/>
      <c r="C63" s="123"/>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ht="12.75" customHeight="1">
      <c r="A64" s="35"/>
      <c r="B64" s="35"/>
      <c r="C64" s="123"/>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ht="12.75" customHeight="1">
      <c r="A65" s="35"/>
      <c r="B65" s="35"/>
      <c r="C65" s="123"/>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ht="12.75" customHeight="1">
      <c r="A66" s="35"/>
      <c r="B66" s="35"/>
      <c r="C66" s="123"/>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ht="12.75" customHeight="1">
      <c r="A67" s="35"/>
      <c r="B67" s="35"/>
      <c r="C67" s="123"/>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ht="12.75" customHeight="1">
      <c r="A68" s="35"/>
      <c r="B68" s="35"/>
      <c r="C68" s="123"/>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ht="12.75" customHeight="1">
      <c r="A69" s="35"/>
      <c r="B69" s="35"/>
      <c r="C69" s="123"/>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ht="12.75" customHeight="1">
      <c r="A70" s="35"/>
      <c r="B70" s="35"/>
      <c r="C70" s="123"/>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ht="12.75" customHeight="1">
      <c r="A71" s="35"/>
      <c r="B71" s="35"/>
      <c r="C71" s="123"/>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ht="12.75" customHeight="1">
      <c r="A72" s="35"/>
      <c r="B72" s="35"/>
      <c r="C72" s="123"/>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ht="12.75" customHeight="1">
      <c r="A73" s="35"/>
      <c r="B73" s="35"/>
      <c r="C73" s="123"/>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ht="12.75" customHeight="1">
      <c r="A74" s="35"/>
      <c r="B74" s="35"/>
      <c r="C74" s="123"/>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ht="12.75" customHeight="1">
      <c r="A75" s="35"/>
      <c r="B75" s="35"/>
      <c r="C75" s="123"/>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ht="12.75" customHeight="1">
      <c r="A76" s="35"/>
      <c r="B76" s="35"/>
      <c r="C76" s="123"/>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ht="12.75" customHeight="1">
      <c r="A77" s="35"/>
      <c r="B77" s="35"/>
      <c r="C77" s="123"/>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ht="12.75" customHeight="1">
      <c r="A78" s="35"/>
      <c r="B78" s="35"/>
      <c r="C78" s="123"/>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ht="12.75" customHeight="1">
      <c r="A79" s="35"/>
      <c r="B79" s="35"/>
      <c r="C79" s="123"/>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ht="12.75" customHeight="1">
      <c r="A80" s="35"/>
      <c r="B80" s="35"/>
      <c r="C80" s="123"/>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ht="12.75" customHeight="1">
      <c r="A81" s="35"/>
      <c r="B81" s="35"/>
      <c r="C81" s="123"/>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ht="12.75" customHeight="1">
      <c r="A82" s="35"/>
      <c r="B82" s="35"/>
      <c r="C82" s="123"/>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ht="12.75" customHeight="1">
      <c r="A83" s="35"/>
      <c r="B83" s="35"/>
      <c r="C83" s="123"/>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ht="12.75" customHeight="1">
      <c r="A84" s="35"/>
      <c r="B84" s="35"/>
      <c r="C84" s="123"/>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ht="12.75" customHeight="1">
      <c r="A85" s="35"/>
      <c r="B85" s="35"/>
      <c r="C85" s="123"/>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ht="12.75" customHeight="1">
      <c r="A86" s="35"/>
      <c r="B86" s="35"/>
      <c r="C86" s="123"/>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ht="12.75" customHeight="1">
      <c r="A87" s="35"/>
      <c r="B87" s="35"/>
      <c r="C87" s="123"/>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ht="12.75" customHeight="1">
      <c r="A88" s="35"/>
      <c r="B88" s="35"/>
      <c r="C88" s="123"/>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ht="12.75" customHeight="1">
      <c r="A89" s="35"/>
      <c r="B89" s="35"/>
      <c r="C89" s="123"/>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ht="12.75" customHeight="1">
      <c r="A90" s="35"/>
      <c r="B90" s="35"/>
      <c r="C90" s="123"/>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ht="12.75" customHeight="1">
      <c r="A91" s="35"/>
      <c r="B91" s="35"/>
      <c r="C91" s="123"/>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ht="12.75" customHeight="1">
      <c r="A92" s="35"/>
      <c r="B92" s="35"/>
      <c r="C92" s="123"/>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ht="12.75" customHeight="1">
      <c r="A93" s="35"/>
      <c r="B93" s="35"/>
      <c r="C93" s="123"/>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ht="12.75" customHeight="1">
      <c r="A94" s="35"/>
      <c r="B94" s="35"/>
      <c r="C94" s="123"/>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ht="12.75" customHeight="1">
      <c r="A95" s="35"/>
      <c r="B95" s="35"/>
      <c r="C95" s="123"/>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row>
    <row r="96" ht="12.75" customHeight="1">
      <c r="A96" s="35"/>
      <c r="B96" s="35"/>
      <c r="C96" s="123"/>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row>
    <row r="97" ht="12.75" customHeight="1">
      <c r="A97" s="35"/>
      <c r="B97" s="35"/>
      <c r="C97" s="123"/>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row>
    <row r="98" ht="12.75" customHeight="1">
      <c r="A98" s="35"/>
      <c r="B98" s="35"/>
      <c r="C98" s="123"/>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row>
    <row r="99" ht="12.75" customHeight="1">
      <c r="A99" s="35"/>
      <c r="B99" s="35"/>
      <c r="C99" s="123"/>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row>
    <row r="100" ht="12.75" customHeight="1">
      <c r="A100" s="35"/>
      <c r="B100" s="35"/>
      <c r="C100" s="123"/>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row>
    <row r="101" ht="12.75" customHeight="1">
      <c r="A101" s="35"/>
      <c r="B101" s="35"/>
      <c r="C101" s="123"/>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row>
    <row r="102" ht="12.75" customHeight="1">
      <c r="A102" s="35"/>
      <c r="B102" s="35"/>
      <c r="C102" s="123"/>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row>
    <row r="103" ht="12.75" customHeight="1">
      <c r="A103" s="35"/>
      <c r="B103" s="35"/>
      <c r="C103" s="123"/>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row>
    <row r="104" ht="12.75" customHeight="1">
      <c r="A104" s="35"/>
      <c r="B104" s="35"/>
      <c r="C104" s="123"/>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row>
    <row r="105" ht="12.75" customHeight="1">
      <c r="A105" s="35"/>
      <c r="B105" s="35"/>
      <c r="C105" s="123"/>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row>
    <row r="106" ht="12.75" customHeight="1">
      <c r="A106" s="35"/>
      <c r="B106" s="35"/>
      <c r="C106" s="123"/>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row>
    <row r="107" ht="12.75" customHeight="1">
      <c r="A107" s="35"/>
      <c r="B107" s="35"/>
      <c r="C107" s="123"/>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row>
    <row r="108" ht="12.75" customHeight="1">
      <c r="A108" s="35"/>
      <c r="B108" s="35"/>
      <c r="C108" s="123"/>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row>
    <row r="109" ht="12.75" customHeight="1">
      <c r="A109" s="35"/>
      <c r="B109" s="35"/>
      <c r="C109" s="123"/>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row>
    <row r="110" ht="12.75" customHeight="1">
      <c r="A110" s="35"/>
      <c r="B110" s="35"/>
      <c r="C110" s="123"/>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row>
    <row r="111" ht="12.75" customHeight="1">
      <c r="A111" s="35"/>
      <c r="B111" s="35"/>
      <c r="C111" s="123"/>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row>
    <row r="112" ht="12.75" customHeight="1">
      <c r="A112" s="35"/>
      <c r="B112" s="35"/>
      <c r="C112" s="123"/>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row>
    <row r="113" ht="12.75" customHeight="1">
      <c r="A113" s="35"/>
      <c r="B113" s="35"/>
      <c r="C113" s="123"/>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row>
    <row r="114" ht="12.75" customHeight="1">
      <c r="A114" s="35"/>
      <c r="B114" s="35"/>
      <c r="C114" s="123"/>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row>
    <row r="115" ht="12.75" customHeight="1">
      <c r="A115" s="35"/>
      <c r="B115" s="35"/>
      <c r="C115" s="123"/>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row>
    <row r="116" ht="12.75" customHeight="1">
      <c r="A116" s="35"/>
      <c r="B116" s="35"/>
      <c r="C116" s="123"/>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row>
    <row r="117" ht="12.75" customHeight="1">
      <c r="A117" s="35"/>
      <c r="B117" s="35"/>
      <c r="C117" s="123"/>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row>
    <row r="118" ht="12.75" customHeight="1">
      <c r="A118" s="35"/>
      <c r="B118" s="35"/>
      <c r="C118" s="123"/>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row>
    <row r="119" ht="12.75" customHeight="1">
      <c r="A119" s="35"/>
      <c r="B119" s="35"/>
      <c r="C119" s="123"/>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row>
    <row r="120" ht="12.75" customHeight="1">
      <c r="A120" s="35"/>
      <c r="B120" s="35"/>
      <c r="C120" s="123"/>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row>
    <row r="121" ht="12.75" customHeight="1">
      <c r="A121" s="35"/>
      <c r="B121" s="35"/>
      <c r="C121" s="123"/>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row>
    <row r="122" ht="12.75" customHeight="1">
      <c r="A122" s="35"/>
      <c r="B122" s="35"/>
      <c r="C122" s="123"/>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ht="12.75" customHeight="1">
      <c r="A123" s="35"/>
      <c r="B123" s="35"/>
      <c r="C123" s="123"/>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row>
    <row r="124" ht="12.75" customHeight="1">
      <c r="A124" s="35"/>
      <c r="B124" s="35"/>
      <c r="C124" s="123"/>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row>
    <row r="125" ht="12.75" customHeight="1">
      <c r="A125" s="35"/>
      <c r="B125" s="35"/>
      <c r="C125" s="123"/>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row>
    <row r="126" ht="12.75" customHeight="1">
      <c r="A126" s="35"/>
      <c r="B126" s="35"/>
      <c r="C126" s="123"/>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row>
    <row r="127" ht="12.75" customHeight="1">
      <c r="A127" s="35"/>
      <c r="B127" s="35"/>
      <c r="C127" s="123"/>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row>
    <row r="128" ht="12.75" customHeight="1">
      <c r="A128" s="35"/>
      <c r="B128" s="35"/>
      <c r="C128" s="123"/>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row>
    <row r="129" ht="12.75" customHeight="1">
      <c r="A129" s="35"/>
      <c r="B129" s="35"/>
      <c r="C129" s="123"/>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row>
    <row r="130" ht="12.75" customHeight="1">
      <c r="A130" s="35"/>
      <c r="B130" s="35"/>
      <c r="C130" s="123"/>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row>
    <row r="131" ht="12.75" customHeight="1">
      <c r="A131" s="35"/>
      <c r="B131" s="35"/>
      <c r="C131" s="123"/>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row>
    <row r="132" ht="12.75" customHeight="1">
      <c r="A132" s="35"/>
      <c r="B132" s="35"/>
      <c r="C132" s="123"/>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row>
    <row r="133" ht="12.75" customHeight="1">
      <c r="A133" s="35"/>
      <c r="B133" s="35"/>
      <c r="C133" s="123"/>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row>
    <row r="134" ht="12.75" customHeight="1">
      <c r="A134" s="35"/>
      <c r="B134" s="35"/>
      <c r="C134" s="123"/>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row>
    <row r="135" ht="12.75" customHeight="1">
      <c r="A135" s="35"/>
      <c r="B135" s="35"/>
      <c r="C135" s="123"/>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row>
    <row r="136" ht="12.75" customHeight="1">
      <c r="A136" s="35"/>
      <c r="B136" s="35"/>
      <c r="C136" s="123"/>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row>
    <row r="137" ht="12.75" customHeight="1">
      <c r="A137" s="35"/>
      <c r="B137" s="35"/>
      <c r="C137" s="123"/>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row>
    <row r="138" ht="12.75" customHeight="1">
      <c r="A138" s="35"/>
      <c r="B138" s="35"/>
      <c r="C138" s="123"/>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row>
    <row r="139" ht="12.75" customHeight="1">
      <c r="A139" s="35"/>
      <c r="B139" s="35"/>
      <c r="C139" s="123"/>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row>
    <row r="140" ht="12.75" customHeight="1">
      <c r="A140" s="35"/>
      <c r="B140" s="35"/>
      <c r="C140" s="123"/>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row>
    <row r="141" ht="12.75" customHeight="1">
      <c r="A141" s="35"/>
      <c r="B141" s="35"/>
      <c r="C141" s="123"/>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row>
    <row r="142" ht="12.75" customHeight="1">
      <c r="A142" s="35"/>
      <c r="B142" s="35"/>
      <c r="C142" s="123"/>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row>
    <row r="143" ht="12.75" customHeight="1">
      <c r="A143" s="35"/>
      <c r="B143" s="35"/>
      <c r="C143" s="123"/>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row>
    <row r="144" ht="12.75" customHeight="1">
      <c r="A144" s="35"/>
      <c r="B144" s="35"/>
      <c r="C144" s="123"/>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row>
    <row r="145" ht="12.75" customHeight="1">
      <c r="A145" s="35"/>
      <c r="B145" s="35"/>
      <c r="C145" s="123"/>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row>
    <row r="146" ht="12.75" customHeight="1">
      <c r="A146" s="35"/>
      <c r="B146" s="35"/>
      <c r="C146" s="123"/>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row>
    <row r="147" ht="12.75" customHeight="1">
      <c r="A147" s="35"/>
      <c r="B147" s="35"/>
      <c r="C147" s="123"/>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row>
    <row r="148" ht="12.75" customHeight="1">
      <c r="A148" s="35"/>
      <c r="B148" s="35"/>
      <c r="C148" s="123"/>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row>
    <row r="149" ht="12.75" customHeight="1">
      <c r="A149" s="35"/>
      <c r="B149" s="35"/>
      <c r="C149" s="123"/>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row>
    <row r="150" ht="12.75" customHeight="1">
      <c r="A150" s="35"/>
      <c r="B150" s="35"/>
      <c r="C150" s="123"/>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row>
    <row r="151" ht="12.75" customHeight="1">
      <c r="A151" s="35"/>
      <c r="B151" s="35"/>
      <c r="C151" s="123"/>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row>
    <row r="152" ht="12.75" customHeight="1">
      <c r="A152" s="35"/>
      <c r="B152" s="35"/>
      <c r="C152" s="123"/>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row>
    <row r="153" ht="12.75" customHeight="1">
      <c r="A153" s="35"/>
      <c r="B153" s="35"/>
      <c r="C153" s="123"/>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row>
    <row r="154" ht="12.75" customHeight="1">
      <c r="A154" s="35"/>
      <c r="B154" s="35"/>
      <c r="C154" s="123"/>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row>
    <row r="155" ht="12.75" customHeight="1">
      <c r="A155" s="35"/>
      <c r="B155" s="35"/>
      <c r="C155" s="123"/>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row>
    <row r="156" ht="12.75" customHeight="1">
      <c r="A156" s="35"/>
      <c r="B156" s="35"/>
      <c r="C156" s="123"/>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row>
    <row r="157" ht="12.75" customHeight="1">
      <c r="A157" s="35"/>
      <c r="B157" s="35"/>
      <c r="C157" s="123"/>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row>
    <row r="158" ht="12.75" customHeight="1">
      <c r="A158" s="35"/>
      <c r="B158" s="35"/>
      <c r="C158" s="123"/>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row>
    <row r="159" ht="12.75" customHeight="1">
      <c r="A159" s="35"/>
      <c r="B159" s="35"/>
      <c r="C159" s="123"/>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row>
    <row r="160" ht="12.75" customHeight="1">
      <c r="A160" s="35"/>
      <c r="B160" s="35"/>
      <c r="C160" s="123"/>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row>
    <row r="161" ht="12.75" customHeight="1">
      <c r="A161" s="35"/>
      <c r="B161" s="35"/>
      <c r="C161" s="123"/>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row>
    <row r="162" ht="12.75" customHeight="1">
      <c r="A162" s="35"/>
      <c r="B162" s="35"/>
      <c r="C162" s="123"/>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row>
    <row r="163" ht="12.75" customHeight="1">
      <c r="A163" s="35"/>
      <c r="B163" s="35"/>
      <c r="C163" s="123"/>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row>
    <row r="164" ht="12.75" customHeight="1">
      <c r="A164" s="35"/>
      <c r="B164" s="35"/>
      <c r="C164" s="123"/>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row>
    <row r="165" ht="12.75" customHeight="1">
      <c r="A165" s="35"/>
      <c r="B165" s="35"/>
      <c r="C165" s="123"/>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row>
    <row r="166" ht="12.75" customHeight="1">
      <c r="A166" s="35"/>
      <c r="B166" s="35"/>
      <c r="C166" s="123"/>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row>
    <row r="167" ht="12.75" customHeight="1">
      <c r="A167" s="35"/>
      <c r="B167" s="35"/>
      <c r="C167" s="123"/>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row>
    <row r="168" ht="12.75" customHeight="1">
      <c r="A168" s="35"/>
      <c r="B168" s="35"/>
      <c r="C168" s="123"/>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row>
    <row r="169" ht="12.75" customHeight="1">
      <c r="A169" s="35"/>
      <c r="B169" s="35"/>
      <c r="C169" s="123"/>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row>
    <row r="170" ht="12.75" customHeight="1">
      <c r="A170" s="35"/>
      <c r="B170" s="35"/>
      <c r="C170" s="123"/>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row>
    <row r="171" ht="12.75" customHeight="1">
      <c r="A171" s="35"/>
      <c r="B171" s="35"/>
      <c r="C171" s="123"/>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row>
    <row r="172" ht="12.75" customHeight="1">
      <c r="A172" s="35"/>
      <c r="B172" s="35"/>
      <c r="C172" s="123"/>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row>
    <row r="173" ht="12.75" customHeight="1">
      <c r="A173" s="35"/>
      <c r="B173" s="35"/>
      <c r="C173" s="123"/>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row>
    <row r="174" ht="12.75" customHeight="1">
      <c r="A174" s="35"/>
      <c r="B174" s="35"/>
      <c r="C174" s="123"/>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row>
    <row r="175" ht="12.75" customHeight="1">
      <c r="A175" s="35"/>
      <c r="B175" s="35"/>
      <c r="C175" s="123"/>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row>
    <row r="176" ht="12.75" customHeight="1">
      <c r="A176" s="35"/>
      <c r="B176" s="35"/>
      <c r="C176" s="123"/>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row>
    <row r="177" ht="12.75" customHeight="1">
      <c r="A177" s="35"/>
      <c r="B177" s="35"/>
      <c r="C177" s="123"/>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row>
    <row r="178" ht="12.75" customHeight="1">
      <c r="A178" s="35"/>
      <c r="B178" s="35"/>
      <c r="C178" s="123"/>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row>
    <row r="179" ht="12.75" customHeight="1">
      <c r="A179" s="35"/>
      <c r="B179" s="35"/>
      <c r="C179" s="123"/>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row>
    <row r="180" ht="12.75" customHeight="1">
      <c r="A180" s="35"/>
      <c r="B180" s="35"/>
      <c r="C180" s="123"/>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row>
    <row r="181" ht="12.75" customHeight="1">
      <c r="A181" s="35"/>
      <c r="B181" s="35"/>
      <c r="C181" s="123"/>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row>
    <row r="182" ht="12.75" customHeight="1">
      <c r="A182" s="35"/>
      <c r="B182" s="35"/>
      <c r="C182" s="123"/>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row>
    <row r="183" ht="12.75" customHeight="1">
      <c r="A183" s="35"/>
      <c r="B183" s="35"/>
      <c r="C183" s="123"/>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row>
    <row r="184" ht="12.75" customHeight="1">
      <c r="A184" s="35"/>
      <c r="B184" s="35"/>
      <c r="C184" s="123"/>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row>
    <row r="185" ht="12.75" customHeight="1">
      <c r="A185" s="35"/>
      <c r="B185" s="35"/>
      <c r="C185" s="123"/>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row>
    <row r="186" ht="12.75" customHeight="1">
      <c r="A186" s="35"/>
      <c r="B186" s="35"/>
      <c r="C186" s="123"/>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row>
    <row r="187" ht="12.75" customHeight="1">
      <c r="A187" s="35"/>
      <c r="B187" s="35"/>
      <c r="C187" s="123"/>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row>
    <row r="188" ht="12.75" customHeight="1">
      <c r="A188" s="35"/>
      <c r="B188" s="35"/>
      <c r="C188" s="123"/>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row>
    <row r="189" ht="12.75" customHeight="1">
      <c r="A189" s="35"/>
      <c r="B189" s="35"/>
      <c r="C189" s="123"/>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row>
    <row r="190" ht="12.75" customHeight="1">
      <c r="A190" s="35"/>
      <c r="B190" s="35"/>
      <c r="C190" s="123"/>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row>
    <row r="191" ht="12.75" customHeight="1">
      <c r="A191" s="35"/>
      <c r="B191" s="35"/>
      <c r="C191" s="123"/>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row>
    <row r="192" ht="12.75" customHeight="1">
      <c r="A192" s="35"/>
      <c r="B192" s="35"/>
      <c r="C192" s="123"/>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row>
    <row r="193" ht="12.75" customHeight="1">
      <c r="A193" s="35"/>
      <c r="B193" s="35"/>
      <c r="C193" s="123"/>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row>
    <row r="194" ht="12.75" customHeight="1">
      <c r="A194" s="35"/>
      <c r="B194" s="35"/>
      <c r="C194" s="123"/>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row>
    <row r="195" ht="12.75" customHeight="1">
      <c r="A195" s="35"/>
      <c r="B195" s="35"/>
      <c r="C195" s="123"/>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row>
    <row r="196" ht="12.75" customHeight="1">
      <c r="A196" s="35"/>
      <c r="B196" s="35"/>
      <c r="C196" s="123"/>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row>
    <row r="197" ht="12.75" customHeight="1">
      <c r="A197" s="35"/>
      <c r="B197" s="35"/>
      <c r="C197" s="123"/>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row>
    <row r="198" ht="12.75" customHeight="1">
      <c r="A198" s="35"/>
      <c r="B198" s="35"/>
      <c r="C198" s="123"/>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row>
    <row r="199" ht="12.75" customHeight="1">
      <c r="A199" s="35"/>
      <c r="B199" s="35"/>
      <c r="C199" s="123"/>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row>
    <row r="200" ht="12.75" customHeight="1">
      <c r="A200" s="35"/>
      <c r="B200" s="35"/>
      <c r="C200" s="123"/>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row>
    <row r="201" ht="12.75" customHeight="1">
      <c r="A201" s="35"/>
      <c r="B201" s="35"/>
      <c r="C201" s="123"/>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row>
    <row r="202" ht="12.75" customHeight="1">
      <c r="A202" s="35"/>
      <c r="B202" s="35"/>
      <c r="C202" s="123"/>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row>
    <row r="203" ht="12.75" customHeight="1">
      <c r="A203" s="35"/>
      <c r="B203" s="35"/>
      <c r="C203" s="123"/>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row>
    <row r="204" ht="12.75" customHeight="1">
      <c r="A204" s="35"/>
      <c r="B204" s="35"/>
      <c r="C204" s="123"/>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row>
    <row r="205" ht="12.75" customHeight="1">
      <c r="A205" s="35"/>
      <c r="B205" s="35"/>
      <c r="C205" s="123"/>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row>
    <row r="206" ht="12.75" customHeight="1">
      <c r="A206" s="35"/>
      <c r="B206" s="35"/>
      <c r="C206" s="123"/>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row>
    <row r="207" ht="12.75" customHeight="1">
      <c r="A207" s="35"/>
      <c r="B207" s="35"/>
      <c r="C207" s="123"/>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row>
    <row r="208" ht="12.75" customHeight="1">
      <c r="A208" s="35"/>
      <c r="B208" s="35"/>
      <c r="C208" s="123"/>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row>
    <row r="209" ht="12.75" customHeight="1">
      <c r="A209" s="35"/>
      <c r="B209" s="35"/>
      <c r="C209" s="123"/>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row>
    <row r="210" ht="12.75" customHeight="1">
      <c r="A210" s="35"/>
      <c r="B210" s="35"/>
      <c r="C210" s="123"/>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row>
    <row r="211" ht="12.75" customHeight="1">
      <c r="A211" s="35"/>
      <c r="B211" s="35"/>
      <c r="C211" s="123"/>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row>
    <row r="212" ht="12.75" customHeight="1">
      <c r="A212" s="35"/>
      <c r="B212" s="35"/>
      <c r="C212" s="123"/>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row>
    <row r="213" ht="12.75" customHeight="1">
      <c r="A213" s="35"/>
      <c r="B213" s="35"/>
      <c r="C213" s="123"/>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row>
    <row r="214" ht="12.75" customHeight="1">
      <c r="A214" s="35"/>
      <c r="B214" s="35"/>
      <c r="C214" s="123"/>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row>
    <row r="215" ht="12.75" customHeight="1">
      <c r="A215" s="35"/>
      <c r="B215" s="35"/>
      <c r="C215" s="123"/>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row>
    <row r="216" ht="12.75" customHeight="1">
      <c r="A216" s="35"/>
      <c r="B216" s="35"/>
      <c r="C216" s="123"/>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row>
    <row r="217" ht="12.75" customHeight="1">
      <c r="A217" s="35"/>
      <c r="B217" s="35"/>
      <c r="C217" s="123"/>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row>
    <row r="218" ht="12.75" customHeight="1">
      <c r="A218" s="35"/>
      <c r="B218" s="35"/>
      <c r="C218" s="123"/>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row>
    <row r="219" ht="12.75" customHeight="1">
      <c r="A219" s="35"/>
      <c r="B219" s="35"/>
      <c r="C219" s="123"/>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row>
    <row r="220" ht="12.75" customHeight="1">
      <c r="A220" s="35"/>
      <c r="B220" s="35"/>
      <c r="C220" s="123"/>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row>
    <row r="221" ht="12.75" customHeight="1">
      <c r="A221" s="35"/>
      <c r="B221" s="35"/>
      <c r="C221" s="123"/>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row>
    <row r="222" ht="12.75" customHeight="1">
      <c r="A222" s="35"/>
      <c r="B222" s="35"/>
      <c r="C222" s="123"/>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row>
    <row r="223" ht="12.75" customHeight="1">
      <c r="A223" s="35"/>
      <c r="B223" s="35"/>
      <c r="C223" s="123"/>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row>
    <row r="224" ht="12.75" customHeight="1">
      <c r="A224" s="35"/>
      <c r="B224" s="35"/>
      <c r="C224" s="123"/>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row>
    <row r="225" ht="12.75" customHeight="1">
      <c r="A225" s="35"/>
      <c r="B225" s="35"/>
      <c r="C225" s="123"/>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row>
    <row r="226" ht="12.75" customHeight="1">
      <c r="A226" s="35"/>
      <c r="B226" s="35"/>
      <c r="C226" s="123"/>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row>
    <row r="227" ht="12.75" customHeight="1">
      <c r="A227" s="35"/>
      <c r="B227" s="35"/>
      <c r="C227" s="123"/>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row>
    <row r="228" ht="12.75" customHeight="1">
      <c r="A228" s="35"/>
      <c r="B228" s="35"/>
      <c r="C228" s="123"/>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row>
    <row r="229" ht="12.75" customHeight="1">
      <c r="A229" s="35"/>
      <c r="B229" s="35"/>
      <c r="C229" s="123"/>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row>
    <row r="230" ht="12.75" customHeight="1">
      <c r="A230" s="35"/>
      <c r="B230" s="35"/>
      <c r="C230" s="123"/>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row>
    <row r="231" ht="15.75" customHeight="1">
      <c r="C231" s="145"/>
    </row>
    <row r="232" ht="15.75" customHeight="1">
      <c r="C232" s="145"/>
    </row>
    <row r="233" ht="15.75" customHeight="1">
      <c r="C233" s="145"/>
    </row>
    <row r="234" ht="15.75" customHeight="1">
      <c r="C234" s="145"/>
    </row>
    <row r="235" ht="15.75" customHeight="1">
      <c r="C235" s="145"/>
    </row>
    <row r="236" ht="15.75" customHeight="1">
      <c r="C236" s="145"/>
    </row>
    <row r="237" ht="15.75" customHeight="1">
      <c r="C237" s="145"/>
    </row>
    <row r="238" ht="15.75" customHeight="1">
      <c r="C238" s="145"/>
    </row>
    <row r="239" ht="15.75" customHeight="1">
      <c r="C239" s="145"/>
    </row>
    <row r="240" ht="15.75" customHeight="1">
      <c r="C240" s="145"/>
    </row>
    <row r="241" ht="15.75" customHeight="1">
      <c r="C241" s="145"/>
    </row>
    <row r="242" ht="15.75" customHeight="1">
      <c r="C242" s="145"/>
    </row>
    <row r="243" ht="15.75" customHeight="1">
      <c r="C243" s="145"/>
    </row>
    <row r="244" ht="15.75" customHeight="1">
      <c r="C244" s="145"/>
    </row>
    <row r="245" ht="15.75" customHeight="1">
      <c r="C245" s="145"/>
    </row>
    <row r="246" ht="15.75" customHeight="1">
      <c r="C246" s="145"/>
    </row>
    <row r="247" ht="15.75" customHeight="1">
      <c r="C247" s="145"/>
    </row>
    <row r="248" ht="15.75" customHeight="1">
      <c r="C248" s="145"/>
    </row>
    <row r="249" ht="15.75" customHeight="1">
      <c r="C249" s="145"/>
    </row>
    <row r="250" ht="15.75" customHeight="1">
      <c r="C250" s="145"/>
    </row>
    <row r="251" ht="15.75" customHeight="1">
      <c r="C251" s="145"/>
    </row>
    <row r="252" ht="15.75" customHeight="1">
      <c r="C252" s="145"/>
    </row>
    <row r="253" ht="15.75" customHeight="1">
      <c r="C253" s="145"/>
    </row>
    <row r="254" ht="15.75" customHeight="1">
      <c r="C254" s="145"/>
    </row>
    <row r="255" ht="15.75" customHeight="1">
      <c r="C255" s="145"/>
    </row>
    <row r="256" ht="15.75" customHeight="1">
      <c r="C256" s="145"/>
    </row>
    <row r="257" ht="15.75" customHeight="1">
      <c r="C257" s="145"/>
    </row>
    <row r="258" ht="15.75" customHeight="1">
      <c r="C258" s="145"/>
    </row>
    <row r="259" ht="15.75" customHeight="1">
      <c r="C259" s="145"/>
    </row>
    <row r="260" ht="15.75" customHeight="1">
      <c r="C260" s="145"/>
    </row>
    <row r="261" ht="15.75" customHeight="1">
      <c r="C261" s="145"/>
    </row>
    <row r="262" ht="15.75" customHeight="1">
      <c r="C262" s="145"/>
    </row>
    <row r="263" ht="15.75" customHeight="1">
      <c r="C263" s="145"/>
    </row>
    <row r="264" ht="15.75" customHeight="1">
      <c r="C264" s="145"/>
    </row>
    <row r="265" ht="15.75" customHeight="1">
      <c r="C265" s="145"/>
    </row>
    <row r="266" ht="15.75" customHeight="1">
      <c r="C266" s="145"/>
    </row>
    <row r="267" ht="15.75" customHeight="1">
      <c r="C267" s="145"/>
    </row>
    <row r="268" ht="15.75" customHeight="1">
      <c r="C268" s="145"/>
    </row>
    <row r="269" ht="15.75" customHeight="1">
      <c r="C269" s="145"/>
    </row>
    <row r="270" ht="15.75" customHeight="1">
      <c r="C270" s="145"/>
    </row>
    <row r="271" ht="15.75" customHeight="1">
      <c r="C271" s="145"/>
    </row>
    <row r="272" ht="15.75" customHeight="1">
      <c r="C272" s="145"/>
    </row>
    <row r="273" ht="15.75" customHeight="1">
      <c r="C273" s="145"/>
    </row>
    <row r="274" ht="15.75" customHeight="1">
      <c r="C274" s="145"/>
    </row>
    <row r="275" ht="15.75" customHeight="1">
      <c r="C275" s="145"/>
    </row>
    <row r="276" ht="15.75" customHeight="1">
      <c r="C276" s="145"/>
    </row>
    <row r="277" ht="15.75" customHeight="1">
      <c r="C277" s="145"/>
    </row>
    <row r="278" ht="15.75" customHeight="1">
      <c r="C278" s="145"/>
    </row>
    <row r="279" ht="15.75" customHeight="1">
      <c r="C279" s="145"/>
    </row>
    <row r="280" ht="15.75" customHeight="1">
      <c r="C280" s="145"/>
    </row>
    <row r="281" ht="15.75" customHeight="1">
      <c r="C281" s="145"/>
    </row>
    <row r="282" ht="15.75" customHeight="1">
      <c r="C282" s="145"/>
    </row>
    <row r="283" ht="15.75" customHeight="1">
      <c r="C283" s="145"/>
    </row>
    <row r="284" ht="15.75" customHeight="1">
      <c r="C284" s="145"/>
    </row>
    <row r="285" ht="15.75" customHeight="1">
      <c r="C285" s="145"/>
    </row>
    <row r="286" ht="15.75" customHeight="1">
      <c r="C286" s="145"/>
    </row>
    <row r="287" ht="15.75" customHeight="1">
      <c r="C287" s="145"/>
    </row>
    <row r="288" ht="15.75" customHeight="1">
      <c r="C288" s="145"/>
    </row>
    <row r="289" ht="15.75" customHeight="1">
      <c r="C289" s="145"/>
    </row>
    <row r="290" ht="15.75" customHeight="1">
      <c r="C290" s="145"/>
    </row>
    <row r="291" ht="15.75" customHeight="1">
      <c r="C291" s="145"/>
    </row>
    <row r="292" ht="15.75" customHeight="1">
      <c r="C292" s="145"/>
    </row>
    <row r="293" ht="15.75" customHeight="1">
      <c r="C293" s="145"/>
    </row>
    <row r="294" ht="15.75" customHeight="1">
      <c r="C294" s="145"/>
    </row>
    <row r="295" ht="15.75" customHeight="1">
      <c r="C295" s="145"/>
    </row>
    <row r="296" ht="15.75" customHeight="1">
      <c r="C296" s="145"/>
    </row>
    <row r="297" ht="15.75" customHeight="1">
      <c r="C297" s="145"/>
    </row>
    <row r="298" ht="15.75" customHeight="1">
      <c r="C298" s="145"/>
    </row>
    <row r="299" ht="15.75" customHeight="1">
      <c r="C299" s="145"/>
    </row>
    <row r="300" ht="15.75" customHeight="1">
      <c r="C300" s="145"/>
    </row>
    <row r="301" ht="15.75" customHeight="1">
      <c r="C301" s="145"/>
    </row>
    <row r="302" ht="15.75" customHeight="1">
      <c r="C302" s="145"/>
    </row>
    <row r="303" ht="15.75" customHeight="1">
      <c r="C303" s="145"/>
    </row>
    <row r="304" ht="15.75" customHeight="1">
      <c r="C304" s="145"/>
    </row>
    <row r="305" ht="15.75" customHeight="1">
      <c r="C305" s="145"/>
    </row>
    <row r="306" ht="15.75" customHeight="1">
      <c r="C306" s="145"/>
    </row>
    <row r="307" ht="15.75" customHeight="1">
      <c r="C307" s="145"/>
    </row>
    <row r="308" ht="15.75" customHeight="1">
      <c r="C308" s="145"/>
    </row>
    <row r="309" ht="15.75" customHeight="1">
      <c r="C309" s="145"/>
    </row>
    <row r="310" ht="15.75" customHeight="1">
      <c r="C310" s="145"/>
    </row>
    <row r="311" ht="15.75" customHeight="1">
      <c r="C311" s="145"/>
    </row>
    <row r="312" ht="15.75" customHeight="1">
      <c r="C312" s="145"/>
    </row>
    <row r="313" ht="15.75" customHeight="1">
      <c r="C313" s="145"/>
    </row>
    <row r="314" ht="15.75" customHeight="1">
      <c r="C314" s="145"/>
    </row>
    <row r="315" ht="15.75" customHeight="1">
      <c r="C315" s="145"/>
    </row>
    <row r="316" ht="15.75" customHeight="1">
      <c r="C316" s="145"/>
    </row>
    <row r="317" ht="15.75" customHeight="1">
      <c r="C317" s="145"/>
    </row>
    <row r="318" ht="15.75" customHeight="1">
      <c r="C318" s="145"/>
    </row>
    <row r="319" ht="15.75" customHeight="1">
      <c r="C319" s="145"/>
    </row>
    <row r="320" ht="15.75" customHeight="1">
      <c r="C320" s="145"/>
    </row>
    <row r="321" ht="15.75" customHeight="1">
      <c r="C321" s="145"/>
    </row>
    <row r="322" ht="15.75" customHeight="1">
      <c r="C322" s="145"/>
    </row>
    <row r="323" ht="15.75" customHeight="1">
      <c r="C323" s="145"/>
    </row>
    <row r="324" ht="15.75" customHeight="1">
      <c r="C324" s="145"/>
    </row>
    <row r="325" ht="15.75" customHeight="1">
      <c r="C325" s="145"/>
    </row>
    <row r="326" ht="15.75" customHeight="1">
      <c r="C326" s="145"/>
    </row>
    <row r="327" ht="15.75" customHeight="1">
      <c r="C327" s="145"/>
    </row>
    <row r="328" ht="15.75" customHeight="1">
      <c r="C328" s="145"/>
    </row>
    <row r="329" ht="15.75" customHeight="1">
      <c r="C329" s="145"/>
    </row>
    <row r="330" ht="15.75" customHeight="1">
      <c r="C330" s="145"/>
    </row>
    <row r="331" ht="15.75" customHeight="1">
      <c r="C331" s="145"/>
    </row>
    <row r="332" ht="15.75" customHeight="1">
      <c r="C332" s="145"/>
    </row>
    <row r="333" ht="15.75" customHeight="1">
      <c r="C333" s="145"/>
    </row>
    <row r="334" ht="15.75" customHeight="1">
      <c r="C334" s="145"/>
    </row>
    <row r="335" ht="15.75" customHeight="1">
      <c r="C335" s="145"/>
    </row>
    <row r="336" ht="15.75" customHeight="1">
      <c r="C336" s="145"/>
    </row>
    <row r="337" ht="15.75" customHeight="1">
      <c r="C337" s="145"/>
    </row>
    <row r="338" ht="15.75" customHeight="1">
      <c r="C338" s="145"/>
    </row>
    <row r="339" ht="15.75" customHeight="1">
      <c r="C339" s="145"/>
    </row>
    <row r="340" ht="15.75" customHeight="1">
      <c r="C340" s="145"/>
    </row>
    <row r="341" ht="15.75" customHeight="1">
      <c r="C341" s="145"/>
    </row>
    <row r="342" ht="15.75" customHeight="1">
      <c r="C342" s="145"/>
    </row>
    <row r="343" ht="15.75" customHeight="1">
      <c r="C343" s="145"/>
    </row>
    <row r="344" ht="15.75" customHeight="1">
      <c r="C344" s="145"/>
    </row>
    <row r="345" ht="15.75" customHeight="1">
      <c r="C345" s="145"/>
    </row>
    <row r="346" ht="15.75" customHeight="1">
      <c r="C346" s="145"/>
    </row>
    <row r="347" ht="15.75" customHeight="1">
      <c r="C347" s="145"/>
    </row>
    <row r="348" ht="15.75" customHeight="1">
      <c r="C348" s="145"/>
    </row>
    <row r="349" ht="15.75" customHeight="1">
      <c r="C349" s="145"/>
    </row>
    <row r="350" ht="15.75" customHeight="1">
      <c r="C350" s="145"/>
    </row>
    <row r="351" ht="15.75" customHeight="1">
      <c r="C351" s="145"/>
    </row>
    <row r="352" ht="15.75" customHeight="1">
      <c r="C352" s="145"/>
    </row>
    <row r="353" ht="15.75" customHeight="1">
      <c r="C353" s="145"/>
    </row>
    <row r="354" ht="15.75" customHeight="1">
      <c r="C354" s="145"/>
    </row>
    <row r="355" ht="15.75" customHeight="1">
      <c r="C355" s="145"/>
    </row>
    <row r="356" ht="15.75" customHeight="1">
      <c r="C356" s="145"/>
    </row>
    <row r="357" ht="15.75" customHeight="1">
      <c r="C357" s="145"/>
    </row>
    <row r="358" ht="15.75" customHeight="1">
      <c r="C358" s="145"/>
    </row>
    <row r="359" ht="15.75" customHeight="1">
      <c r="C359" s="145"/>
    </row>
    <row r="360" ht="15.75" customHeight="1">
      <c r="C360" s="145"/>
    </row>
    <row r="361" ht="15.75" customHeight="1">
      <c r="C361" s="145"/>
    </row>
    <row r="362" ht="15.75" customHeight="1">
      <c r="C362" s="145"/>
    </row>
    <row r="363" ht="15.75" customHeight="1">
      <c r="C363" s="145"/>
    </row>
    <row r="364" ht="15.75" customHeight="1">
      <c r="C364" s="145"/>
    </row>
    <row r="365" ht="15.75" customHeight="1">
      <c r="C365" s="145"/>
    </row>
    <row r="366" ht="15.75" customHeight="1">
      <c r="C366" s="145"/>
    </row>
    <row r="367" ht="15.75" customHeight="1">
      <c r="C367" s="145"/>
    </row>
    <row r="368" ht="15.75" customHeight="1">
      <c r="C368" s="145"/>
    </row>
    <row r="369" ht="15.75" customHeight="1">
      <c r="C369" s="145"/>
    </row>
    <row r="370" ht="15.75" customHeight="1">
      <c r="C370" s="145"/>
    </row>
    <row r="371" ht="15.75" customHeight="1">
      <c r="C371" s="145"/>
    </row>
    <row r="372" ht="15.75" customHeight="1">
      <c r="C372" s="145"/>
    </row>
    <row r="373" ht="15.75" customHeight="1">
      <c r="C373" s="145"/>
    </row>
    <row r="374" ht="15.75" customHeight="1">
      <c r="C374" s="145"/>
    </row>
    <row r="375" ht="15.75" customHeight="1">
      <c r="C375" s="145"/>
    </row>
    <row r="376" ht="15.75" customHeight="1">
      <c r="C376" s="145"/>
    </row>
    <row r="377" ht="15.75" customHeight="1">
      <c r="C377" s="145"/>
    </row>
    <row r="378" ht="15.75" customHeight="1">
      <c r="C378" s="145"/>
    </row>
    <row r="379" ht="15.75" customHeight="1">
      <c r="C379" s="145"/>
    </row>
    <row r="380" ht="15.75" customHeight="1">
      <c r="C380" s="145"/>
    </row>
    <row r="381" ht="15.75" customHeight="1">
      <c r="C381" s="145"/>
    </row>
    <row r="382" ht="15.75" customHeight="1">
      <c r="C382" s="145"/>
    </row>
    <row r="383" ht="15.75" customHeight="1">
      <c r="C383" s="145"/>
    </row>
    <row r="384" ht="15.75" customHeight="1">
      <c r="C384" s="145"/>
    </row>
    <row r="385" ht="15.75" customHeight="1">
      <c r="C385" s="145"/>
    </row>
    <row r="386" ht="15.75" customHeight="1">
      <c r="C386" s="145"/>
    </row>
    <row r="387" ht="15.75" customHeight="1">
      <c r="C387" s="145"/>
    </row>
    <row r="388" ht="15.75" customHeight="1">
      <c r="C388" s="145"/>
    </row>
    <row r="389" ht="15.75" customHeight="1">
      <c r="C389" s="145"/>
    </row>
    <row r="390" ht="15.75" customHeight="1">
      <c r="C390" s="145"/>
    </row>
    <row r="391" ht="15.75" customHeight="1">
      <c r="C391" s="145"/>
    </row>
    <row r="392" ht="15.75" customHeight="1">
      <c r="C392" s="145"/>
    </row>
    <row r="393" ht="15.75" customHeight="1">
      <c r="C393" s="145"/>
    </row>
    <row r="394" ht="15.75" customHeight="1">
      <c r="C394" s="145"/>
    </row>
    <row r="395" ht="15.75" customHeight="1">
      <c r="C395" s="145"/>
    </row>
    <row r="396" ht="15.75" customHeight="1">
      <c r="C396" s="145"/>
    </row>
    <row r="397" ht="15.75" customHeight="1">
      <c r="C397" s="145"/>
    </row>
    <row r="398" ht="15.75" customHeight="1">
      <c r="C398" s="145"/>
    </row>
    <row r="399" ht="15.75" customHeight="1">
      <c r="C399" s="145"/>
    </row>
    <row r="400" ht="15.75" customHeight="1">
      <c r="C400" s="145"/>
    </row>
    <row r="401" ht="15.75" customHeight="1">
      <c r="C401" s="145"/>
    </row>
    <row r="402" ht="15.75" customHeight="1">
      <c r="C402" s="145"/>
    </row>
    <row r="403" ht="15.75" customHeight="1">
      <c r="C403" s="145"/>
    </row>
    <row r="404" ht="15.75" customHeight="1">
      <c r="C404" s="145"/>
    </row>
    <row r="405" ht="15.75" customHeight="1">
      <c r="C405" s="145"/>
    </row>
    <row r="406" ht="15.75" customHeight="1">
      <c r="C406" s="145"/>
    </row>
    <row r="407" ht="15.75" customHeight="1">
      <c r="C407" s="145"/>
    </row>
    <row r="408" ht="15.75" customHeight="1">
      <c r="C408" s="145"/>
    </row>
    <row r="409" ht="15.75" customHeight="1">
      <c r="C409" s="145"/>
    </row>
    <row r="410" ht="15.75" customHeight="1">
      <c r="C410" s="145"/>
    </row>
    <row r="411" ht="15.75" customHeight="1">
      <c r="C411" s="145"/>
    </row>
    <row r="412" ht="15.75" customHeight="1">
      <c r="C412" s="145"/>
    </row>
    <row r="413" ht="15.75" customHeight="1">
      <c r="C413" s="145"/>
    </row>
    <row r="414" ht="15.75" customHeight="1">
      <c r="C414" s="145"/>
    </row>
    <row r="415" ht="15.75" customHeight="1">
      <c r="C415" s="145"/>
    </row>
    <row r="416" ht="15.75" customHeight="1">
      <c r="C416" s="145"/>
    </row>
    <row r="417" ht="15.75" customHeight="1">
      <c r="C417" s="145"/>
    </row>
    <row r="418" ht="15.75" customHeight="1">
      <c r="C418" s="145"/>
    </row>
    <row r="419" ht="15.75" customHeight="1">
      <c r="C419" s="145"/>
    </row>
    <row r="420" ht="15.75" customHeight="1">
      <c r="C420" s="145"/>
    </row>
    <row r="421" ht="15.75" customHeight="1">
      <c r="C421" s="145"/>
    </row>
    <row r="422" ht="15.75" customHeight="1">
      <c r="C422" s="145"/>
    </row>
    <row r="423" ht="15.75" customHeight="1">
      <c r="C423" s="145"/>
    </row>
    <row r="424" ht="15.75" customHeight="1">
      <c r="C424" s="145"/>
    </row>
    <row r="425" ht="15.75" customHeight="1">
      <c r="C425" s="145"/>
    </row>
    <row r="426" ht="15.75" customHeight="1">
      <c r="C426" s="145"/>
    </row>
    <row r="427" ht="15.75" customHeight="1">
      <c r="C427" s="145"/>
    </row>
    <row r="428" ht="15.75" customHeight="1">
      <c r="C428" s="145"/>
    </row>
    <row r="429" ht="15.75" customHeight="1">
      <c r="C429" s="145"/>
    </row>
    <row r="430" ht="15.75" customHeight="1">
      <c r="C430" s="145"/>
    </row>
    <row r="431" ht="15.75" customHeight="1">
      <c r="C431" s="145"/>
    </row>
    <row r="432" ht="15.75" customHeight="1">
      <c r="C432" s="145"/>
    </row>
    <row r="433" ht="15.75" customHeight="1">
      <c r="C433" s="145"/>
    </row>
    <row r="434" ht="15.75" customHeight="1">
      <c r="C434" s="145"/>
    </row>
    <row r="435" ht="15.75" customHeight="1">
      <c r="C435" s="145"/>
    </row>
    <row r="436" ht="15.75" customHeight="1">
      <c r="C436" s="145"/>
    </row>
    <row r="437" ht="15.75" customHeight="1">
      <c r="C437" s="145"/>
    </row>
    <row r="438" ht="15.75" customHeight="1">
      <c r="C438" s="145"/>
    </row>
    <row r="439" ht="15.75" customHeight="1">
      <c r="C439" s="145"/>
    </row>
    <row r="440" ht="15.75" customHeight="1">
      <c r="C440" s="145"/>
    </row>
    <row r="441" ht="15.75" customHeight="1">
      <c r="C441" s="145"/>
    </row>
    <row r="442" ht="15.75" customHeight="1">
      <c r="C442" s="145"/>
    </row>
    <row r="443" ht="15.75" customHeight="1">
      <c r="C443" s="145"/>
    </row>
    <row r="444" ht="15.75" customHeight="1">
      <c r="C444" s="145"/>
    </row>
    <row r="445" ht="15.75" customHeight="1">
      <c r="C445" s="145"/>
    </row>
    <row r="446" ht="15.75" customHeight="1">
      <c r="C446" s="145"/>
    </row>
    <row r="447" ht="15.75" customHeight="1">
      <c r="C447" s="145"/>
    </row>
    <row r="448" ht="15.75" customHeight="1">
      <c r="C448" s="145"/>
    </row>
    <row r="449" ht="15.75" customHeight="1">
      <c r="C449" s="145"/>
    </row>
    <row r="450" ht="15.75" customHeight="1">
      <c r="C450" s="145"/>
    </row>
    <row r="451" ht="15.75" customHeight="1">
      <c r="C451" s="145"/>
    </row>
    <row r="452" ht="15.75" customHeight="1">
      <c r="C452" s="145"/>
    </row>
    <row r="453" ht="15.75" customHeight="1">
      <c r="C453" s="145"/>
    </row>
    <row r="454" ht="15.75" customHeight="1">
      <c r="C454" s="145"/>
    </row>
    <row r="455" ht="15.75" customHeight="1">
      <c r="C455" s="145"/>
    </row>
    <row r="456" ht="15.75" customHeight="1">
      <c r="C456" s="145"/>
    </row>
    <row r="457" ht="15.75" customHeight="1">
      <c r="C457" s="145"/>
    </row>
    <row r="458" ht="15.75" customHeight="1">
      <c r="C458" s="145"/>
    </row>
    <row r="459" ht="15.75" customHeight="1">
      <c r="C459" s="145"/>
    </row>
    <row r="460" ht="15.75" customHeight="1">
      <c r="C460" s="145"/>
    </row>
    <row r="461" ht="15.75" customHeight="1">
      <c r="C461" s="145"/>
    </row>
    <row r="462" ht="15.75" customHeight="1">
      <c r="C462" s="145"/>
    </row>
    <row r="463" ht="15.75" customHeight="1">
      <c r="C463" s="145"/>
    </row>
    <row r="464" ht="15.75" customHeight="1">
      <c r="C464" s="145"/>
    </row>
    <row r="465" ht="15.75" customHeight="1">
      <c r="C465" s="145"/>
    </row>
    <row r="466" ht="15.75" customHeight="1">
      <c r="C466" s="145"/>
    </row>
    <row r="467" ht="15.75" customHeight="1">
      <c r="C467" s="145"/>
    </row>
    <row r="468" ht="15.75" customHeight="1">
      <c r="C468" s="145"/>
    </row>
    <row r="469" ht="15.75" customHeight="1">
      <c r="C469" s="145"/>
    </row>
    <row r="470" ht="15.75" customHeight="1">
      <c r="C470" s="145"/>
    </row>
    <row r="471" ht="15.75" customHeight="1">
      <c r="C471" s="145"/>
    </row>
    <row r="472" ht="15.75" customHeight="1">
      <c r="C472" s="145"/>
    </row>
    <row r="473" ht="15.75" customHeight="1">
      <c r="C473" s="145"/>
    </row>
    <row r="474" ht="15.75" customHeight="1">
      <c r="C474" s="145"/>
    </row>
    <row r="475" ht="15.75" customHeight="1">
      <c r="C475" s="145"/>
    </row>
    <row r="476" ht="15.75" customHeight="1">
      <c r="C476" s="145"/>
    </row>
    <row r="477" ht="15.75" customHeight="1">
      <c r="C477" s="145"/>
    </row>
    <row r="478" ht="15.75" customHeight="1">
      <c r="C478" s="145"/>
    </row>
    <row r="479" ht="15.75" customHeight="1">
      <c r="C479" s="145"/>
    </row>
    <row r="480" ht="15.75" customHeight="1">
      <c r="C480" s="145"/>
    </row>
    <row r="481" ht="15.75" customHeight="1">
      <c r="C481" s="145"/>
    </row>
    <row r="482" ht="15.75" customHeight="1">
      <c r="C482" s="145"/>
    </row>
    <row r="483" ht="15.75" customHeight="1">
      <c r="C483" s="145"/>
    </row>
    <row r="484" ht="15.75" customHeight="1">
      <c r="C484" s="145"/>
    </row>
    <row r="485" ht="15.75" customHeight="1">
      <c r="C485" s="145"/>
    </row>
    <row r="486" ht="15.75" customHeight="1">
      <c r="C486" s="145"/>
    </row>
    <row r="487" ht="15.75" customHeight="1">
      <c r="C487" s="145"/>
    </row>
    <row r="488" ht="15.75" customHeight="1">
      <c r="C488" s="145"/>
    </row>
    <row r="489" ht="15.75" customHeight="1">
      <c r="C489" s="145"/>
    </row>
    <row r="490" ht="15.75" customHeight="1">
      <c r="C490" s="145"/>
    </row>
    <row r="491" ht="15.75" customHeight="1">
      <c r="C491" s="145"/>
    </row>
    <row r="492" ht="15.75" customHeight="1">
      <c r="C492" s="145"/>
    </row>
    <row r="493" ht="15.75" customHeight="1">
      <c r="C493" s="145"/>
    </row>
    <row r="494" ht="15.75" customHeight="1">
      <c r="C494" s="145"/>
    </row>
    <row r="495" ht="15.75" customHeight="1">
      <c r="C495" s="145"/>
    </row>
    <row r="496" ht="15.75" customHeight="1">
      <c r="C496" s="145"/>
    </row>
    <row r="497" ht="15.75" customHeight="1">
      <c r="C497" s="145"/>
    </row>
    <row r="498" ht="15.75" customHeight="1">
      <c r="C498" s="145"/>
    </row>
    <row r="499" ht="15.75" customHeight="1">
      <c r="C499" s="145"/>
    </row>
    <row r="500" ht="15.75" customHeight="1">
      <c r="C500" s="145"/>
    </row>
    <row r="501" ht="15.75" customHeight="1">
      <c r="C501" s="145"/>
    </row>
    <row r="502" ht="15.75" customHeight="1">
      <c r="C502" s="145"/>
    </row>
    <row r="503" ht="15.75" customHeight="1">
      <c r="C503" s="145"/>
    </row>
    <row r="504" ht="15.75" customHeight="1">
      <c r="C504" s="145"/>
    </row>
    <row r="505" ht="15.75" customHeight="1">
      <c r="C505" s="145"/>
    </row>
    <row r="506" ht="15.75" customHeight="1">
      <c r="C506" s="145"/>
    </row>
    <row r="507" ht="15.75" customHeight="1">
      <c r="C507" s="145"/>
    </row>
    <row r="508" ht="15.75" customHeight="1">
      <c r="C508" s="145"/>
    </row>
    <row r="509" ht="15.75" customHeight="1">
      <c r="C509" s="145"/>
    </row>
    <row r="510" ht="15.75" customHeight="1">
      <c r="C510" s="145"/>
    </row>
    <row r="511" ht="15.75" customHeight="1">
      <c r="C511" s="145"/>
    </row>
    <row r="512" ht="15.75" customHeight="1">
      <c r="C512" s="145"/>
    </row>
    <row r="513" ht="15.75" customHeight="1">
      <c r="C513" s="145"/>
    </row>
    <row r="514" ht="15.75" customHeight="1">
      <c r="C514" s="145"/>
    </row>
    <row r="515" ht="15.75" customHeight="1">
      <c r="C515" s="145"/>
    </row>
    <row r="516" ht="15.75" customHeight="1">
      <c r="C516" s="145"/>
    </row>
    <row r="517" ht="15.75" customHeight="1">
      <c r="C517" s="145"/>
    </row>
    <row r="518" ht="15.75" customHeight="1">
      <c r="C518" s="145"/>
    </row>
    <row r="519" ht="15.75" customHeight="1">
      <c r="C519" s="145"/>
    </row>
    <row r="520" ht="15.75" customHeight="1">
      <c r="C520" s="145"/>
    </row>
    <row r="521" ht="15.75" customHeight="1">
      <c r="C521" s="145"/>
    </row>
    <row r="522" ht="15.75" customHeight="1">
      <c r="C522" s="145"/>
    </row>
    <row r="523" ht="15.75" customHeight="1">
      <c r="C523" s="145"/>
    </row>
    <row r="524" ht="15.75" customHeight="1">
      <c r="C524" s="145"/>
    </row>
    <row r="525" ht="15.75" customHeight="1">
      <c r="C525" s="145"/>
    </row>
    <row r="526" ht="15.75" customHeight="1">
      <c r="C526" s="145"/>
    </row>
    <row r="527" ht="15.75" customHeight="1">
      <c r="C527" s="145"/>
    </row>
    <row r="528" ht="15.75" customHeight="1">
      <c r="C528" s="145"/>
    </row>
    <row r="529" ht="15.75" customHeight="1">
      <c r="C529" s="145"/>
    </row>
    <row r="530" ht="15.75" customHeight="1">
      <c r="C530" s="145"/>
    </row>
    <row r="531" ht="15.75" customHeight="1">
      <c r="C531" s="145"/>
    </row>
    <row r="532" ht="15.75" customHeight="1">
      <c r="C532" s="145"/>
    </row>
    <row r="533" ht="15.75" customHeight="1">
      <c r="C533" s="145"/>
    </row>
    <row r="534" ht="15.75" customHeight="1">
      <c r="C534" s="145"/>
    </row>
    <row r="535" ht="15.75" customHeight="1">
      <c r="C535" s="145"/>
    </row>
    <row r="536" ht="15.75" customHeight="1">
      <c r="C536" s="145"/>
    </row>
    <row r="537" ht="15.75" customHeight="1">
      <c r="C537" s="145"/>
    </row>
    <row r="538" ht="15.75" customHeight="1">
      <c r="C538" s="145"/>
    </row>
    <row r="539" ht="15.75" customHeight="1">
      <c r="C539" s="145"/>
    </row>
    <row r="540" ht="15.75" customHeight="1">
      <c r="C540" s="145"/>
    </row>
    <row r="541" ht="15.75" customHeight="1">
      <c r="C541" s="145"/>
    </row>
    <row r="542" ht="15.75" customHeight="1">
      <c r="C542" s="145"/>
    </row>
    <row r="543" ht="15.75" customHeight="1">
      <c r="C543" s="145"/>
    </row>
    <row r="544" ht="15.75" customHeight="1">
      <c r="C544" s="145"/>
    </row>
    <row r="545" ht="15.75" customHeight="1">
      <c r="C545" s="145"/>
    </row>
    <row r="546" ht="15.75" customHeight="1">
      <c r="C546" s="145"/>
    </row>
    <row r="547" ht="15.75" customHeight="1">
      <c r="C547" s="145"/>
    </row>
    <row r="548" ht="15.75" customHeight="1">
      <c r="C548" s="145"/>
    </row>
    <row r="549" ht="15.75" customHeight="1">
      <c r="C549" s="145"/>
    </row>
    <row r="550" ht="15.75" customHeight="1">
      <c r="C550" s="145"/>
    </row>
    <row r="551" ht="15.75" customHeight="1">
      <c r="C551" s="145"/>
    </row>
    <row r="552" ht="15.75" customHeight="1">
      <c r="C552" s="145"/>
    </row>
    <row r="553" ht="15.75" customHeight="1">
      <c r="C553" s="145"/>
    </row>
    <row r="554" ht="15.75" customHeight="1">
      <c r="C554" s="145"/>
    </row>
    <row r="555" ht="15.75" customHeight="1">
      <c r="C555" s="145"/>
    </row>
    <row r="556" ht="15.75" customHeight="1">
      <c r="C556" s="145"/>
    </row>
    <row r="557" ht="15.75" customHeight="1">
      <c r="C557" s="145"/>
    </row>
    <row r="558" ht="15.75" customHeight="1">
      <c r="C558" s="145"/>
    </row>
    <row r="559" ht="15.75" customHeight="1">
      <c r="C559" s="145"/>
    </row>
    <row r="560" ht="15.75" customHeight="1">
      <c r="C560" s="145"/>
    </row>
    <row r="561" ht="15.75" customHeight="1">
      <c r="C561" s="145"/>
    </row>
    <row r="562" ht="15.75" customHeight="1">
      <c r="C562" s="145"/>
    </row>
    <row r="563" ht="15.75" customHeight="1">
      <c r="C563" s="145"/>
    </row>
    <row r="564" ht="15.75" customHeight="1">
      <c r="C564" s="145"/>
    </row>
    <row r="565" ht="15.75" customHeight="1">
      <c r="C565" s="145"/>
    </row>
    <row r="566" ht="15.75" customHeight="1">
      <c r="C566" s="145"/>
    </row>
    <row r="567" ht="15.75" customHeight="1">
      <c r="C567" s="145"/>
    </row>
    <row r="568" ht="15.75" customHeight="1">
      <c r="C568" s="145"/>
    </row>
    <row r="569" ht="15.75" customHeight="1">
      <c r="C569" s="145"/>
    </row>
    <row r="570" ht="15.75" customHeight="1">
      <c r="C570" s="145"/>
    </row>
    <row r="571" ht="15.75" customHeight="1">
      <c r="C571" s="145"/>
    </row>
    <row r="572" ht="15.75" customHeight="1">
      <c r="C572" s="145"/>
    </row>
    <row r="573" ht="15.75" customHeight="1">
      <c r="C573" s="145"/>
    </row>
    <row r="574" ht="15.75" customHeight="1">
      <c r="C574" s="145"/>
    </row>
    <row r="575" ht="15.75" customHeight="1">
      <c r="C575" s="145"/>
    </row>
    <row r="576" ht="15.75" customHeight="1">
      <c r="C576" s="145"/>
    </row>
    <row r="577" ht="15.75" customHeight="1">
      <c r="C577" s="145"/>
    </row>
    <row r="578" ht="15.75" customHeight="1">
      <c r="C578" s="145"/>
    </row>
    <row r="579" ht="15.75" customHeight="1">
      <c r="C579" s="145"/>
    </row>
    <row r="580" ht="15.75" customHeight="1">
      <c r="C580" s="145"/>
    </row>
    <row r="581" ht="15.75" customHeight="1">
      <c r="C581" s="145"/>
    </row>
    <row r="582" ht="15.75" customHeight="1">
      <c r="C582" s="145"/>
    </row>
    <row r="583" ht="15.75" customHeight="1">
      <c r="C583" s="145"/>
    </row>
    <row r="584" ht="15.75" customHeight="1">
      <c r="C584" s="145"/>
    </row>
    <row r="585" ht="15.75" customHeight="1">
      <c r="C585" s="145"/>
    </row>
    <row r="586" ht="15.75" customHeight="1">
      <c r="C586" s="145"/>
    </row>
    <row r="587" ht="15.75" customHeight="1">
      <c r="C587" s="145"/>
    </row>
    <row r="588" ht="15.75" customHeight="1">
      <c r="C588" s="145"/>
    </row>
    <row r="589" ht="15.75" customHeight="1">
      <c r="C589" s="145"/>
    </row>
    <row r="590" ht="15.75" customHeight="1">
      <c r="C590" s="145"/>
    </row>
    <row r="591" ht="15.75" customHeight="1">
      <c r="C591" s="145"/>
    </row>
    <row r="592" ht="15.75" customHeight="1">
      <c r="C592" s="145"/>
    </row>
    <row r="593" ht="15.75" customHeight="1">
      <c r="C593" s="145"/>
    </row>
    <row r="594" ht="15.75" customHeight="1">
      <c r="C594" s="145"/>
    </row>
    <row r="595" ht="15.75" customHeight="1">
      <c r="C595" s="145"/>
    </row>
    <row r="596" ht="15.75" customHeight="1">
      <c r="C596" s="145"/>
    </row>
    <row r="597" ht="15.75" customHeight="1">
      <c r="C597" s="145"/>
    </row>
    <row r="598" ht="15.75" customHeight="1">
      <c r="C598" s="145"/>
    </row>
    <row r="599" ht="15.75" customHeight="1">
      <c r="C599" s="145"/>
    </row>
    <row r="600" ht="15.75" customHeight="1">
      <c r="C600" s="145"/>
    </row>
    <row r="601" ht="15.75" customHeight="1">
      <c r="C601" s="145"/>
    </row>
    <row r="602" ht="15.75" customHeight="1">
      <c r="C602" s="145"/>
    </row>
    <row r="603" ht="15.75" customHeight="1">
      <c r="C603" s="145"/>
    </row>
    <row r="604" ht="15.75" customHeight="1">
      <c r="C604" s="145"/>
    </row>
    <row r="605" ht="15.75" customHeight="1">
      <c r="C605" s="145"/>
    </row>
    <row r="606" ht="15.75" customHeight="1">
      <c r="C606" s="145"/>
    </row>
    <row r="607" ht="15.75" customHeight="1">
      <c r="C607" s="145"/>
    </row>
    <row r="608" ht="15.75" customHeight="1">
      <c r="C608" s="145"/>
    </row>
    <row r="609" ht="15.75" customHeight="1">
      <c r="C609" s="145"/>
    </row>
    <row r="610" ht="15.75" customHeight="1">
      <c r="C610" s="145"/>
    </row>
    <row r="611" ht="15.75" customHeight="1">
      <c r="C611" s="145"/>
    </row>
    <row r="612" ht="15.75" customHeight="1">
      <c r="C612" s="145"/>
    </row>
    <row r="613" ht="15.75" customHeight="1">
      <c r="C613" s="145"/>
    </row>
    <row r="614" ht="15.75" customHeight="1">
      <c r="C614" s="145"/>
    </row>
    <row r="615" ht="15.75" customHeight="1">
      <c r="C615" s="145"/>
    </row>
    <row r="616" ht="15.75" customHeight="1">
      <c r="C616" s="145"/>
    </row>
    <row r="617" ht="15.75" customHeight="1">
      <c r="C617" s="145"/>
    </row>
    <row r="618" ht="15.75" customHeight="1">
      <c r="C618" s="145"/>
    </row>
    <row r="619" ht="15.75" customHeight="1">
      <c r="C619" s="145"/>
    </row>
    <row r="620" ht="15.75" customHeight="1">
      <c r="C620" s="145"/>
    </row>
    <row r="621" ht="15.75" customHeight="1">
      <c r="C621" s="145"/>
    </row>
    <row r="622" ht="15.75" customHeight="1">
      <c r="C622" s="145"/>
    </row>
    <row r="623" ht="15.75" customHeight="1">
      <c r="C623" s="145"/>
    </row>
    <row r="624" ht="15.75" customHeight="1">
      <c r="C624" s="145"/>
    </row>
    <row r="625" ht="15.75" customHeight="1">
      <c r="C625" s="145"/>
    </row>
    <row r="626" ht="15.75" customHeight="1">
      <c r="C626" s="145"/>
    </row>
    <row r="627" ht="15.75" customHeight="1">
      <c r="C627" s="145"/>
    </row>
    <row r="628" ht="15.75" customHeight="1">
      <c r="C628" s="145"/>
    </row>
    <row r="629" ht="15.75" customHeight="1">
      <c r="C629" s="145"/>
    </row>
    <row r="630" ht="15.75" customHeight="1">
      <c r="C630" s="145"/>
    </row>
    <row r="631" ht="15.75" customHeight="1">
      <c r="C631" s="145"/>
    </row>
    <row r="632" ht="15.75" customHeight="1">
      <c r="C632" s="145"/>
    </row>
    <row r="633" ht="15.75" customHeight="1">
      <c r="C633" s="145"/>
    </row>
    <row r="634" ht="15.75" customHeight="1">
      <c r="C634" s="145"/>
    </row>
    <row r="635" ht="15.75" customHeight="1">
      <c r="C635" s="145"/>
    </row>
    <row r="636" ht="15.75" customHeight="1">
      <c r="C636" s="145"/>
    </row>
    <row r="637" ht="15.75" customHeight="1">
      <c r="C637" s="145"/>
    </row>
    <row r="638" ht="15.75" customHeight="1">
      <c r="C638" s="145"/>
    </row>
    <row r="639" ht="15.75" customHeight="1">
      <c r="C639" s="145"/>
    </row>
    <row r="640" ht="15.75" customHeight="1">
      <c r="C640" s="145"/>
    </row>
    <row r="641" ht="15.75" customHeight="1">
      <c r="C641" s="145"/>
    </row>
    <row r="642" ht="15.75" customHeight="1">
      <c r="C642" s="145"/>
    </row>
    <row r="643" ht="15.75" customHeight="1">
      <c r="C643" s="145"/>
    </row>
    <row r="644" ht="15.75" customHeight="1">
      <c r="C644" s="145"/>
    </row>
    <row r="645" ht="15.75" customHeight="1">
      <c r="C645" s="145"/>
    </row>
    <row r="646" ht="15.75" customHeight="1">
      <c r="C646" s="145"/>
    </row>
    <row r="647" ht="15.75" customHeight="1">
      <c r="C647" s="145"/>
    </row>
    <row r="648" ht="15.75" customHeight="1">
      <c r="C648" s="145"/>
    </row>
    <row r="649" ht="15.75" customHeight="1">
      <c r="C649" s="145"/>
    </row>
    <row r="650" ht="15.75" customHeight="1">
      <c r="C650" s="145"/>
    </row>
    <row r="651" ht="15.75" customHeight="1">
      <c r="C651" s="145"/>
    </row>
    <row r="652" ht="15.75" customHeight="1">
      <c r="C652" s="145"/>
    </row>
    <row r="653" ht="15.75" customHeight="1">
      <c r="C653" s="145"/>
    </row>
    <row r="654" ht="15.75" customHeight="1">
      <c r="C654" s="145"/>
    </row>
    <row r="655" ht="15.75" customHeight="1">
      <c r="C655" s="145"/>
    </row>
    <row r="656" ht="15.75" customHeight="1">
      <c r="C656" s="145"/>
    </row>
    <row r="657" ht="15.75" customHeight="1">
      <c r="C657" s="145"/>
    </row>
    <row r="658" ht="15.75" customHeight="1">
      <c r="C658" s="145"/>
    </row>
    <row r="659" ht="15.75" customHeight="1">
      <c r="C659" s="145"/>
    </row>
    <row r="660" ht="15.75" customHeight="1">
      <c r="C660" s="145"/>
    </row>
    <row r="661" ht="15.75" customHeight="1">
      <c r="C661" s="145"/>
    </row>
    <row r="662" ht="15.75" customHeight="1">
      <c r="C662" s="145"/>
    </row>
    <row r="663" ht="15.75" customHeight="1">
      <c r="C663" s="145"/>
    </row>
    <row r="664" ht="15.75" customHeight="1">
      <c r="C664" s="145"/>
    </row>
    <row r="665" ht="15.75" customHeight="1">
      <c r="C665" s="145"/>
    </row>
    <row r="666" ht="15.75" customHeight="1">
      <c r="C666" s="145"/>
    </row>
    <row r="667" ht="15.75" customHeight="1">
      <c r="C667" s="145"/>
    </row>
    <row r="668" ht="15.75" customHeight="1">
      <c r="C668" s="145"/>
    </row>
    <row r="669" ht="15.75" customHeight="1">
      <c r="C669" s="145"/>
    </row>
    <row r="670" ht="15.75" customHeight="1">
      <c r="C670" s="145"/>
    </row>
    <row r="671" ht="15.75" customHeight="1">
      <c r="C671" s="145"/>
    </row>
    <row r="672" ht="15.75" customHeight="1">
      <c r="C672" s="145"/>
    </row>
    <row r="673" ht="15.75" customHeight="1">
      <c r="C673" s="145"/>
    </row>
    <row r="674" ht="15.75" customHeight="1">
      <c r="C674" s="145"/>
    </row>
    <row r="675" ht="15.75" customHeight="1">
      <c r="C675" s="145"/>
    </row>
    <row r="676" ht="15.75" customHeight="1">
      <c r="C676" s="145"/>
    </row>
    <row r="677" ht="15.75" customHeight="1">
      <c r="C677" s="145"/>
    </row>
    <row r="678" ht="15.75" customHeight="1">
      <c r="C678" s="145"/>
    </row>
    <row r="679" ht="15.75" customHeight="1">
      <c r="C679" s="145"/>
    </row>
    <row r="680" ht="15.75" customHeight="1">
      <c r="C680" s="145"/>
    </row>
    <row r="681" ht="15.75" customHeight="1">
      <c r="C681" s="145"/>
    </row>
    <row r="682" ht="15.75" customHeight="1">
      <c r="C682" s="145"/>
    </row>
    <row r="683" ht="15.75" customHeight="1">
      <c r="C683" s="145"/>
    </row>
    <row r="684" ht="15.75" customHeight="1">
      <c r="C684" s="145"/>
    </row>
    <row r="685" ht="15.75" customHeight="1">
      <c r="C685" s="145"/>
    </row>
    <row r="686" ht="15.75" customHeight="1">
      <c r="C686" s="145"/>
    </row>
    <row r="687" ht="15.75" customHeight="1">
      <c r="C687" s="145"/>
    </row>
    <row r="688" ht="15.75" customHeight="1">
      <c r="C688" s="145"/>
    </row>
    <row r="689" ht="15.75" customHeight="1">
      <c r="C689" s="145"/>
    </row>
    <row r="690" ht="15.75" customHeight="1">
      <c r="C690" s="145"/>
    </row>
    <row r="691" ht="15.75" customHeight="1">
      <c r="C691" s="145"/>
    </row>
    <row r="692" ht="15.75" customHeight="1">
      <c r="C692" s="145"/>
    </row>
    <row r="693" ht="15.75" customHeight="1">
      <c r="C693" s="145"/>
    </row>
    <row r="694" ht="15.75" customHeight="1">
      <c r="C694" s="145"/>
    </row>
    <row r="695" ht="15.75" customHeight="1">
      <c r="C695" s="145"/>
    </row>
    <row r="696" ht="15.75" customHeight="1">
      <c r="C696" s="145"/>
    </row>
    <row r="697" ht="15.75" customHeight="1">
      <c r="C697" s="145"/>
    </row>
    <row r="698" ht="15.75" customHeight="1">
      <c r="C698" s="145"/>
    </row>
    <row r="699" ht="15.75" customHeight="1">
      <c r="C699" s="145"/>
    </row>
    <row r="700" ht="15.75" customHeight="1">
      <c r="C700" s="145"/>
    </row>
    <row r="701" ht="15.75" customHeight="1">
      <c r="C701" s="145"/>
    </row>
    <row r="702" ht="15.75" customHeight="1">
      <c r="C702" s="145"/>
    </row>
    <row r="703" ht="15.75" customHeight="1">
      <c r="C703" s="145"/>
    </row>
    <row r="704" ht="15.75" customHeight="1">
      <c r="C704" s="145"/>
    </row>
    <row r="705" ht="15.75" customHeight="1">
      <c r="C705" s="145"/>
    </row>
    <row r="706" ht="15.75" customHeight="1">
      <c r="C706" s="145"/>
    </row>
    <row r="707" ht="15.75" customHeight="1">
      <c r="C707" s="145"/>
    </row>
    <row r="708" ht="15.75" customHeight="1">
      <c r="C708" s="145"/>
    </row>
    <row r="709" ht="15.75" customHeight="1">
      <c r="C709" s="145"/>
    </row>
    <row r="710" ht="15.75" customHeight="1">
      <c r="C710" s="145"/>
    </row>
    <row r="711" ht="15.75" customHeight="1">
      <c r="C711" s="145"/>
    </row>
    <row r="712" ht="15.75" customHeight="1">
      <c r="C712" s="145"/>
    </row>
    <row r="713" ht="15.75" customHeight="1">
      <c r="C713" s="145"/>
    </row>
    <row r="714" ht="15.75" customHeight="1">
      <c r="C714" s="145"/>
    </row>
    <row r="715" ht="15.75" customHeight="1">
      <c r="C715" s="145"/>
    </row>
    <row r="716" ht="15.75" customHeight="1">
      <c r="C716" s="145"/>
    </row>
    <row r="717" ht="15.75" customHeight="1">
      <c r="C717" s="145"/>
    </row>
    <row r="718" ht="15.75" customHeight="1">
      <c r="C718" s="145"/>
    </row>
    <row r="719" ht="15.75" customHeight="1">
      <c r="C719" s="145"/>
    </row>
    <row r="720" ht="15.75" customHeight="1">
      <c r="C720" s="145"/>
    </row>
    <row r="721" ht="15.75" customHeight="1">
      <c r="C721" s="145"/>
    </row>
    <row r="722" ht="15.75" customHeight="1">
      <c r="C722" s="145"/>
    </row>
    <row r="723" ht="15.75" customHeight="1">
      <c r="C723" s="145"/>
    </row>
    <row r="724" ht="15.75" customHeight="1">
      <c r="C724" s="145"/>
    </row>
    <row r="725" ht="15.75" customHeight="1">
      <c r="C725" s="145"/>
    </row>
    <row r="726" ht="15.75" customHeight="1">
      <c r="C726" s="145"/>
    </row>
    <row r="727" ht="15.75" customHeight="1">
      <c r="C727" s="145"/>
    </row>
    <row r="728" ht="15.75" customHeight="1">
      <c r="C728" s="145"/>
    </row>
    <row r="729" ht="15.75" customHeight="1">
      <c r="C729" s="145"/>
    </row>
    <row r="730" ht="15.75" customHeight="1">
      <c r="C730" s="145"/>
    </row>
    <row r="731" ht="15.75" customHeight="1">
      <c r="C731" s="145"/>
    </row>
    <row r="732" ht="15.75" customHeight="1">
      <c r="C732" s="145"/>
    </row>
    <row r="733" ht="15.75" customHeight="1">
      <c r="C733" s="145"/>
    </row>
    <row r="734" ht="15.75" customHeight="1">
      <c r="C734" s="145"/>
    </row>
    <row r="735" ht="15.75" customHeight="1">
      <c r="C735" s="145"/>
    </row>
    <row r="736" ht="15.75" customHeight="1">
      <c r="C736" s="145"/>
    </row>
    <row r="737" ht="15.75" customHeight="1">
      <c r="C737" s="145"/>
    </row>
    <row r="738" ht="15.75" customHeight="1">
      <c r="C738" s="145"/>
    </row>
    <row r="739" ht="15.75" customHeight="1">
      <c r="C739" s="145"/>
    </row>
    <row r="740" ht="15.75" customHeight="1">
      <c r="C740" s="145"/>
    </row>
    <row r="741" ht="15.75" customHeight="1">
      <c r="C741" s="145"/>
    </row>
    <row r="742" ht="15.75" customHeight="1">
      <c r="C742" s="145"/>
    </row>
    <row r="743" ht="15.75" customHeight="1">
      <c r="C743" s="145"/>
    </row>
    <row r="744" ht="15.75" customHeight="1">
      <c r="C744" s="145"/>
    </row>
    <row r="745" ht="15.75" customHeight="1">
      <c r="C745" s="145"/>
    </row>
    <row r="746" ht="15.75" customHeight="1">
      <c r="C746" s="145"/>
    </row>
    <row r="747" ht="15.75" customHeight="1">
      <c r="C747" s="145"/>
    </row>
    <row r="748" ht="15.75" customHeight="1">
      <c r="C748" s="145"/>
    </row>
    <row r="749" ht="15.75" customHeight="1">
      <c r="C749" s="145"/>
    </row>
    <row r="750" ht="15.75" customHeight="1">
      <c r="C750" s="145"/>
    </row>
    <row r="751" ht="15.75" customHeight="1">
      <c r="C751" s="145"/>
    </row>
    <row r="752" ht="15.75" customHeight="1">
      <c r="C752" s="145"/>
    </row>
    <row r="753" ht="15.75" customHeight="1">
      <c r="C753" s="145"/>
    </row>
    <row r="754" ht="15.75" customHeight="1">
      <c r="C754" s="145"/>
    </row>
    <row r="755" ht="15.75" customHeight="1">
      <c r="C755" s="145"/>
    </row>
    <row r="756" ht="15.75" customHeight="1">
      <c r="C756" s="145"/>
    </row>
    <row r="757" ht="15.75" customHeight="1">
      <c r="C757" s="145"/>
    </row>
    <row r="758" ht="15.75" customHeight="1">
      <c r="C758" s="145"/>
    </row>
    <row r="759" ht="15.75" customHeight="1">
      <c r="C759" s="145"/>
    </row>
    <row r="760" ht="15.75" customHeight="1">
      <c r="C760" s="145"/>
    </row>
    <row r="761" ht="15.75" customHeight="1">
      <c r="C761" s="145"/>
    </row>
    <row r="762" ht="15.75" customHeight="1">
      <c r="C762" s="145"/>
    </row>
    <row r="763" ht="15.75" customHeight="1">
      <c r="C763" s="145"/>
    </row>
    <row r="764" ht="15.75" customHeight="1">
      <c r="C764" s="145"/>
    </row>
    <row r="765" ht="15.75" customHeight="1">
      <c r="C765" s="145"/>
    </row>
    <row r="766" ht="15.75" customHeight="1">
      <c r="C766" s="145"/>
    </row>
    <row r="767" ht="15.75" customHeight="1">
      <c r="C767" s="145"/>
    </row>
    <row r="768" ht="15.75" customHeight="1">
      <c r="C768" s="145"/>
    </row>
    <row r="769" ht="15.75" customHeight="1">
      <c r="C769" s="145"/>
    </row>
    <row r="770" ht="15.75" customHeight="1">
      <c r="C770" s="145"/>
    </row>
    <row r="771" ht="15.75" customHeight="1">
      <c r="C771" s="145"/>
    </row>
    <row r="772" ht="15.75" customHeight="1">
      <c r="C772" s="145"/>
    </row>
    <row r="773" ht="15.75" customHeight="1">
      <c r="C773" s="145"/>
    </row>
    <row r="774" ht="15.75" customHeight="1">
      <c r="C774" s="145"/>
    </row>
    <row r="775" ht="15.75" customHeight="1">
      <c r="C775" s="145"/>
    </row>
    <row r="776" ht="15.75" customHeight="1">
      <c r="C776" s="145"/>
    </row>
    <row r="777" ht="15.75" customHeight="1">
      <c r="C777" s="145"/>
    </row>
    <row r="778" ht="15.75" customHeight="1">
      <c r="C778" s="145"/>
    </row>
    <row r="779" ht="15.75" customHeight="1">
      <c r="C779" s="145"/>
    </row>
    <row r="780" ht="15.75" customHeight="1">
      <c r="C780" s="145"/>
    </row>
    <row r="781" ht="15.75" customHeight="1">
      <c r="C781" s="145"/>
    </row>
    <row r="782" ht="15.75" customHeight="1">
      <c r="C782" s="145"/>
    </row>
    <row r="783" ht="15.75" customHeight="1">
      <c r="C783" s="145"/>
    </row>
    <row r="784" ht="15.75" customHeight="1">
      <c r="C784" s="145"/>
    </row>
    <row r="785" ht="15.75" customHeight="1">
      <c r="C785" s="145"/>
    </row>
    <row r="786" ht="15.75" customHeight="1">
      <c r="C786" s="145"/>
    </row>
    <row r="787" ht="15.75" customHeight="1">
      <c r="C787" s="145"/>
    </row>
    <row r="788" ht="15.75" customHeight="1">
      <c r="C788" s="145"/>
    </row>
    <row r="789" ht="15.75" customHeight="1">
      <c r="C789" s="145"/>
    </row>
    <row r="790" ht="15.75" customHeight="1">
      <c r="C790" s="145"/>
    </row>
    <row r="791" ht="15.75" customHeight="1">
      <c r="C791" s="145"/>
    </row>
    <row r="792" ht="15.75" customHeight="1">
      <c r="C792" s="145"/>
    </row>
    <row r="793" ht="15.75" customHeight="1">
      <c r="C793" s="145"/>
    </row>
    <row r="794" ht="15.75" customHeight="1">
      <c r="C794" s="145"/>
    </row>
    <row r="795" ht="15.75" customHeight="1">
      <c r="C795" s="145"/>
    </row>
    <row r="796" ht="15.75" customHeight="1">
      <c r="C796" s="145"/>
    </row>
    <row r="797" ht="15.75" customHeight="1">
      <c r="C797" s="145"/>
    </row>
    <row r="798" ht="15.75" customHeight="1">
      <c r="C798" s="145"/>
    </row>
    <row r="799" ht="15.75" customHeight="1">
      <c r="C799" s="145"/>
    </row>
    <row r="800" ht="15.75" customHeight="1">
      <c r="C800" s="145"/>
    </row>
    <row r="801" ht="15.75" customHeight="1">
      <c r="C801" s="145"/>
    </row>
    <row r="802" ht="15.75" customHeight="1">
      <c r="C802" s="145"/>
    </row>
    <row r="803" ht="15.75" customHeight="1">
      <c r="C803" s="145"/>
    </row>
    <row r="804" ht="15.75" customHeight="1">
      <c r="C804" s="145"/>
    </row>
    <row r="805" ht="15.75" customHeight="1">
      <c r="C805" s="145"/>
    </row>
    <row r="806" ht="15.75" customHeight="1">
      <c r="C806" s="145"/>
    </row>
    <row r="807" ht="15.75" customHeight="1">
      <c r="C807" s="145"/>
    </row>
    <row r="808" ht="15.75" customHeight="1">
      <c r="C808" s="145"/>
    </row>
    <row r="809" ht="15.75" customHeight="1">
      <c r="C809" s="145"/>
    </row>
    <row r="810" ht="15.75" customHeight="1">
      <c r="C810" s="145"/>
    </row>
    <row r="811" ht="15.75" customHeight="1">
      <c r="C811" s="145"/>
    </row>
    <row r="812" ht="15.75" customHeight="1">
      <c r="C812" s="145"/>
    </row>
    <row r="813" ht="15.75" customHeight="1">
      <c r="C813" s="145"/>
    </row>
    <row r="814" ht="15.75" customHeight="1">
      <c r="C814" s="145"/>
    </row>
    <row r="815" ht="15.75" customHeight="1">
      <c r="C815" s="145"/>
    </row>
    <row r="816" ht="15.75" customHeight="1">
      <c r="C816" s="145"/>
    </row>
    <row r="817" ht="15.75" customHeight="1">
      <c r="C817" s="145"/>
    </row>
    <row r="818" ht="15.75" customHeight="1">
      <c r="C818" s="145"/>
    </row>
    <row r="819" ht="15.75" customHeight="1">
      <c r="C819" s="145"/>
    </row>
    <row r="820" ht="15.75" customHeight="1">
      <c r="C820" s="145"/>
    </row>
    <row r="821" ht="15.75" customHeight="1">
      <c r="C821" s="145"/>
    </row>
    <row r="822" ht="15.75" customHeight="1">
      <c r="C822" s="145"/>
    </row>
    <row r="823" ht="15.75" customHeight="1">
      <c r="C823" s="145"/>
    </row>
    <row r="824" ht="15.75" customHeight="1">
      <c r="C824" s="145"/>
    </row>
    <row r="825" ht="15.75" customHeight="1">
      <c r="C825" s="145"/>
    </row>
    <row r="826" ht="15.75" customHeight="1">
      <c r="C826" s="145"/>
    </row>
    <row r="827" ht="15.75" customHeight="1">
      <c r="C827" s="145"/>
    </row>
    <row r="828" ht="15.75" customHeight="1">
      <c r="C828" s="145"/>
    </row>
    <row r="829" ht="15.75" customHeight="1">
      <c r="C829" s="145"/>
    </row>
    <row r="830" ht="15.75" customHeight="1">
      <c r="C830" s="145"/>
    </row>
    <row r="831" ht="15.75" customHeight="1">
      <c r="C831" s="145"/>
    </row>
    <row r="832" ht="15.75" customHeight="1">
      <c r="C832" s="145"/>
    </row>
    <row r="833" ht="15.75" customHeight="1">
      <c r="C833" s="145"/>
    </row>
    <row r="834" ht="15.75" customHeight="1">
      <c r="C834" s="145"/>
    </row>
    <row r="835" ht="15.75" customHeight="1">
      <c r="C835" s="145"/>
    </row>
    <row r="836" ht="15.75" customHeight="1">
      <c r="C836" s="145"/>
    </row>
    <row r="837" ht="15.75" customHeight="1">
      <c r="C837" s="145"/>
    </row>
    <row r="838" ht="15.75" customHeight="1">
      <c r="C838" s="145"/>
    </row>
    <row r="839" ht="15.75" customHeight="1">
      <c r="C839" s="145"/>
    </row>
    <row r="840" ht="15.75" customHeight="1">
      <c r="C840" s="145"/>
    </row>
    <row r="841" ht="15.75" customHeight="1">
      <c r="C841" s="145"/>
    </row>
    <row r="842" ht="15.75" customHeight="1">
      <c r="C842" s="145"/>
    </row>
    <row r="843" ht="15.75" customHeight="1">
      <c r="C843" s="145"/>
    </row>
    <row r="844" ht="15.75" customHeight="1">
      <c r="C844" s="145"/>
    </row>
    <row r="845" ht="15.75" customHeight="1">
      <c r="C845" s="145"/>
    </row>
    <row r="846" ht="15.75" customHeight="1">
      <c r="C846" s="145"/>
    </row>
    <row r="847" ht="15.75" customHeight="1">
      <c r="C847" s="145"/>
    </row>
    <row r="848" ht="15.75" customHeight="1">
      <c r="C848" s="145"/>
    </row>
    <row r="849" ht="15.75" customHeight="1">
      <c r="C849" s="145"/>
    </row>
    <row r="850" ht="15.75" customHeight="1">
      <c r="C850" s="145"/>
    </row>
    <row r="851" ht="15.75" customHeight="1">
      <c r="C851" s="145"/>
    </row>
    <row r="852" ht="15.75" customHeight="1">
      <c r="C852" s="145"/>
    </row>
    <row r="853" ht="15.75" customHeight="1">
      <c r="C853" s="145"/>
    </row>
    <row r="854" ht="15.75" customHeight="1">
      <c r="C854" s="145"/>
    </row>
    <row r="855" ht="15.75" customHeight="1">
      <c r="C855" s="145"/>
    </row>
    <row r="856" ht="15.75" customHeight="1">
      <c r="C856" s="145"/>
    </row>
    <row r="857" ht="15.75" customHeight="1">
      <c r="C857" s="145"/>
    </row>
    <row r="858" ht="15.75" customHeight="1">
      <c r="C858" s="145"/>
    </row>
    <row r="859" ht="15.75" customHeight="1">
      <c r="C859" s="145"/>
    </row>
    <row r="860" ht="15.75" customHeight="1">
      <c r="C860" s="145"/>
    </row>
    <row r="861" ht="15.75" customHeight="1">
      <c r="C861" s="145"/>
    </row>
    <row r="862" ht="15.75" customHeight="1">
      <c r="C862" s="145"/>
    </row>
    <row r="863" ht="15.75" customHeight="1">
      <c r="C863" s="145"/>
    </row>
    <row r="864" ht="15.75" customHeight="1">
      <c r="C864" s="145"/>
    </row>
    <row r="865" ht="15.75" customHeight="1">
      <c r="C865" s="145"/>
    </row>
    <row r="866" ht="15.75" customHeight="1">
      <c r="C866" s="145"/>
    </row>
    <row r="867" ht="15.75" customHeight="1">
      <c r="C867" s="145"/>
    </row>
    <row r="868" ht="15.75" customHeight="1">
      <c r="C868" s="145"/>
    </row>
    <row r="869" ht="15.75" customHeight="1">
      <c r="C869" s="145"/>
    </row>
    <row r="870" ht="15.75" customHeight="1">
      <c r="C870" s="145"/>
    </row>
    <row r="871" ht="15.75" customHeight="1">
      <c r="C871" s="145"/>
    </row>
    <row r="872" ht="15.75" customHeight="1">
      <c r="C872" s="145"/>
    </row>
    <row r="873" ht="15.75" customHeight="1">
      <c r="C873" s="145"/>
    </row>
    <row r="874" ht="15.75" customHeight="1">
      <c r="C874" s="145"/>
    </row>
    <row r="875" ht="15.75" customHeight="1">
      <c r="C875" s="145"/>
    </row>
    <row r="876" ht="15.75" customHeight="1">
      <c r="C876" s="145"/>
    </row>
    <row r="877" ht="15.75" customHeight="1">
      <c r="C877" s="145"/>
    </row>
    <row r="878" ht="15.75" customHeight="1">
      <c r="C878" s="145"/>
    </row>
    <row r="879" ht="15.75" customHeight="1">
      <c r="C879" s="145"/>
    </row>
    <row r="880" ht="15.75" customHeight="1">
      <c r="C880" s="145"/>
    </row>
    <row r="881" ht="15.75" customHeight="1">
      <c r="C881" s="145"/>
    </row>
    <row r="882" ht="15.75" customHeight="1">
      <c r="C882" s="145"/>
    </row>
    <row r="883" ht="15.75" customHeight="1">
      <c r="C883" s="145"/>
    </row>
    <row r="884" ht="15.75" customHeight="1">
      <c r="C884" s="145"/>
    </row>
    <row r="885" ht="15.75" customHeight="1">
      <c r="C885" s="145"/>
    </row>
    <row r="886" ht="15.75" customHeight="1">
      <c r="C886" s="145"/>
    </row>
    <row r="887" ht="15.75" customHeight="1">
      <c r="C887" s="145"/>
    </row>
    <row r="888" ht="15.75" customHeight="1">
      <c r="C888" s="145"/>
    </row>
    <row r="889" ht="15.75" customHeight="1">
      <c r="C889" s="145"/>
    </row>
    <row r="890" ht="15.75" customHeight="1">
      <c r="C890" s="145"/>
    </row>
    <row r="891" ht="15.75" customHeight="1">
      <c r="C891" s="145"/>
    </row>
    <row r="892" ht="15.75" customHeight="1">
      <c r="C892" s="145"/>
    </row>
    <row r="893" ht="15.75" customHeight="1">
      <c r="C893" s="145"/>
    </row>
    <row r="894" ht="15.75" customHeight="1">
      <c r="C894" s="145"/>
    </row>
    <row r="895" ht="15.75" customHeight="1">
      <c r="C895" s="145"/>
    </row>
    <row r="896" ht="15.75" customHeight="1">
      <c r="C896" s="145"/>
    </row>
    <row r="897" ht="15.75" customHeight="1">
      <c r="C897" s="145"/>
    </row>
    <row r="898" ht="15.75" customHeight="1">
      <c r="C898" s="145"/>
    </row>
    <row r="899" ht="15.75" customHeight="1">
      <c r="C899" s="145"/>
    </row>
    <row r="900" ht="15.75" customHeight="1">
      <c r="C900" s="145"/>
    </row>
    <row r="901" ht="15.75" customHeight="1">
      <c r="C901" s="145"/>
    </row>
    <row r="902" ht="15.75" customHeight="1">
      <c r="C902" s="145"/>
    </row>
    <row r="903" ht="15.75" customHeight="1">
      <c r="C903" s="145"/>
    </row>
    <row r="904" ht="15.75" customHeight="1">
      <c r="C904" s="145"/>
    </row>
    <row r="905" ht="15.75" customHeight="1">
      <c r="C905" s="145"/>
    </row>
    <row r="906" ht="15.75" customHeight="1">
      <c r="C906" s="145"/>
    </row>
    <row r="907" ht="15.75" customHeight="1">
      <c r="C907" s="145"/>
    </row>
    <row r="908" ht="15.75" customHeight="1">
      <c r="C908" s="145"/>
    </row>
    <row r="909" ht="15.75" customHeight="1">
      <c r="C909" s="145"/>
    </row>
    <row r="910" ht="15.75" customHeight="1">
      <c r="C910" s="145"/>
    </row>
    <row r="911" ht="15.75" customHeight="1">
      <c r="C911" s="145"/>
    </row>
    <row r="912" ht="15.75" customHeight="1">
      <c r="C912" s="145"/>
    </row>
    <row r="913" ht="15.75" customHeight="1">
      <c r="C913" s="145"/>
    </row>
    <row r="914" ht="15.75" customHeight="1">
      <c r="C914" s="145"/>
    </row>
    <row r="915" ht="15.75" customHeight="1">
      <c r="C915" s="145"/>
    </row>
    <row r="916" ht="15.75" customHeight="1">
      <c r="C916" s="145"/>
    </row>
    <row r="917" ht="15.75" customHeight="1">
      <c r="C917" s="145"/>
    </row>
    <row r="918" ht="15.75" customHeight="1">
      <c r="C918" s="145"/>
    </row>
    <row r="919" ht="15.75" customHeight="1">
      <c r="C919" s="145"/>
    </row>
    <row r="920" ht="15.75" customHeight="1">
      <c r="C920" s="145"/>
    </row>
    <row r="921" ht="15.75" customHeight="1">
      <c r="C921" s="145"/>
    </row>
    <row r="922" ht="15.75" customHeight="1">
      <c r="C922" s="145"/>
    </row>
    <row r="923" ht="15.75" customHeight="1">
      <c r="C923" s="145"/>
    </row>
    <row r="924" ht="15.75" customHeight="1">
      <c r="C924" s="145"/>
    </row>
    <row r="925" ht="15.75" customHeight="1">
      <c r="C925" s="145"/>
    </row>
    <row r="926" ht="15.75" customHeight="1">
      <c r="C926" s="145"/>
    </row>
    <row r="927" ht="15.75" customHeight="1">
      <c r="C927" s="145"/>
    </row>
    <row r="928" ht="15.75" customHeight="1">
      <c r="C928" s="145"/>
    </row>
    <row r="929" ht="15.75" customHeight="1">
      <c r="C929" s="145"/>
    </row>
    <row r="930" ht="15.75" customHeight="1">
      <c r="C930" s="145"/>
    </row>
    <row r="931" ht="15.75" customHeight="1">
      <c r="C931" s="145"/>
    </row>
    <row r="932" ht="15.75" customHeight="1">
      <c r="C932" s="145"/>
    </row>
    <row r="933" ht="15.75" customHeight="1">
      <c r="C933" s="145"/>
    </row>
    <row r="934" ht="15.75" customHeight="1">
      <c r="C934" s="145"/>
    </row>
    <row r="935" ht="15.75" customHeight="1">
      <c r="C935" s="145"/>
    </row>
    <row r="936" ht="15.75" customHeight="1">
      <c r="C936" s="145"/>
    </row>
    <row r="937" ht="15.75" customHeight="1">
      <c r="C937" s="145"/>
    </row>
    <row r="938" ht="15.75" customHeight="1">
      <c r="C938" s="145"/>
    </row>
    <row r="939" ht="15.75" customHeight="1">
      <c r="C939" s="145"/>
    </row>
    <row r="940" ht="15.75" customHeight="1">
      <c r="C940" s="145"/>
    </row>
    <row r="941" ht="15.75" customHeight="1">
      <c r="C941" s="145"/>
    </row>
    <row r="942" ht="15.75" customHeight="1">
      <c r="C942" s="145"/>
    </row>
    <row r="943" ht="15.75" customHeight="1">
      <c r="C943" s="145"/>
    </row>
    <row r="944" ht="15.75" customHeight="1">
      <c r="C944" s="145"/>
    </row>
    <row r="945" ht="15.75" customHeight="1">
      <c r="C945" s="145"/>
    </row>
    <row r="946" ht="15.75" customHeight="1">
      <c r="C946" s="145"/>
    </row>
    <row r="947" ht="15.75" customHeight="1">
      <c r="C947" s="145"/>
    </row>
    <row r="948" ht="15.75" customHeight="1">
      <c r="C948" s="145"/>
    </row>
    <row r="949" ht="15.75" customHeight="1">
      <c r="C949" s="145"/>
    </row>
    <row r="950" ht="15.75" customHeight="1">
      <c r="C950" s="145"/>
    </row>
    <row r="951" ht="15.75" customHeight="1">
      <c r="C951" s="145"/>
    </row>
    <row r="952" ht="15.75" customHeight="1">
      <c r="C952" s="145"/>
    </row>
    <row r="953" ht="15.75" customHeight="1">
      <c r="C953" s="145"/>
    </row>
    <row r="954" ht="15.75" customHeight="1">
      <c r="C954" s="145"/>
    </row>
    <row r="955" ht="15.75" customHeight="1">
      <c r="C955" s="145"/>
    </row>
    <row r="956" ht="15.75" customHeight="1">
      <c r="C956" s="145"/>
    </row>
    <row r="957" ht="15.75" customHeight="1">
      <c r="C957" s="145"/>
    </row>
    <row r="958" ht="15.75" customHeight="1">
      <c r="C958" s="145"/>
    </row>
    <row r="959" ht="15.75" customHeight="1">
      <c r="C959" s="145"/>
    </row>
    <row r="960" ht="15.75" customHeight="1">
      <c r="C960" s="145"/>
    </row>
    <row r="961" ht="15.75" customHeight="1">
      <c r="C961" s="145"/>
    </row>
    <row r="962" ht="15.75" customHeight="1">
      <c r="C962" s="145"/>
    </row>
    <row r="963" ht="15.75" customHeight="1">
      <c r="C963" s="145"/>
    </row>
    <row r="964" ht="15.75" customHeight="1">
      <c r="C964" s="145"/>
    </row>
    <row r="965" ht="15.75" customHeight="1">
      <c r="C965" s="145"/>
    </row>
    <row r="966" ht="15.75" customHeight="1">
      <c r="C966" s="145"/>
    </row>
    <row r="967" ht="15.75" customHeight="1">
      <c r="C967" s="145"/>
    </row>
    <row r="968" ht="15.75" customHeight="1">
      <c r="C968" s="145"/>
    </row>
    <row r="969" ht="15.75" customHeight="1">
      <c r="C969" s="145"/>
    </row>
    <row r="970" ht="15.75" customHeight="1">
      <c r="C970" s="145"/>
    </row>
    <row r="971" ht="15.75" customHeight="1">
      <c r="C971" s="145"/>
    </row>
    <row r="972" ht="15.75" customHeight="1">
      <c r="C972" s="145"/>
    </row>
    <row r="973" ht="15.75" customHeight="1">
      <c r="C973" s="145"/>
    </row>
    <row r="974" ht="15.75" customHeight="1">
      <c r="C974" s="145"/>
    </row>
    <row r="975" ht="15.75" customHeight="1">
      <c r="C975" s="145"/>
    </row>
    <row r="976" ht="15.75" customHeight="1">
      <c r="C976" s="145"/>
    </row>
    <row r="977" ht="15.75" customHeight="1">
      <c r="C977" s="145"/>
    </row>
    <row r="978" ht="15.75" customHeight="1">
      <c r="C978" s="145"/>
    </row>
    <row r="979" ht="15.75" customHeight="1">
      <c r="C979" s="145"/>
    </row>
    <row r="980" ht="15.75" customHeight="1">
      <c r="C980" s="145"/>
    </row>
    <row r="981" ht="15.75" customHeight="1">
      <c r="C981" s="145"/>
    </row>
    <row r="982" ht="15.75" customHeight="1">
      <c r="C982" s="145"/>
    </row>
    <row r="983" ht="15.75" customHeight="1">
      <c r="C983" s="145"/>
    </row>
    <row r="984" ht="15.75" customHeight="1">
      <c r="C984" s="145"/>
    </row>
    <row r="985" ht="15.75" customHeight="1">
      <c r="C985" s="145"/>
    </row>
    <row r="986" ht="15.75" customHeight="1">
      <c r="C986" s="145"/>
    </row>
    <row r="987" ht="15.75" customHeight="1">
      <c r="C987" s="145"/>
    </row>
    <row r="988" ht="15.75" customHeight="1">
      <c r="C988" s="145"/>
    </row>
    <row r="989" ht="15.75" customHeight="1">
      <c r="C989" s="145"/>
    </row>
    <row r="990" ht="15.75" customHeight="1">
      <c r="C990" s="145"/>
    </row>
    <row r="991" ht="15.75" customHeight="1">
      <c r="C991" s="145"/>
    </row>
    <row r="992" ht="15.75" customHeight="1">
      <c r="C992" s="145"/>
    </row>
    <row r="993" ht="15.75" customHeight="1">
      <c r="C993" s="145"/>
    </row>
    <row r="994" ht="15.75" customHeight="1">
      <c r="C994" s="145"/>
    </row>
    <row r="995" ht="15.75" customHeight="1">
      <c r="C995" s="145"/>
    </row>
    <row r="996" ht="15.75" customHeight="1">
      <c r="C996" s="145"/>
    </row>
    <row r="997" ht="15.75" customHeight="1">
      <c r="C997" s="145"/>
    </row>
    <row r="998" ht="15.75" customHeight="1">
      <c r="C998" s="145"/>
    </row>
    <row r="999" ht="15.75" customHeight="1">
      <c r="C999" s="145"/>
    </row>
    <row r="1000" ht="15.75" customHeight="1">
      <c r="C1000" s="145"/>
    </row>
  </sheetData>
  <autoFilter ref="$AB$4:$AB$30"/>
  <mergeCells count="2">
    <mergeCell ref="B3:K3"/>
    <mergeCell ref="J4:K4"/>
  </mergeCells>
  <conditionalFormatting sqref="A5:A30">
    <cfRule type="expression" dxfId="4" priority="1">
      <formula>A5=""</formula>
    </cfRule>
  </conditionalFormatting>
  <conditionalFormatting sqref="L5:L30">
    <cfRule type="expression" dxfId="9" priority="2">
      <formula>L5*L6/L5-L5&gt;1</formula>
    </cfRule>
  </conditionalFormatting>
  <conditionalFormatting sqref="D5:F30">
    <cfRule type="expression" dxfId="0" priority="3">
      <formula>$M5&gt;0</formula>
    </cfRule>
  </conditionalFormatting>
  <conditionalFormatting sqref="F5:F30">
    <cfRule type="expression" dxfId="6" priority="4">
      <formula>O5&lt;&gt;""</formula>
    </cfRule>
  </conditionalFormatting>
  <conditionalFormatting sqref="C5:C30">
    <cfRule type="expression" dxfId="8" priority="5">
      <formula>$AC5=1</formula>
    </cfRule>
  </conditionalFormatting>
  <conditionalFormatting sqref="D5:D30">
    <cfRule type="expression" dxfId="1" priority="6">
      <formula>T5=1</formula>
    </cfRule>
  </conditionalFormatting>
  <conditionalFormatting sqref="D5:D30">
    <cfRule type="expression" dxfId="2" priority="7">
      <formula>T5=3</formula>
    </cfRule>
  </conditionalFormatting>
  <conditionalFormatting sqref="D5:D30">
    <cfRule type="expression" dxfId="3" priority="8">
      <formula>T5=2</formula>
    </cfRule>
  </conditionalFormatting>
  <dataValidations>
    <dataValidation type="list" allowBlank="1" showErrorMessage="1" sqref="I2">
      <formula1>TabAuto</formula1>
    </dataValidation>
    <dataValidation type="list" allowBlank="1" showInputMessage="1" showErrorMessage="1" prompt="Select Yes, No or N/A - If N/A is chosen an explanation MUST be provided in the Additional Information cell." sqref="D5:D30">
      <formula1>Binary</formula1>
    </dataValidation>
    <dataValidation type="list" allowBlank="1" showInputMessage="1" showErrorMessage="1" promptTitle="Select 1 - 5 - 1" prompt="Informal, ad hoc process without formal implementation_x000a_ 2 - Partially in place with no approved plans to further implement_x000a_3 - Partially in place with approved plans to further implement_x000a_4 - In place with exclusions_x000a_5 - In place wi" sqref="F5:F30">
      <formula1>ScaledLarge</formula1>
    </dataValidation>
  </dataValidations>
  <printOptions/>
  <pageMargins bottom="0.75" footer="0.0" header="0.0" left="0.25" right="0.25" top="0.75"/>
  <pageSetup fitToHeight="0" orientation="landscape"/>
  <headerFooter>
    <oddHeader>&amp;LShared Assessments Program&amp;CStandardized Information Gathering (SIG) Questionnaire&amp;R Version 2019</oddHeader>
    <oddFooter>&amp;L&amp;A&amp;CPage &amp;P of  Page(s)</oddFooter>
  </headerFooter>
  <drawing r:id="rId1"/>
</worksheet>
</file>