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SPanel\domains\ais-dsi.loc\common\template\document\"/>
    </mc:Choice>
  </mc:AlternateContent>
  <bookViews>
    <workbookView xWindow="0" yWindow="0" windowWidth="38400" windowHeight="21600"/>
  </bookViews>
  <sheets>
    <sheet name="бюджет" sheetId="1" r:id="rId1"/>
    <sheet name="внебюджет" sheetId="2" r:id="rId2"/>
  </sheets>
  <definedNames>
    <definedName name="_xlnm._FilterDatabase" localSheetId="0" hidden="1">бюджет!$A$5:$U$7</definedName>
    <definedName name="_xlnm._FilterDatabase" localSheetId="1" hidden="1">внебюджет!$A$8:$M$15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J9" i="2"/>
  <c r="N6" i="1"/>
  <c r="F12" i="1"/>
  <c r="E15" i="2"/>
  <c r="F17" i="1"/>
  <c r="E14" i="2"/>
  <c r="H9" i="2"/>
  <c r="E13" i="2"/>
  <c r="E16" i="2" s="1"/>
  <c r="F14" i="2"/>
  <c r="G12" i="1"/>
  <c r="F16" i="1"/>
  <c r="E20" i="2"/>
  <c r="E11" i="1"/>
  <c r="E17" i="1"/>
  <c r="F13" i="2"/>
  <c r="F11" i="1"/>
  <c r="G11" i="1" s="1"/>
  <c r="E12" i="1"/>
  <c r="G16" i="1"/>
  <c r="F20" i="2"/>
  <c r="M6" i="1"/>
  <c r="O6" i="1" s="1"/>
  <c r="E16" i="1"/>
  <c r="H16" i="1" s="1"/>
  <c r="I16" i="1" s="1"/>
  <c r="F18" i="1"/>
  <c r="G18" i="1" s="1"/>
  <c r="F13" i="1"/>
  <c r="L9" i="2"/>
  <c r="H12" i="1"/>
  <c r="I12" i="1" s="1"/>
  <c r="E13" i="1"/>
  <c r="E14" i="1" s="1"/>
  <c r="E18" i="1"/>
  <c r="E18" i="2"/>
  <c r="F18" i="2" s="1"/>
  <c r="Q6" i="1"/>
  <c r="K9" i="2"/>
  <c r="G17" i="1"/>
  <c r="H11" i="1"/>
  <c r="I11" i="1" s="1"/>
  <c r="E19" i="2"/>
  <c r="F15" i="2"/>
  <c r="G13" i="1"/>
  <c r="F14" i="1"/>
  <c r="H18" i="1"/>
  <c r="F19" i="2"/>
  <c r="I18" i="1"/>
  <c r="S6" i="1"/>
  <c r="F16" i="2"/>
  <c r="F19" i="1"/>
  <c r="G19" i="1" s="1"/>
  <c r="H17" i="1"/>
  <c r="G14" i="1"/>
  <c r="H14" i="1" s="1"/>
  <c r="E21" i="2"/>
  <c r="F21" i="2" s="1"/>
  <c r="M9" i="2"/>
  <c r="H13" i="1"/>
  <c r="I13" i="1" s="1"/>
  <c r="E19" i="1"/>
  <c r="H19" i="1" s="1"/>
  <c r="I19" i="1" s="1"/>
  <c r="T6" i="1"/>
  <c r="I14" i="1"/>
  <c r="I17" i="1"/>
  <c r="M10" i="2"/>
  <c r="O7" i="1"/>
  <c r="P7" i="1"/>
  <c r="Q7" i="1"/>
  <c r="S7" i="1"/>
  <c r="T7" i="1"/>
  <c r="R7" i="1"/>
  <c r="L7" i="1"/>
  <c r="K7" i="1"/>
  <c r="J7" i="1"/>
  <c r="I7" i="1"/>
  <c r="G10" i="2"/>
  <c r="I10" i="2"/>
  <c r="N10" i="2"/>
</calcChain>
</file>

<file path=xl/sharedStrings.xml><?xml version="1.0" encoding="utf-8"?>
<sst xmlns="http://schemas.openxmlformats.org/spreadsheetml/2006/main" count="114" uniqueCount="70">
  <si>
    <t>№</t>
  </si>
  <si>
    <t>Образование</t>
  </si>
  <si>
    <t>Пед. стаж</t>
  </si>
  <si>
    <t>категория</t>
  </si>
  <si>
    <t>долж.</t>
  </si>
  <si>
    <t>Ставка преп.</t>
  </si>
  <si>
    <t>Ставка конц.</t>
  </si>
  <si>
    <t>час преп</t>
  </si>
  <si>
    <t>час конц</t>
  </si>
  <si>
    <t>преп конс. Год</t>
  </si>
  <si>
    <t>конц конс.  Год</t>
  </si>
  <si>
    <t>ЗП преп месяц</t>
  </si>
  <si>
    <t>ЗП конц месяц</t>
  </si>
  <si>
    <t>основная мес.</t>
  </si>
  <si>
    <t>консульт преп  год</t>
  </si>
  <si>
    <t>консульт конц год</t>
  </si>
  <si>
    <t>надбавка</t>
  </si>
  <si>
    <t>всего с надбавкой</t>
  </si>
  <si>
    <t>консульт всего</t>
  </si>
  <si>
    <t xml:space="preserve">Основание </t>
  </si>
  <si>
    <t>СК</t>
  </si>
  <si>
    <t>ПК</t>
  </si>
  <si>
    <t>ВК</t>
  </si>
  <si>
    <t>ИТОГО: </t>
  </si>
  <si>
    <t>ФИО</t>
  </si>
  <si>
    <t>долж</t>
  </si>
  <si>
    <t>ставка преп.</t>
  </si>
  <si>
    <t>ставка конц.</t>
  </si>
  <si>
    <t>часы преп. В неделю</t>
  </si>
  <si>
    <t>часы преп. В месяц</t>
  </si>
  <si>
    <t>часы конц. В неделю</t>
  </si>
  <si>
    <t>часы  конц в месяц</t>
  </si>
  <si>
    <t>ЗП преп в месяц</t>
  </si>
  <si>
    <t>ЗП конц в месяц</t>
  </si>
  <si>
    <t>ВСЕГО</t>
  </si>
  <si>
    <t>Доплата 50%</t>
  </si>
  <si>
    <t>концертмейстер</t>
  </si>
  <si>
    <t>преподаватель</t>
  </si>
  <si>
    <t>ч.нед</t>
  </si>
  <si>
    <t>конс.год</t>
  </si>
  <si>
    <t>конс.нед</t>
  </si>
  <si>
    <t>часы общ.</t>
  </si>
  <si>
    <t>кол-во ст.</t>
  </si>
  <si>
    <t>Заместитель директора</t>
  </si>
  <si>
    <t>Методист</t>
  </si>
  <si>
    <t>И.Р.Батыршин</t>
  </si>
  <si>
    <t>Р.В.Пыжов</t>
  </si>
  <si>
    <t>Е.А.Усачева</t>
  </si>
  <si>
    <t>УТВЕРЖДАЮ</t>
  </si>
  <si>
    <t xml:space="preserve">Директор ГБУДО г.Москвы "ДШИ им.И.Ф.Стравинского" </t>
  </si>
  <si>
    <t>Н.М.Карташева</t>
  </si>
  <si>
    <t>внебюджет</t>
  </si>
  <si>
    <t>Фамилия Имя Отчество</t>
  </si>
  <si>
    <t> Тарификационная ведомость ГБУДО г. Москвы "ДШИ им. И.Ф.Стравинского" на [doc.plan_year] уч. г.</t>
  </si>
  <si>
    <t>[a.item;block=tbs:row].</t>
  </si>
  <si>
    <t>[a.stake_slug]</t>
  </si>
  <si>
    <t>[a.direction_slug]</t>
  </si>
  <si>
    <t>[a.level_name]</t>
  </si>
  <si>
    <t>[a.year_serv_spec]</t>
  </si>
  <si>
    <t>[a.last_name]  [a.first_name]  [a.middle_name]  [a.slug]</t>
  </si>
  <si>
    <t>[a.last_name]  [a.first_name]  [a.middle_name] [a.slug]</t>
  </si>
  <si>
    <t>[a.bonus_list]</t>
  </si>
  <si>
    <t>[a.load_time_teach;ope=tbs:num]</t>
  </si>
  <si>
    <t>[a.load_time_conс;ope=tbs:num]</t>
  </si>
  <si>
    <t>[a.load_year_teach;ope=tbs:num]</t>
  </si>
  <si>
    <t>[a.load_year_conс;ope=tbs:num]</t>
  </si>
  <si>
    <t>[a.stake_teach;ope=tbs:num]</t>
  </si>
  <si>
    <t>[a.stake_conс;ope=tbs:num]</t>
  </si>
  <si>
    <t>[a.bonus_summ;ope=tbs:num]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</si>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</sst>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9" xfId="0" applyFont="1" applyBorder="1"/>
    <xf numFmtId="0" fontId="1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4" fontId="1" fillId="0" borderId="9" xfId="0" applyNumberFormat="1" applyFont="1" applyBorder="1"/>
    <xf numFmtId="0" fontId="2" fillId="0" borderId="9" xfId="0" applyFont="1" applyBorder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right" vertical="top"/>
    </xf>
    <xf numFmtId="0" fontId="1" fillId="0" borderId="9" xfId="0" applyNumberFormat="1" applyFont="1" applyBorder="1"/>
    <xf numFmtId="4" fontId="1" fillId="0" borderId="9" xfId="0" applyNumberFormat="1" applyFont="1" applyBorder="1" applyAlignment="1">
      <alignment horizontal="right" vertical="top"/>
    </xf>
    <xf numFmtId="2" fontId="1" fillId="0" borderId="9" xfId="0" applyNumberFormat="1" applyFont="1" applyBorder="1" applyAlignment="1">
      <alignment vertical="top"/>
    </xf>
    <xf numFmtId="2" fontId="1" fillId="0" borderId="9" xfId="0" applyNumberFormat="1" applyFont="1" applyBorder="1" applyAlignment="1">
      <alignment horizontal="right" vertical="top"/>
    </xf>
    <xf numFmtId="4" fontId="1" fillId="0" borderId="9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0" xfId="0" applyFont="1" applyFill="1" applyBorder="1"/>
    <xf numFmtId="0" fontId="2" fillId="3" borderId="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right" vertical="center"/>
    </xf>
    <xf numFmtId="4" fontId="2" fillId="3" borderId="8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3" borderId="9" xfId="0" applyFont="1" applyFill="1" applyBorder="1"/>
    <xf numFmtId="0" fontId="3" fillId="3" borderId="9" xfId="0" applyFont="1" applyFill="1" applyBorder="1"/>
    <xf numFmtId="0" fontId="2" fillId="3" borderId="9" xfId="0" applyFont="1" applyFill="1" applyBorder="1"/>
    <xf numFmtId="4" fontId="3" fillId="3" borderId="9" xfId="0" applyNumberFormat="1" applyFont="1" applyFill="1" applyBorder="1" applyAlignment="1">
      <alignment horizontal="right" vertical="top"/>
    </xf>
    <xf numFmtId="2" fontId="2" fillId="3" borderId="9" xfId="0" applyNumberFormat="1" applyFont="1" applyFill="1" applyBorder="1" applyAlignment="1">
      <alignment horizontal="right" vertical="top"/>
    </xf>
    <xf numFmtId="4" fontId="2" fillId="3" borderId="9" xfId="0" applyNumberFormat="1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4" fontId="2" fillId="3" borderId="9" xfId="0" applyNumberFormat="1" applyFont="1" applyFill="1" applyBorder="1" applyAlignment="1">
      <alignment horizontal="right"/>
    </xf>
    <xf numFmtId="0" fontId="3" fillId="3" borderId="9" xfId="0" applyNumberFormat="1" applyFont="1" applyFill="1" applyBorder="1"/>
    <xf numFmtId="2" fontId="2" fillId="3" borderId="9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left" vertical="center"/>
    </xf>
    <xf numFmtId="4" fontId="1" fillId="2" borderId="9" xfId="0" applyNumberFormat="1" applyFont="1" applyFill="1" applyBorder="1" applyAlignment="1">
      <alignment horizontal="left" vertical="center"/>
    </xf>
    <xf numFmtId="2" fontId="1" fillId="2" borderId="9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Normal="100" workbookViewId="0">
      <pane xSplit="2" ySplit="5" topLeftCell="G6" activePane="bottomRight" state="frozen"/>
      <selection pane="topRight"/>
      <selection pane="bottomLeft"/>
      <selection pane="bottomRight" activeCell="O10" sqref="O10"/>
    </sheetView>
  </sheetViews>
  <sheetFormatPr defaultColWidth="9.140625" defaultRowHeight="15" x14ac:dyDescent="0.25"/>
  <cols>
    <col min="1" max="1" width="4.85546875" style="1" customWidth="1"/>
    <col min="2" max="2" width="43" style="1" customWidth="1"/>
    <col min="3" max="3" width="7.85546875" style="1" customWidth="1"/>
    <col min="4" max="4" width="7.42578125" style="1" customWidth="1"/>
    <col min="5" max="5" width="10" style="1" customWidth="1"/>
    <col min="6" max="6" width="8.28515625" style="1" customWidth="1"/>
    <col min="7" max="7" width="9.28515625" style="1" customWidth="1"/>
    <col min="8" max="8" width="10" style="1" customWidth="1"/>
    <col min="9" max="9" width="9.140625" style="1" bestFit="1" customWidth="1"/>
    <col min="10" max="10" width="8.28515625" style="1" customWidth="1"/>
    <col min="11" max="11" width="9.140625" style="1" bestFit="1" customWidth="1"/>
    <col min="12" max="12" width="7.85546875" style="1" customWidth="1"/>
    <col min="13" max="13" width="16.140625" style="1" customWidth="1"/>
    <col min="14" max="14" width="13.7109375" style="1" customWidth="1"/>
    <col min="15" max="15" width="12.85546875" style="1" customWidth="1"/>
    <col min="16" max="17" width="11.7109375" style="1" customWidth="1"/>
    <col min="18" max="18" width="9.7109375" style="1" customWidth="1"/>
    <col min="19" max="19" width="12.28515625" style="1" customWidth="1"/>
    <col min="20" max="20" width="12" style="1" customWidth="1"/>
    <col min="21" max="21" width="12.42578125" style="1" customWidth="1"/>
    <col min="22" max="22" width="9.140625" style="1" bestFit="1" customWidth="1"/>
    <col min="23" max="16384" width="9.140625" style="1"/>
  </cols>
  <sheetData>
    <row r="1" spans="1:21" x14ac:dyDescent="0.25">
      <c r="Q1" s="9" t="s">
        <v>48</v>
      </c>
    </row>
    <row r="2" spans="1:21" x14ac:dyDescent="0.25">
      <c r="M2" s="9" t="s">
        <v>49</v>
      </c>
      <c r="R2" s="9" t="s">
        <v>50</v>
      </c>
    </row>
    <row r="3" spans="1:21" x14ac:dyDescent="0.25">
      <c r="B3" s="2"/>
      <c r="C3" s="2"/>
      <c r="D3" s="2"/>
      <c r="E3" s="2" t="s">
        <v>53</v>
      </c>
      <c r="F3" s="2"/>
      <c r="G3" s="2"/>
      <c r="H3" s="2"/>
      <c r="I3" s="2"/>
      <c r="J3" s="2"/>
      <c r="K3" s="2"/>
      <c r="L3" s="2"/>
    </row>
    <row r="4" spans="1:21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21" ht="45" x14ac:dyDescent="0.25">
      <c r="A5" s="31" t="s">
        <v>0</v>
      </c>
      <c r="B5" s="32" t="s">
        <v>52</v>
      </c>
      <c r="C5" s="33" t="s">
        <v>1</v>
      </c>
      <c r="D5" s="33" t="s">
        <v>2</v>
      </c>
      <c r="E5" s="33" t="s">
        <v>3</v>
      </c>
      <c r="F5" s="33" t="s">
        <v>4</v>
      </c>
      <c r="G5" s="33" t="s">
        <v>5</v>
      </c>
      <c r="H5" s="33" t="s">
        <v>6</v>
      </c>
      <c r="I5" s="33" t="s">
        <v>7</v>
      </c>
      <c r="J5" s="33" t="s">
        <v>8</v>
      </c>
      <c r="K5" s="33" t="s">
        <v>9</v>
      </c>
      <c r="L5" s="33" t="s">
        <v>10</v>
      </c>
      <c r="M5" s="33" t="s">
        <v>11</v>
      </c>
      <c r="N5" s="33" t="s">
        <v>12</v>
      </c>
      <c r="O5" s="33" t="s">
        <v>13</v>
      </c>
      <c r="P5" s="34" t="s">
        <v>14</v>
      </c>
      <c r="Q5" s="34" t="s">
        <v>15</v>
      </c>
      <c r="R5" s="33" t="s">
        <v>16</v>
      </c>
      <c r="S5" s="33" t="s">
        <v>17</v>
      </c>
      <c r="T5" s="33" t="s">
        <v>18</v>
      </c>
      <c r="U5" s="35" t="s">
        <v>19</v>
      </c>
    </row>
    <row r="6" spans="1:21" ht="45" x14ac:dyDescent="0.25">
      <c r="A6" s="3" t="s">
        <v>54</v>
      </c>
      <c r="B6" s="4" t="s">
        <v>59</v>
      </c>
      <c r="C6" s="5" t="s">
        <v>57</v>
      </c>
      <c r="D6" s="5" t="s">
        <v>58</v>
      </c>
      <c r="E6" s="3" t="s">
        <v>55</v>
      </c>
      <c r="F6" s="3" t="s">
        <v>56</v>
      </c>
      <c r="G6" s="60" t="s">
        <v>66</v>
      </c>
      <c r="H6" s="60" t="s">
        <v>67</v>
      </c>
      <c r="I6" s="23" t="s">
        <v>62</v>
      </c>
      <c r="J6" s="24" t="s">
        <v>63</v>
      </c>
      <c r="K6" s="24" t="s">
        <v>64</v>
      </c>
      <c r="L6" s="24" t="s">
        <v>65</v>
      </c>
      <c r="M6" s="26" t="e">
        <f ca="1">INDIRECT(ADDRESS(ROW(),COLUMN()-6))/72*INDIRECT(ADDRESS(ROW(),COLUMN()-4))*4</f>
        <v>#VALUE!</v>
      </c>
      <c r="N6" s="26" t="e">
        <f ca="1">INDIRECT(ADDRESS(ROW(),COLUMN()-6))/96*INDIRECT(ADDRESS(ROW(),COLUMN()-4))*4</f>
        <v>#VALUE!</v>
      </c>
      <c r="O6" s="26" t="e">
        <f ca="1">INDIRECT(ADDRESS(ROW(),COLUMN()-2))+INDIRECT(ADDRESS(ROW(),COLUMN()-1))</f>
        <v>#VALUE!</v>
      </c>
      <c r="P6" s="26" t="e">
        <f ca="1">INDIRECT(ADDRESS(ROW(),COLUMN()-9))/72*INDIRECT(ADDRESS(ROW(),COLUMN()-5))</f>
        <v>#VALUE!</v>
      </c>
      <c r="Q6" s="26" t="e">
        <f ca="1">INDIRECT(ADDRESS(ROW(),COLUMN()-9))/96*INDIRECT(ADDRESS(ROW(),COLUMN()-5))</f>
        <v>#VALUE!</v>
      </c>
      <c r="R6" s="27" t="s">
        <v>68</v>
      </c>
      <c r="S6" s="26" t="e">
        <f ca="1">INDIRECT(ADDRESS(ROW(),COLUMN()-4))+INDIRECT(ADDRESS(ROW(),COLUMN()-1))</f>
        <v>#VALUE!</v>
      </c>
      <c r="T6" s="26" t="e">
        <f ca="1">INDIRECT(ADDRESS(ROW(),COLUMN()-4))+INDIRECT(ADDRESS(ROW(),COLUMN()-3))</f>
        <v>#VALUE!</v>
      </c>
      <c r="U6" s="59" t="s">
        <v>61</v>
      </c>
    </row>
    <row r="7" spans="1:21" s="29" customFormat="1" ht="15" customHeight="1" x14ac:dyDescent="0.25">
      <c r="A7" s="36"/>
      <c r="B7" s="37" t="s">
        <v>23</v>
      </c>
      <c r="C7" s="38"/>
      <c r="D7" s="38"/>
      <c r="E7" s="38"/>
      <c r="F7" s="38"/>
      <c r="G7" s="38"/>
      <c r="H7" s="38"/>
      <c r="I7" s="39">
        <f ca="1">SUM( I7           : INDIRECT(ADDRESS(ROW()-1,COLUMN())) ) + I6</f>
        <v>0</v>
      </c>
      <c r="J7" s="40">
        <f ca="1">SUM( J7           : INDIRECT(ADDRESS(ROW()-1,COLUMN())) ) + J6</f>
        <v>0</v>
      </c>
      <c r="K7" s="32">
        <f ca="1">SUM( K7          : INDIRECT(ADDRESS(ROW()-1,COLUMN())) ) + K6</f>
        <v>0</v>
      </c>
      <c r="L7" s="32">
        <f ca="1">SUM( L7          : INDIRECT(ADDRESS(ROW()-1,COLUMN())) ) + L6</f>
        <v>0</v>
      </c>
      <c r="M7" s="41"/>
      <c r="N7" s="41"/>
      <c r="O7" s="41" t="e">
        <f ca="1">SUM( O7          : INDIRECT(ADDRESS(ROW()-1,COLUMN())) ) + O6</f>
        <v>#VALUE!</v>
      </c>
      <c r="P7" s="42" t="e">
        <f ca="1">SUM( P7          : INDIRECT(ADDRESS(ROW()-1,COLUMN())) ) + P6</f>
        <v>#VALUE!</v>
      </c>
      <c r="Q7" s="43" t="e">
        <f ca="1">SUM( Q7          : INDIRECT(ADDRESS(ROW()-1,COLUMN())) ) + Q6</f>
        <v>#VALUE!</v>
      </c>
      <c r="R7" s="43">
        <f ca="1">SUM( R7          : INDIRECT(ADDRESS(ROW()-1,COLUMN())) ) + R6</f>
        <v>0</v>
      </c>
      <c r="S7" s="43" t="e">
        <f ca="1">SUM( S7          : INDIRECT(ADDRESS(ROW()-1,COLUMN())) ) + S6</f>
        <v>#VALUE!</v>
      </c>
      <c r="T7" s="43" t="e">
        <f ca="1">SUM( T7          : INDIRECT(ADDRESS(ROW()-1,COLUMN())) ) + T6</f>
        <v>#VALUE!</v>
      </c>
      <c r="U7" s="44"/>
    </row>
    <row r="8" spans="1:21" x14ac:dyDescent="0.25">
      <c r="A8" s="6"/>
      <c r="B8" s="6"/>
      <c r="C8" s="6"/>
      <c r="D8" s="6"/>
      <c r="E8" s="6"/>
      <c r="F8" s="6"/>
      <c r="G8" s="6"/>
      <c r="H8" s="6"/>
      <c r="I8" s="6"/>
    </row>
    <row r="9" spans="1:21" x14ac:dyDescent="0.25">
      <c r="A9" s="6"/>
      <c r="B9" s="6"/>
      <c r="C9" s="6"/>
      <c r="D9" s="6"/>
      <c r="E9" s="6"/>
      <c r="F9" s="6"/>
      <c r="G9" s="6"/>
      <c r="H9" s="6"/>
      <c r="I9" s="6"/>
    </row>
    <row r="10" spans="1:21" x14ac:dyDescent="0.25">
      <c r="A10" s="6"/>
      <c r="B10" s="52"/>
      <c r="C10" s="52"/>
      <c r="D10" s="52"/>
      <c r="E10" s="52" t="s">
        <v>38</v>
      </c>
      <c r="F10" s="52" t="s">
        <v>39</v>
      </c>
      <c r="G10" s="52" t="s">
        <v>40</v>
      </c>
      <c r="H10" s="52" t="s">
        <v>41</v>
      </c>
      <c r="I10" s="52" t="s">
        <v>42</v>
      </c>
      <c r="M10" s="9" t="s">
        <v>43</v>
      </c>
      <c r="S10" s="9" t="s">
        <v>45</v>
      </c>
    </row>
    <row r="11" spans="1:21" x14ac:dyDescent="0.25">
      <c r="A11" s="6"/>
      <c r="B11" s="11" t="s">
        <v>36</v>
      </c>
      <c r="C11" s="28" t="s">
        <v>20</v>
      </c>
      <c r="D11" s="11"/>
      <c r="E11" s="12">
        <f ca="1">SUMIFS( J6        : INDIRECT(ADDRESS(ROW()-5,COLUMN()+5)), E6         : INDIRECT(ADDRESS(ROW()-5,COLUMN())),"*СК*")</f>
        <v>0</v>
      </c>
      <c r="F11" s="12">
        <f ca="1">SUMIFS( L6         : INDIRECT(ADDRESS(ROW()-5,COLUMN()+6)), E6          : INDIRECT(ADDRESS(ROW()-5,COLUMN()-1)),"*СК*")</f>
        <v>0</v>
      </c>
      <c r="G11" s="19">
        <f ca="1">INDIRECT(ADDRESS(ROW(),COLUMN()-1))/9/4</f>
        <v>0</v>
      </c>
      <c r="H11" s="21">
        <f ca="1">INDIRECT(ADDRESS(ROW(),COLUMN()-3))+INDIRECT(ADDRESS(ROW(),COLUMN()-1))</f>
        <v>0</v>
      </c>
      <c r="I11" s="19">
        <f ca="1">INDIRECT(ADDRESS(ROW(),COLUMN()-1))/24</f>
        <v>0</v>
      </c>
    </row>
    <row r="12" spans="1:21" x14ac:dyDescent="0.25">
      <c r="A12" s="6"/>
      <c r="B12" s="11" t="s">
        <v>36</v>
      </c>
      <c r="C12" s="28" t="s">
        <v>21</v>
      </c>
      <c r="D12" s="11"/>
      <c r="E12" s="12">
        <f ca="1">SUMIFS( J6        : INDIRECT(ADDRESS(ROW()-6,COLUMN()+5)), E6         : INDIRECT(ADDRESS(ROW()-6,COLUMN())),"*ПК*")</f>
        <v>0</v>
      </c>
      <c r="F12" s="12">
        <f ca="1">SUMIFS( L6          : INDIRECT(ADDRESS(ROW()-6,COLUMN()+6)), E6           : INDIRECT(ADDRESS(ROW()-6,COLUMN()-1)),"*ПК*")</f>
        <v>0</v>
      </c>
      <c r="G12" s="19">
        <f ca="1">INDIRECT(ADDRESS(ROW(),COLUMN()-1))/9/4</f>
        <v>0</v>
      </c>
      <c r="H12" s="21">
        <f ca="1">INDIRECT(ADDRESS(ROW(),COLUMN()-3))+INDIRECT(ADDRESS(ROW(),COLUMN()-1))</f>
        <v>0</v>
      </c>
      <c r="I12" s="19">
        <f ca="1">INDIRECT(ADDRESS(ROW(),COLUMN()-1))/24</f>
        <v>0</v>
      </c>
      <c r="M12" s="9" t="s">
        <v>43</v>
      </c>
      <c r="S12" s="9" t="s">
        <v>46</v>
      </c>
    </row>
    <row r="13" spans="1:21" x14ac:dyDescent="0.25">
      <c r="A13" s="6"/>
      <c r="B13" s="11" t="s">
        <v>36</v>
      </c>
      <c r="C13" s="28" t="s">
        <v>22</v>
      </c>
      <c r="D13" s="11"/>
      <c r="E13" s="12">
        <f ca="1">SUMIFS( J6        : INDIRECT(ADDRESS(ROW()-7,COLUMN()+5)), E6         : INDIRECT(ADDRESS(ROW()-7,COLUMN())),"*ВК*")</f>
        <v>0</v>
      </c>
      <c r="F13" s="12">
        <f ca="1">SUMIFS( L6          : INDIRECT(ADDRESS(ROW()-7,COLUMN()+6)), E6           : INDIRECT(ADDRESS(ROW()-7,COLUMN()-1)),"*ВК*")</f>
        <v>0</v>
      </c>
      <c r="G13" s="19">
        <f ca="1">INDIRECT(ADDRESS(ROW(),COLUMN()-1))/9/4</f>
        <v>0</v>
      </c>
      <c r="H13" s="21">
        <f ca="1">INDIRECT(ADDRESS(ROW(),COLUMN()-3))+INDIRECT(ADDRESS(ROW(),COLUMN()-1))</f>
        <v>0</v>
      </c>
      <c r="I13" s="19">
        <f ca="1">INDIRECT(ADDRESS(ROW(),COLUMN()-1))/24</f>
        <v>0</v>
      </c>
    </row>
    <row r="14" spans="1:21" x14ac:dyDescent="0.25">
      <c r="B14" s="45" t="s">
        <v>69</v>
      </c>
      <c r="C14" s="48"/>
      <c r="D14" s="46"/>
      <c r="E14" s="47">
        <f ca="1">SUBTOTAL(9,INDIRECT(ADDRESS(ROW()-1,COLUMN())),INDIRECT(ADDRESS(ROW()-2,COLUMN())),INDIRECT(ADDRESS(ROW()-3,COLUMN())))</f>
        <v>0</v>
      </c>
      <c r="F14" s="45">
        <f ca="1">SUBTOTAL(9,INDIRECT(ADDRESS(ROW()-1,COLUMN())),INDIRECT(ADDRESS(ROW()-2,COLUMN())),INDIRECT(ADDRESS(ROW()-3,COLUMN())))</f>
        <v>0</v>
      </c>
      <c r="G14" s="49">
        <f ca="1">INDIRECT(ADDRESS(ROW(),COLUMN()-1))/9/4</f>
        <v>0</v>
      </c>
      <c r="H14" s="50">
        <f ca="1">INDIRECT(ADDRESS(ROW(),COLUMN()-3))+INDIRECT(ADDRESS(ROW(),COLUMN()-1))</f>
        <v>0</v>
      </c>
      <c r="I14" s="51">
        <f ca="1">INDIRECT(ADDRESS(ROW(),COLUMN()-1))/24</f>
        <v>0</v>
      </c>
      <c r="J14" s="8"/>
      <c r="M14" s="9" t="s">
        <v>44</v>
      </c>
      <c r="S14" s="9" t="s">
        <v>47</v>
      </c>
    </row>
    <row r="15" spans="1:21" x14ac:dyDescent="0.25">
      <c r="B15" s="10"/>
      <c r="C15" s="14"/>
      <c r="D15" s="10"/>
      <c r="E15" s="10"/>
      <c r="F15" s="10"/>
      <c r="G15" s="19"/>
      <c r="H15" s="21"/>
      <c r="I15" s="19"/>
    </row>
    <row r="16" spans="1:21" x14ac:dyDescent="0.25">
      <c r="B16" s="10" t="s">
        <v>37</v>
      </c>
      <c r="C16" s="28" t="s">
        <v>20</v>
      </c>
      <c r="D16" s="10"/>
      <c r="E16" s="10">
        <f ca="1">SUMIFS( I6       : INDIRECT(ADDRESS(ROW()-10,COLUMN()+4)), E6        : INDIRECT(ADDRESS(ROW()-10,COLUMN())),"*СК*")</f>
        <v>0</v>
      </c>
      <c r="F16" s="10">
        <f ca="1">SUMIFS( K6          : INDIRECT(ADDRESS(ROW()-10,COLUMN()+5)), E6           : INDIRECT(ADDRESS(ROW()-10,COLUMN()-1)),"*СК*")</f>
        <v>0</v>
      </c>
      <c r="G16" s="19">
        <f ca="1">INDIRECT(ADDRESS(ROW(),COLUMN()-1))/9/4</f>
        <v>0</v>
      </c>
      <c r="H16" s="21">
        <f ca="1">INDIRECT(ADDRESS(ROW(),COLUMN()-3))+INDIRECT(ADDRESS(ROW(),COLUMN()-1))</f>
        <v>0</v>
      </c>
      <c r="I16" s="19">
        <f ca="1">INDIRECT(ADDRESS(ROW(),COLUMN()-1))/18</f>
        <v>0</v>
      </c>
    </row>
    <row r="17" spans="2:10" x14ac:dyDescent="0.25">
      <c r="B17" s="10" t="s">
        <v>37</v>
      </c>
      <c r="C17" s="28" t="s">
        <v>21</v>
      </c>
      <c r="D17" s="10"/>
      <c r="E17" s="10">
        <f ca="1">SUMIFS( I6         : INDIRECT(ADDRESS(ROW()-11,COLUMN()+4)), E6          : INDIRECT(ADDRESS(ROW()-11,COLUMN())),"*ПК*")</f>
        <v>0</v>
      </c>
      <c r="F17" s="10">
        <f ca="1">SUMIFS( K6           : INDIRECT(ADDRESS(ROW()-11,COLUMN()+5)), E6            : INDIRECT(ADDRESS(ROW()-11,COLUMN()-1)),"*ПК*")</f>
        <v>0</v>
      </c>
      <c r="G17" s="19">
        <f ca="1">INDIRECT(ADDRESS(ROW(),COLUMN()-1))/9/4</f>
        <v>0</v>
      </c>
      <c r="H17" s="21">
        <f ca="1">INDIRECT(ADDRESS(ROW(),COLUMN()-3))+INDIRECT(ADDRESS(ROW(),COLUMN()-1))</f>
        <v>0</v>
      </c>
      <c r="I17" s="19">
        <f ca="1">INDIRECT(ADDRESS(ROW(),COLUMN()-1))/18</f>
        <v>0</v>
      </c>
    </row>
    <row r="18" spans="2:10" x14ac:dyDescent="0.25">
      <c r="B18" s="10" t="s">
        <v>37</v>
      </c>
      <c r="C18" s="28" t="s">
        <v>22</v>
      </c>
      <c r="D18" s="10"/>
      <c r="E18" s="10">
        <f ca="1">SUMIFS( I6         : INDIRECT(ADDRESS(ROW()-12,COLUMN()+4)), E6          : INDIRECT(ADDRESS(ROW()-12,COLUMN())),"*ВК*")</f>
        <v>0</v>
      </c>
      <c r="F18" s="10">
        <f ca="1">SUMIFS( K6           : INDIRECT(ADDRESS(ROW()-12,COLUMN()+5)), E6            : INDIRECT(ADDRESS(ROW()-12,COLUMN()-1)),"*ВК*")</f>
        <v>0</v>
      </c>
      <c r="G18" s="19">
        <f ca="1">INDIRECT(ADDRESS(ROW(),COLUMN()-1))/9/4</f>
        <v>0</v>
      </c>
      <c r="H18" s="21">
        <f ca="1">INDIRECT(ADDRESS(ROW(),COLUMN()-3))+INDIRECT(ADDRESS(ROW(),COLUMN()-1))</f>
        <v>0</v>
      </c>
      <c r="I18" s="19">
        <f ca="1">INDIRECT(ADDRESS(ROW(),COLUMN()-1))/18</f>
        <v>0</v>
      </c>
    </row>
    <row r="19" spans="2:10" x14ac:dyDescent="0.25">
      <c r="B19" s="45" t="s">
        <v>69</v>
      </c>
      <c r="C19" s="46"/>
      <c r="D19" s="46"/>
      <c r="E19" s="47">
        <f ca="1">SUBTOTAL(9,INDIRECT(ADDRESS(ROW()-1,COLUMN())),INDIRECT(ADDRESS(ROW()-2,COLUMN())),INDIRECT(ADDRESS(ROW()-3,COLUMN())))</f>
        <v>0</v>
      </c>
      <c r="F19" s="48">
        <f ca="1">SUBTOTAL(9,INDIRECT(ADDRESS(ROW()-1,COLUMN())),INDIRECT(ADDRESS(ROW()-2,COLUMN())),INDIRECT(ADDRESS(ROW()-3,COLUMN())))</f>
        <v>0</v>
      </c>
      <c r="G19" s="49">
        <f ca="1">INDIRECT(ADDRESS(ROW(),COLUMN()-1))/9/4</f>
        <v>0</v>
      </c>
      <c r="H19" s="50">
        <f ca="1">INDIRECT(ADDRESS(ROW(),COLUMN()-3))+INDIRECT(ADDRESS(ROW(),COLUMN()-1))</f>
        <v>0</v>
      </c>
      <c r="I19" s="51">
        <f ca="1">INDIRECT(ADDRESS(ROW(),COLUMN()-1))/18</f>
        <v>0</v>
      </c>
      <c r="J19" s="8"/>
    </row>
    <row r="20" spans="2:10" x14ac:dyDescent="0.25">
      <c r="I20" s="8"/>
    </row>
  </sheetData>
  <autoFilter ref="A5:U7"/>
  <mergeCells count="1">
    <mergeCell ref="A4:L4"/>
  </mergeCells>
  <pageMargins left="0.70000004768371604" right="0.70000004768371604" top="0.75" bottom="0.75" header="0.30000001192092901" footer="0.30000001192092901"/>
  <pageSetup paperSize="9" scale="53" fitToHeight="0" orientation="landscape" r:id="rId1"/>
  <ignoredErrors>
    <ignoredError sqref="M7:N7 R6 T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zoomScaleNormal="100" workbookViewId="0">
      <pane xSplit="2" ySplit="8" topLeftCell="C9" activePane="bottomRight" state="frozen"/>
      <selection pane="topRight"/>
      <selection pane="bottomLeft"/>
      <selection pane="bottomRight" activeCell="G10" sqref="G10"/>
    </sheetView>
  </sheetViews>
  <sheetFormatPr defaultColWidth="9.140625" defaultRowHeight="15" x14ac:dyDescent="0.25"/>
  <cols>
    <col min="1" max="1" width="9.140625" style="1" bestFit="1" customWidth="1"/>
    <col min="2" max="2" width="45.140625" style="1" customWidth="1"/>
    <col min="3" max="4" width="10.85546875" style="1" customWidth="1"/>
    <col min="5" max="5" width="11.7109375" style="1" customWidth="1"/>
    <col min="6" max="6" width="11.85546875" style="1" customWidth="1"/>
    <col min="7" max="10" width="9.140625" style="1" bestFit="1" customWidth="1"/>
    <col min="11" max="11" width="12.5703125" style="1" customWidth="1"/>
    <col min="12" max="12" width="11.140625" style="1" customWidth="1"/>
    <col min="13" max="13" width="16.28515625" style="1" customWidth="1"/>
    <col min="14" max="14" width="10" style="1" bestFit="1" customWidth="1"/>
    <col min="15" max="15" width="9.140625" style="1" bestFit="1" customWidth="1"/>
    <col min="16" max="16384" width="9.140625" style="1"/>
  </cols>
  <sheetData>
    <row r="1" spans="1:14" x14ac:dyDescent="0.25">
      <c r="J1" s="9" t="s">
        <v>48</v>
      </c>
    </row>
    <row r="2" spans="1:14" x14ac:dyDescent="0.25">
      <c r="E2" s="9" t="s">
        <v>49</v>
      </c>
      <c r="M2" s="9" t="s">
        <v>50</v>
      </c>
    </row>
    <row r="5" spans="1:14" x14ac:dyDescent="0.25">
      <c r="C5" s="2" t="s">
        <v>53</v>
      </c>
    </row>
    <row r="6" spans="1:14" x14ac:dyDescent="0.25">
      <c r="F6" s="7" t="s">
        <v>51</v>
      </c>
    </row>
    <row r="7" spans="1:14" x14ac:dyDescent="0.25">
      <c r="F7" s="7"/>
    </row>
    <row r="8" spans="1:14" ht="45" x14ac:dyDescent="0.25">
      <c r="A8" s="52"/>
      <c r="B8" s="52" t="s">
        <v>24</v>
      </c>
      <c r="C8" s="53" t="s">
        <v>3</v>
      </c>
      <c r="D8" s="53" t="s">
        <v>25</v>
      </c>
      <c r="E8" s="53" t="s">
        <v>26</v>
      </c>
      <c r="F8" s="53" t="s">
        <v>27</v>
      </c>
      <c r="G8" s="53" t="s">
        <v>28</v>
      </c>
      <c r="H8" s="53" t="s">
        <v>29</v>
      </c>
      <c r="I8" s="53" t="s">
        <v>30</v>
      </c>
      <c r="J8" s="53" t="s">
        <v>31</v>
      </c>
      <c r="K8" s="53" t="s">
        <v>32</v>
      </c>
      <c r="L8" s="53" t="s">
        <v>33</v>
      </c>
      <c r="M8" s="53" t="s">
        <v>34</v>
      </c>
      <c r="N8" s="53" t="s">
        <v>35</v>
      </c>
    </row>
    <row r="9" spans="1:14" x14ac:dyDescent="0.25">
      <c r="A9" s="15" t="s">
        <v>54</v>
      </c>
      <c r="B9" s="16" t="s">
        <v>60</v>
      </c>
      <c r="C9" s="15" t="s">
        <v>55</v>
      </c>
      <c r="D9" s="15" t="s">
        <v>56</v>
      </c>
      <c r="E9" s="61" t="s">
        <v>66</v>
      </c>
      <c r="F9" s="62" t="s">
        <v>67</v>
      </c>
      <c r="G9" s="25" t="s">
        <v>62</v>
      </c>
      <c r="H9" s="15" t="e">
        <f ca="1">INDIRECT(ADDRESS(ROW(),COLUMN()-1))*4</f>
        <v>#VALUE!</v>
      </c>
      <c r="I9" s="25" t="s">
        <v>63</v>
      </c>
      <c r="J9" s="22" t="e">
        <f ca="1">INDIRECT(ADDRESS(ROW(),COLUMN()-1))*4</f>
        <v>#VALUE!</v>
      </c>
      <c r="K9" s="22" t="e">
        <f ca="1">INDIRECT(ADDRESS(ROW(),COLUMN()-6))/72*INDIRECT(ADDRESS(ROW(),COLUMN()-4))*4</f>
        <v>#VALUE!</v>
      </c>
      <c r="L9" s="22" t="e">
        <f ca="1">INDIRECT(ADDRESS(ROW(),COLUMN()-6))/96*INDIRECT(ADDRESS(ROW(),COLUMN()-2))</f>
        <v>#VALUE!</v>
      </c>
      <c r="M9" s="22" t="e">
        <f ca="1">INDIRECT(ADDRESS(ROW(),COLUMN()-1))+INDIRECT(ADDRESS(ROW(),COLUMN()-2))+INDIRECT(ADDRESS(ROW(),COLUMN()+1))</f>
        <v>#VALUE!</v>
      </c>
      <c r="N9" s="13"/>
    </row>
    <row r="10" spans="1:14" s="30" customFormat="1" x14ac:dyDescent="0.25">
      <c r="A10" s="45"/>
      <c r="B10" s="54" t="s">
        <v>69</v>
      </c>
      <c r="C10" s="55"/>
      <c r="D10" s="55"/>
      <c r="E10" s="55"/>
      <c r="F10" s="55"/>
      <c r="G10" s="45">
        <f ca="1">SUM( G10         : INDIRECT(ADDRESS(ROW()-1,COLUMN())) ) + G9</f>
        <v>0</v>
      </c>
      <c r="H10" s="45"/>
      <c r="I10" s="45">
        <f ca="1">SUM( I10          : INDIRECT(ADDRESS(ROW()-1,COLUMN())) ) + I9</f>
        <v>0</v>
      </c>
      <c r="J10" s="45"/>
      <c r="K10" s="45"/>
      <c r="L10" s="45"/>
      <c r="M10" s="56" t="e">
        <f ca="1">SUM( M10          : INDIRECT(ADDRESS(ROW()-2,COLUMN())) ) + M9</f>
        <v>#VALUE!</v>
      </c>
      <c r="N10" s="56">
        <f ca="1">SUM( N10         : INDIRECT(ADDRESS(ROW()-1,COLUMN())) )</f>
        <v>0</v>
      </c>
    </row>
    <row r="12" spans="1:14" x14ac:dyDescent="0.25">
      <c r="B12" s="52"/>
      <c r="C12" s="52"/>
      <c r="D12" s="52"/>
      <c r="E12" s="52" t="s">
        <v>38</v>
      </c>
      <c r="F12" s="52" t="s">
        <v>42</v>
      </c>
    </row>
    <row r="13" spans="1:14" x14ac:dyDescent="0.25">
      <c r="B13" s="11" t="s">
        <v>36</v>
      </c>
      <c r="C13" s="11" t="s">
        <v>20</v>
      </c>
      <c r="D13" s="11"/>
      <c r="E13" s="17">
        <f ca="1">SUMIFS( I9                  : INDIRECT(ADDRESS(ROW()-4,COLUMN()+4)), C9                   : INDIRECT(ADDRESS(ROW()-4,COLUMN()-2)),"*СК*")</f>
        <v>0</v>
      </c>
      <c r="F13" s="20">
        <f ca="1">INDIRECT(ADDRESS(ROW(),COLUMN()-1))/24</f>
        <v>0</v>
      </c>
    </row>
    <row r="14" spans="1:14" x14ac:dyDescent="0.25">
      <c r="B14" s="11" t="s">
        <v>36</v>
      </c>
      <c r="C14" s="11" t="s">
        <v>21</v>
      </c>
      <c r="D14" s="11"/>
      <c r="E14" s="17">
        <f ca="1">SUMIFS( I9                  : INDIRECT(ADDRESS(ROW()-5,COLUMN()+4)), C9                   : INDIRECT(ADDRESS(ROW()-5,COLUMN()-2)),"*ПК*")</f>
        <v>0</v>
      </c>
      <c r="F14" s="20">
        <f ca="1">INDIRECT(ADDRESS(ROW(),COLUMN()-1))/24</f>
        <v>0</v>
      </c>
    </row>
    <row r="15" spans="1:14" x14ac:dyDescent="0.25">
      <c r="B15" s="11" t="s">
        <v>36</v>
      </c>
      <c r="C15" s="11" t="s">
        <v>22</v>
      </c>
      <c r="D15" s="11"/>
      <c r="E15" s="17">
        <f ca="1">SUMIFS( I9                  : INDIRECT(ADDRESS(ROW()-6,COLUMN()+4)), C9                   : INDIRECT(ADDRESS(ROW()-6,COLUMN()-2)),"*ВК*")</f>
        <v>0</v>
      </c>
      <c r="F15" s="20">
        <f ca="1">INDIRECT(ADDRESS(ROW(),COLUMN()-1))/24</f>
        <v>0</v>
      </c>
    </row>
    <row r="16" spans="1:14" x14ac:dyDescent="0.25">
      <c r="B16" s="45" t="s">
        <v>69</v>
      </c>
      <c r="C16" s="46"/>
      <c r="D16" s="46"/>
      <c r="E16" s="57">
        <f ca="1">SUBTOTAL(9,INDIRECT(ADDRESS(ROW()-1,COLUMN())),INDIRECT(ADDRESS(ROW()-2,COLUMN())),INDIRECT(ADDRESS(ROW()-3,COLUMN())))</f>
        <v>0</v>
      </c>
      <c r="F16" s="58">
        <f ca="1">INDIRECT(ADDRESS(ROW(),COLUMN()-1))/24</f>
        <v>0</v>
      </c>
    </row>
    <row r="17" spans="2:8" x14ac:dyDescent="0.25">
      <c r="B17" s="10"/>
      <c r="C17" s="10"/>
      <c r="D17" s="10"/>
      <c r="E17" s="18"/>
      <c r="F17" s="20"/>
    </row>
    <row r="18" spans="2:8" x14ac:dyDescent="0.25">
      <c r="B18" s="10" t="s">
        <v>37</v>
      </c>
      <c r="C18" s="11" t="s">
        <v>20</v>
      </c>
      <c r="D18" s="10"/>
      <c r="E18" s="18">
        <f ca="1">SUMIFS( G9                    : INDIRECT(ADDRESS(ROW()-9,COLUMN()+2)), C9                     : INDIRECT(ADDRESS(ROW()-9,COLUMN()-2)),"*СК*")</f>
        <v>0</v>
      </c>
      <c r="F18" s="20">
        <f ca="1">INDIRECT(ADDRESS(ROW(),COLUMN()-1))/18</f>
        <v>0</v>
      </c>
    </row>
    <row r="19" spans="2:8" x14ac:dyDescent="0.25">
      <c r="B19" s="10" t="s">
        <v>37</v>
      </c>
      <c r="C19" s="11" t="s">
        <v>21</v>
      </c>
      <c r="D19" s="10"/>
      <c r="E19" s="18">
        <f ca="1">SUMIFS( G9                      : INDIRECT(ADDRESS(ROW()-10,COLUMN()+2)), C9                       : INDIRECT(ADDRESS(ROW()-10,COLUMN()-2)),"*ПК*")</f>
        <v>0</v>
      </c>
      <c r="F19" s="20">
        <f ca="1">INDIRECT(ADDRESS(ROW(),COLUMN()-1))/18</f>
        <v>0</v>
      </c>
    </row>
    <row r="20" spans="2:8" x14ac:dyDescent="0.25">
      <c r="B20" s="10" t="s">
        <v>37</v>
      </c>
      <c r="C20" s="11" t="s">
        <v>22</v>
      </c>
      <c r="D20" s="10"/>
      <c r="E20" s="18">
        <f ca="1">SUMIFS( G9                      : INDIRECT(ADDRESS(ROW()-11,COLUMN()+2)), C9                       : INDIRECT(ADDRESS(ROW()-11,COLUMN()-2)),"*ВК*")</f>
        <v>0</v>
      </c>
      <c r="F20" s="20">
        <f ca="1">INDIRECT(ADDRESS(ROW(),COLUMN()-1))/18</f>
        <v>0</v>
      </c>
    </row>
    <row r="21" spans="2:8" x14ac:dyDescent="0.25">
      <c r="B21" s="45" t="s">
        <v>69</v>
      </c>
      <c r="C21" s="46"/>
      <c r="D21" s="46"/>
      <c r="E21" s="57">
        <f ca="1">SUBTOTAL(9,INDIRECT(ADDRESS(ROW()-1,COLUMN())),INDIRECT(ADDRESS(ROW()-2,COLUMN())),INDIRECT(ADDRESS(ROW()-3,COLUMN())))</f>
        <v>0</v>
      </c>
      <c r="F21" s="58">
        <f ca="1">INDIRECT(ADDRESS(ROW(),COLUMN()-1))/18</f>
        <v>0</v>
      </c>
    </row>
    <row r="23" spans="2:8" x14ac:dyDescent="0.25">
      <c r="C23" s="9" t="s">
        <v>43</v>
      </c>
      <c r="H23" s="9" t="s">
        <v>45</v>
      </c>
    </row>
    <row r="25" spans="2:8" x14ac:dyDescent="0.25">
      <c r="C25" s="9" t="s">
        <v>43</v>
      </c>
      <c r="H25" s="9" t="s">
        <v>46</v>
      </c>
    </row>
    <row r="27" spans="2:8" x14ac:dyDescent="0.25">
      <c r="C27" s="9" t="s">
        <v>44</v>
      </c>
      <c r="H27" s="9" t="s">
        <v>47</v>
      </c>
    </row>
  </sheetData>
  <autoFilter ref="A8:M15"/>
  <pageMargins left="0.70000004768371604" right="0.70000004768371604" top="0.75" bottom="0.75" header="0.30000001192092901" footer="0.30000001192092901"/>
  <pageSetup paperSize="9" scale="70" fitToHeight="0" orientation="landscape" r:id="rId1"/>
  <ignoredErrors>
    <ignoredError sqref="J9:L9 H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бюджет</vt:lpstr>
      <vt:lpstr>внебюджет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Artur</cp:lastModifiedBy>
  <cp:lastPrinted>2024-01-17T12:22:08Z</cp:lastPrinted>
  <dcterms:created xsi:type="dcterms:W3CDTF">2023-09-14T06:25:57Z</dcterms:created>
  <dcterms:modified xsi:type="dcterms:W3CDTF">2024-02-27T10:37:48Z</dcterms:modified>
</cp:coreProperties>
</file>