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 activeTab="1"/>
  </bookViews>
  <sheets>
    <sheet name="مشخصات ملک" sheetId="1" r:id="rId1"/>
    <sheet name="صندوق" sheetId="11" r:id="rId2"/>
    <sheet name="هزینه‌ها" sheetId="5" r:id="rId3"/>
    <sheet name="پرداختی‌ها" sheetId="3" r:id="rId4"/>
    <sheet name="تسویه ساکنین قبلی" sheetId="4" r:id="rId5"/>
    <sheet name="صورت جلسات" sheetId="6" r:id="rId6"/>
    <sheet name="نیاز‌های ساختمان" sheetId="9" r:id="rId7"/>
    <sheet name="اعتراضات و کارت‌ها" sheetId="8" r:id="rId8"/>
    <sheet name="تماس" sheetId="2" r:id="rId9"/>
    <sheet name="اطلاع‌رسانی و ابلاغ" sheetId="10" r:id="rId10"/>
    <sheet name="تحلیل سیستم" sheetId="7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5" l="1"/>
  <c r="D6" i="4"/>
  <c r="E6" i="4"/>
  <c r="D24" i="3" l="1"/>
  <c r="D25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F41" i="3" l="1"/>
  <c r="C3" i="11" s="1"/>
  <c r="D3" i="11" s="1"/>
  <c r="M20" i="3"/>
  <c r="N5" i="3" s="1"/>
  <c r="D5" i="3"/>
  <c r="E20" i="3"/>
  <c r="F19" i="3" s="1"/>
  <c r="L19" i="3"/>
  <c r="L18" i="3"/>
  <c r="L17" i="3"/>
  <c r="L16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26" i="3"/>
  <c r="D27" i="3"/>
  <c r="D28" i="3"/>
  <c r="D29" i="3"/>
  <c r="D30" i="3"/>
  <c r="D31" i="3"/>
  <c r="D32" i="3"/>
  <c r="D33" i="3"/>
  <c r="D34" i="3"/>
  <c r="D35" i="3"/>
  <c r="D36" i="3"/>
  <c r="D37" i="3"/>
  <c r="C37" i="3" l="1"/>
  <c r="F8" i="3"/>
  <c r="C26" i="3" s="1"/>
  <c r="E26" i="3" s="1"/>
  <c r="F5" i="3"/>
  <c r="C23" i="3" s="1"/>
  <c r="C41" i="3" s="1"/>
  <c r="F13" i="3"/>
  <c r="C31" i="3" s="1"/>
  <c r="E31" i="3" s="1"/>
  <c r="F6" i="3"/>
  <c r="C24" i="3" s="1"/>
  <c r="E24" i="3" s="1"/>
  <c r="F10" i="3"/>
  <c r="C28" i="3" s="1"/>
  <c r="E28" i="3" s="1"/>
  <c r="F14" i="3"/>
  <c r="C32" i="3" s="1"/>
  <c r="E32" i="3" s="1"/>
  <c r="F18" i="3"/>
  <c r="C36" i="3" s="1"/>
  <c r="E36" i="3" s="1"/>
  <c r="F12" i="3"/>
  <c r="C30" i="3" s="1"/>
  <c r="E30" i="3" s="1"/>
  <c r="F16" i="3"/>
  <c r="C34" i="3" s="1"/>
  <c r="F9" i="3"/>
  <c r="C27" i="3" s="1"/>
  <c r="E27" i="3" s="1"/>
  <c r="F17" i="3"/>
  <c r="C35" i="3" s="1"/>
  <c r="F7" i="3"/>
  <c r="C25" i="3" s="1"/>
  <c r="F11" i="3"/>
  <c r="C29" i="3" s="1"/>
  <c r="E29" i="3" s="1"/>
  <c r="F15" i="3"/>
  <c r="C33" i="3" s="1"/>
  <c r="E33" i="3" s="1"/>
  <c r="N9" i="3"/>
  <c r="N13" i="3"/>
  <c r="N6" i="3"/>
  <c r="N10" i="3"/>
  <c r="N18" i="3"/>
  <c r="N7" i="3"/>
  <c r="N11" i="3"/>
  <c r="N15" i="3"/>
  <c r="N19" i="3"/>
  <c r="N17" i="3"/>
  <c r="N14" i="3"/>
  <c r="N8" i="3"/>
  <c r="N12" i="3"/>
  <c r="N16" i="3"/>
  <c r="F23" i="3"/>
  <c r="C2" i="11" s="1"/>
  <c r="C53" i="3" l="1"/>
  <c r="E53" i="3" s="1"/>
  <c r="C49" i="3"/>
  <c r="E49" i="3" s="1"/>
  <c r="C54" i="3"/>
  <c r="E54" i="3" s="1"/>
  <c r="C51" i="3"/>
  <c r="E51" i="3" s="1"/>
  <c r="C45" i="3"/>
  <c r="E45" i="3" s="1"/>
  <c r="C50" i="3"/>
  <c r="E50" i="3" s="1"/>
  <c r="C47" i="3"/>
  <c r="E47" i="3" s="1"/>
  <c r="C52" i="3"/>
  <c r="E52" i="3" s="1"/>
  <c r="C46" i="3"/>
  <c r="E46" i="3" s="1"/>
  <c r="C44" i="3"/>
  <c r="E44" i="3" s="1"/>
  <c r="C43" i="3"/>
  <c r="E43" i="3" s="1"/>
  <c r="C48" i="3"/>
  <c r="E48" i="3" s="1"/>
  <c r="C42" i="3"/>
  <c r="E42" i="3" s="1"/>
  <c r="C55" i="3"/>
  <c r="E55" i="3" s="1"/>
  <c r="E41" i="3"/>
  <c r="D2" i="11" l="1"/>
  <c r="E2" i="11"/>
  <c r="F2" i="11" s="1"/>
</calcChain>
</file>

<file path=xl/sharedStrings.xml><?xml version="1.0" encoding="utf-8"?>
<sst xmlns="http://schemas.openxmlformats.org/spreadsheetml/2006/main" count="358" uniqueCount="141">
  <si>
    <t>ردیف</t>
  </si>
  <si>
    <t>۱</t>
  </si>
  <si>
    <t>۲</t>
  </si>
  <si>
    <t>۳</t>
  </si>
  <si>
    <t>۴</t>
  </si>
  <si>
    <t>۵</t>
  </si>
  <si>
    <t>۶</t>
  </si>
  <si>
    <t>۷</t>
  </si>
  <si>
    <t>۸</t>
  </si>
  <si>
    <t>۹</t>
  </si>
  <si>
    <t>۱۰</t>
  </si>
  <si>
    <t>۱۱</t>
  </si>
  <si>
    <t>۱۲</t>
  </si>
  <si>
    <t>۱۳</t>
  </si>
  <si>
    <t>۱۴</t>
  </si>
  <si>
    <t>۱۵</t>
  </si>
  <si>
    <t>۱۶</t>
  </si>
  <si>
    <t>موقعیت مکانی</t>
  </si>
  <si>
    <t>جنوبی-غربی</t>
  </si>
  <si>
    <t>شمالی-غربی</t>
  </si>
  <si>
    <t>جنوبی شمالی</t>
  </si>
  <si>
    <t>متراژ (متر)</t>
  </si>
  <si>
    <t>پارکینگ</t>
  </si>
  <si>
    <t>مالک</t>
  </si>
  <si>
    <t>مستاجر</t>
  </si>
  <si>
    <t>توحیدی</t>
  </si>
  <si>
    <t>شروع قرارداد</t>
  </si>
  <si>
    <t>پایان قرارداد</t>
  </si>
  <si>
    <t>طبقه</t>
  </si>
  <si>
    <t>موقعیت پارکینگ</t>
  </si>
  <si>
    <t>درب جنوب غربی قسمت شرقی</t>
  </si>
  <si>
    <t>ساکنین ثابت</t>
  </si>
  <si>
    <t>ساکنین متغیر</t>
  </si>
  <si>
    <t>شماره تماس اول</t>
  </si>
  <si>
    <t>شماره تماس دوم</t>
  </si>
  <si>
    <t>قرارداد اجاره</t>
  </si>
  <si>
    <t>مشخصات مالک</t>
  </si>
  <si>
    <t>مشخصات مستاجر</t>
  </si>
  <si>
    <t>واحد</t>
  </si>
  <si>
    <t>تعداد ساکن</t>
  </si>
  <si>
    <t xml:space="preserve"> ساکن</t>
  </si>
  <si>
    <t>شماره تماس</t>
  </si>
  <si>
    <t>شماره تلگرامی</t>
  </si>
  <si>
    <t>نام خانوادگی</t>
  </si>
  <si>
    <t>۰۹۱۲۱۱۵۷۴۲۵</t>
  </si>
  <si>
    <t>عضویت در کانال</t>
  </si>
  <si>
    <t>مبلغ</t>
  </si>
  <si>
    <t>مبلغ شارژ</t>
  </si>
  <si>
    <t>شماره رسید بانکی</t>
  </si>
  <si>
    <t>تاریخ دریافت بانکی</t>
  </si>
  <si>
    <t>مبلغ نقدی</t>
  </si>
  <si>
    <t>آب عمومی</t>
  </si>
  <si>
    <t>برق عمومی</t>
  </si>
  <si>
    <t>آب واحد</t>
  </si>
  <si>
    <t>نفرات</t>
  </si>
  <si>
    <t>۱۷</t>
  </si>
  <si>
    <t>۱۸</t>
  </si>
  <si>
    <t>۱۹</t>
  </si>
  <si>
    <t>۲۰</t>
  </si>
  <si>
    <t>عنوان هزینه</t>
  </si>
  <si>
    <t>توضیحات</t>
  </si>
  <si>
    <t>پرداختی دوره ۱ مورخ ۱۳۹۶/۱۱/۰۱ تا ۱۳۹۶/۱۱/۳۰</t>
  </si>
  <si>
    <t>فاکتور دارد</t>
  </si>
  <si>
    <t>تاریخ پرداخت</t>
  </si>
  <si>
    <t>انجام دهنده</t>
  </si>
  <si>
    <t>نام</t>
  </si>
  <si>
    <t>دسته هزینه</t>
  </si>
  <si>
    <t>خدمت</t>
  </si>
  <si>
    <t>زمان انجام</t>
  </si>
  <si>
    <t>تاریخ</t>
  </si>
  <si>
    <t>وضعیت</t>
  </si>
  <si>
    <t>پرداختی دوره ۲ مورخ ۱۳۹۶/۱۲/۰۱ تا ۱۳۹۶/۱۲/۳۰</t>
  </si>
  <si>
    <t>گلدوست</t>
  </si>
  <si>
    <t>صنوبری</t>
  </si>
  <si>
    <t>جلیلی</t>
  </si>
  <si>
    <t>امین‌زاده</t>
  </si>
  <si>
    <t>طالبی</t>
  </si>
  <si>
    <t>قلندری</t>
  </si>
  <si>
    <t>جلالی</t>
  </si>
  <si>
    <t>هاشمی</t>
  </si>
  <si>
    <t>مقدادی</t>
  </si>
  <si>
    <t>قوامی</t>
  </si>
  <si>
    <t>مبلغ واریز به‌حساب</t>
  </si>
  <si>
    <t>دوره ۱ بهمن تا ۳۰ بهمن ۹۶</t>
  </si>
  <si>
    <t>دوره ۱ اسفند تا ۳۰ اسفند ۹۶</t>
  </si>
  <si>
    <t>؟</t>
  </si>
  <si>
    <t>1</t>
  </si>
  <si>
    <t>مطالبه</t>
  </si>
  <si>
    <t>واریز شده</t>
  </si>
  <si>
    <t>شارژ</t>
  </si>
  <si>
    <t>پرداختی‌ها  (دوره ۱ بهمن تا ۳۰ بهمن ۹۶)</t>
  </si>
  <si>
    <t>پرداختی‌ها  (دوره ۲ اسفند تا ۲۹ اسفند ۹۶)</t>
  </si>
  <si>
    <t>طلب از ساختمان</t>
  </si>
  <si>
    <t>کل دریافتی</t>
  </si>
  <si>
    <t>پرداخت‌کننده</t>
  </si>
  <si>
    <t>اسفند</t>
  </si>
  <si>
    <t>بهمن</t>
  </si>
  <si>
    <t>جمع صندوق</t>
  </si>
  <si>
    <t>۲۲ دی ۹۶</t>
  </si>
  <si>
    <t>۲۲ دی ۹۷</t>
  </si>
  <si>
    <t>درب جنوبی، روبرو قسمت غربی</t>
  </si>
  <si>
    <t>لطفی</t>
  </si>
  <si>
    <t>ندارد</t>
  </si>
  <si>
    <t>مسعودی</t>
  </si>
  <si>
    <t>کشاورز</t>
  </si>
  <si>
    <t>از صندوق قبل</t>
  </si>
  <si>
    <t>از شارژ قبل</t>
  </si>
  <si>
    <t>باید بدهد</t>
  </si>
  <si>
    <t>صندوق قبلی</t>
  </si>
  <si>
    <t>آقای جلیلی</t>
  </si>
  <si>
    <t>دریافت شده</t>
  </si>
  <si>
    <t>آب مصرفی-دوره قبل</t>
  </si>
  <si>
    <t>مصرفی</t>
  </si>
  <si>
    <t>مانده از صندوق قبل</t>
  </si>
  <si>
    <t xml:space="preserve">۲ بهمن ۹۶ </t>
  </si>
  <si>
    <t>توضیح فاکتور</t>
  </si>
  <si>
    <t>کد پیگیری ۷۷۶۳۲۸۸ ایران کارت</t>
  </si>
  <si>
    <t xml:space="preserve"> افتتاح حساب</t>
  </si>
  <si>
    <t>۱ بهمن ۹۶</t>
  </si>
  <si>
    <t>حساب بانک آینده برای ساختمان</t>
  </si>
  <si>
    <t>سود ایران کارت</t>
  </si>
  <si>
    <t>سود ایران کارت بابت پرداخت قبض آب</t>
  </si>
  <si>
    <t>موجودی صندوق</t>
  </si>
  <si>
    <t>بد پرداخت</t>
  </si>
  <si>
    <t>خرید پارو</t>
  </si>
  <si>
    <t>پارو کردن پشت بام</t>
  </si>
  <si>
    <t>آقای امین‌زاده باید فاکتور بدهد</t>
  </si>
  <si>
    <t>۸ بهمن ۹۶</t>
  </si>
  <si>
    <t>نظافت</t>
  </si>
  <si>
    <t>۹ بهمن ۹۶</t>
  </si>
  <si>
    <t>فاکتور از اپ استادکار</t>
  </si>
  <si>
    <t>ممتاز</t>
  </si>
  <si>
    <t>برزگر</t>
  </si>
  <si>
    <t>نمک برای ساختمان</t>
  </si>
  <si>
    <t>فاکتور از فروشگاه</t>
  </si>
  <si>
    <t>۱۱ بهمن</t>
  </si>
  <si>
    <t>پرداخت عمویی</t>
  </si>
  <si>
    <t>پرداخت برق ۹۶۱۰۰</t>
  </si>
  <si>
    <t>پرداخت جریمه برق</t>
  </si>
  <si>
    <t>۱۲ بهمن</t>
  </si>
  <si>
    <t>بانک صادرات خود پرداز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</si>
</sst>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3000401]0"/>
    <numFmt numFmtId="165" formatCode="0.0;[Red]0.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 Nazanin"/>
      <charset val="178"/>
    </font>
    <font>
      <b/>
      <sz val="12"/>
      <color theme="1"/>
      <name val="B Koodak"/>
      <charset val="178"/>
    </font>
    <font>
      <b/>
      <sz val="12"/>
      <color rgb="FFFF0000"/>
      <name val="B Nazanin"/>
      <charset val="178"/>
    </font>
    <font>
      <b/>
      <sz val="12"/>
      <color rgb="FFFF0000"/>
      <name val="B Koodak"/>
      <charset val="17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49" fontId="2" fillId="0" borderId="0" xfId="0" applyNumberFormat="1" applyFont="1" applyAlignment="1">
      <alignment horizontal="center" vertical="center" readingOrder="2"/>
    </xf>
    <xf numFmtId="49" fontId="2" fillId="2" borderId="1" xfId="0" applyNumberFormat="1" applyFont="1" applyFill="1" applyBorder="1" applyAlignment="1">
      <alignment horizontal="center" vertical="center" readingOrder="2"/>
    </xf>
    <xf numFmtId="49" fontId="2" fillId="3" borderId="1" xfId="0" applyNumberFormat="1" applyFont="1" applyFill="1" applyBorder="1" applyAlignment="1">
      <alignment horizontal="center" vertical="center" readingOrder="2"/>
    </xf>
    <xf numFmtId="0" fontId="2" fillId="0" borderId="1" xfId="0" applyFont="1" applyBorder="1" applyAlignment="1">
      <alignment horizontal="center" vertical="center" readingOrder="2"/>
    </xf>
    <xf numFmtId="164" fontId="2" fillId="0" borderId="0" xfId="0" applyNumberFormat="1" applyFont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 readingOrder="2"/>
    </xf>
    <xf numFmtId="164" fontId="2" fillId="0" borderId="1" xfId="0" applyNumberFormat="1" applyFont="1" applyBorder="1" applyAlignment="1">
      <alignment horizontal="center" vertical="center" readingOrder="2"/>
    </xf>
    <xf numFmtId="0" fontId="2" fillId="4" borderId="0" xfId="0" applyFont="1" applyFill="1" applyAlignment="1">
      <alignment horizontal="center" vertical="center" readingOrder="2"/>
    </xf>
    <xf numFmtId="0" fontId="2" fillId="4" borderId="1" xfId="0" applyFont="1" applyFill="1" applyBorder="1" applyAlignment="1">
      <alignment horizontal="center" vertical="center" readingOrder="2"/>
    </xf>
    <xf numFmtId="0" fontId="2" fillId="4" borderId="8" xfId="0" applyFont="1" applyFill="1" applyBorder="1" applyAlignment="1">
      <alignment horizontal="center" vertical="center" readingOrder="2"/>
    </xf>
    <xf numFmtId="49" fontId="2" fillId="0" borderId="1" xfId="0" applyNumberFormat="1" applyFont="1" applyBorder="1" applyAlignment="1">
      <alignment horizontal="center" vertical="center" readingOrder="2"/>
    </xf>
    <xf numFmtId="164" fontId="2" fillId="0" borderId="3" xfId="0" applyNumberFormat="1" applyFont="1" applyBorder="1" applyAlignment="1">
      <alignment horizontal="center" vertical="center" readingOrder="2"/>
    </xf>
    <xf numFmtId="49" fontId="2" fillId="3" borderId="2" xfId="0" applyNumberFormat="1" applyFont="1" applyFill="1" applyBorder="1" applyAlignment="1">
      <alignment horizontal="center" vertical="center" readingOrder="2"/>
    </xf>
    <xf numFmtId="49" fontId="2" fillId="0" borderId="4" xfId="0" applyNumberFormat="1" applyFont="1" applyBorder="1" applyAlignment="1">
      <alignment horizontal="center" vertical="center" readingOrder="2"/>
    </xf>
    <xf numFmtId="49" fontId="2" fillId="0" borderId="3" xfId="0" applyNumberFormat="1" applyFont="1" applyBorder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readingOrder="2"/>
    </xf>
    <xf numFmtId="0" fontId="2" fillId="5" borderId="0" xfId="0" applyFont="1" applyFill="1" applyAlignment="1">
      <alignment horizontal="center" vertical="center" readingOrder="2"/>
    </xf>
    <xf numFmtId="0" fontId="2" fillId="3" borderId="0" xfId="0" applyFont="1" applyFill="1" applyAlignment="1">
      <alignment horizontal="center" vertical="center" readingOrder="2"/>
    </xf>
    <xf numFmtId="0" fontId="2" fillId="5" borderId="2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0" fontId="2" fillId="7" borderId="0" xfId="0" applyFont="1" applyFill="1" applyAlignment="1">
      <alignment horizontal="center" vertical="center" readingOrder="2"/>
    </xf>
    <xf numFmtId="0" fontId="2" fillId="7" borderId="1" xfId="0" applyFont="1" applyFill="1" applyBorder="1" applyAlignment="1">
      <alignment horizontal="center" vertical="center" readingOrder="2"/>
    </xf>
    <xf numFmtId="0" fontId="2" fillId="7" borderId="2" xfId="0" applyFont="1" applyFill="1" applyBorder="1" applyAlignment="1">
      <alignment horizontal="center" vertical="center" readingOrder="2"/>
    </xf>
    <xf numFmtId="0" fontId="2" fillId="7" borderId="3" xfId="0" applyFont="1" applyFill="1" applyBorder="1" applyAlignment="1">
      <alignment horizontal="center" vertical="center" readingOrder="2"/>
    </xf>
    <xf numFmtId="0" fontId="2" fillId="7" borderId="4" xfId="0" applyFont="1" applyFill="1" applyBorder="1" applyAlignment="1">
      <alignment horizontal="center" vertical="center" readingOrder="2"/>
    </xf>
    <xf numFmtId="49" fontId="2" fillId="5" borderId="1" xfId="0" applyNumberFormat="1" applyFont="1" applyFill="1" applyBorder="1" applyAlignment="1">
      <alignment horizontal="center" vertical="center" readingOrder="2"/>
    </xf>
    <xf numFmtId="0" fontId="2" fillId="5" borderId="1" xfId="0" applyFont="1" applyFill="1" applyBorder="1" applyAlignment="1">
      <alignment horizontal="center" vertical="center" readingOrder="2"/>
    </xf>
    <xf numFmtId="0" fontId="2" fillId="5" borderId="4" xfId="0" applyFont="1" applyFill="1" applyBorder="1" applyAlignment="1">
      <alignment horizontal="center" vertical="center" readingOrder="2"/>
    </xf>
    <xf numFmtId="0" fontId="2" fillId="5" borderId="0" xfId="0" applyFont="1" applyFill="1" applyBorder="1" applyAlignment="1">
      <alignment horizontal="center" vertical="center" readingOrder="2"/>
    </xf>
    <xf numFmtId="0" fontId="2" fillId="2" borderId="3" xfId="0" applyFont="1" applyFill="1" applyBorder="1" applyAlignment="1">
      <alignment horizontal="center" vertical="center" readingOrder="2"/>
    </xf>
    <xf numFmtId="164" fontId="2" fillId="2" borderId="10" xfId="0" applyNumberFormat="1" applyFont="1" applyFill="1" applyBorder="1" applyAlignment="1">
      <alignment horizontal="center" vertical="center" readingOrder="2"/>
    </xf>
    <xf numFmtId="165" fontId="2" fillId="0" borderId="2" xfId="0" applyNumberFormat="1" applyFont="1" applyBorder="1" applyAlignment="1">
      <alignment horizontal="center" vertical="center" readingOrder="2"/>
    </xf>
    <xf numFmtId="166" fontId="2" fillId="2" borderId="10" xfId="0" applyNumberFormat="1" applyFont="1" applyFill="1" applyBorder="1" applyAlignment="1">
      <alignment horizontal="center" vertical="center" readingOrder="2"/>
    </xf>
    <xf numFmtId="1" fontId="2" fillId="0" borderId="3" xfId="0" applyNumberFormat="1" applyFont="1" applyBorder="1" applyAlignment="1">
      <alignment horizontal="center" vertical="center" readingOrder="2"/>
    </xf>
    <xf numFmtId="166" fontId="2" fillId="0" borderId="3" xfId="0" applyNumberFormat="1" applyFont="1" applyBorder="1" applyAlignment="1">
      <alignment horizontal="center" vertical="center" readingOrder="2"/>
    </xf>
    <xf numFmtId="166" fontId="3" fillId="0" borderId="14" xfId="0" applyNumberFormat="1" applyFont="1" applyBorder="1" applyAlignment="1">
      <alignment horizontal="center" vertical="center" readingOrder="2"/>
    </xf>
    <xf numFmtId="166" fontId="3" fillId="0" borderId="14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readingOrder="2"/>
    </xf>
    <xf numFmtId="164" fontId="2" fillId="0" borderId="15" xfId="0" applyNumberFormat="1" applyFont="1" applyBorder="1" applyAlignment="1">
      <alignment horizontal="center" vertical="center" readingOrder="2"/>
    </xf>
    <xf numFmtId="0" fontId="2" fillId="0" borderId="17" xfId="0" applyFont="1" applyBorder="1" applyAlignment="1">
      <alignment horizontal="center" vertical="center" readingOrder="2"/>
    </xf>
    <xf numFmtId="0" fontId="2" fillId="0" borderId="18" xfId="0" applyFont="1" applyBorder="1" applyAlignment="1">
      <alignment horizontal="center" vertical="center" readingOrder="2"/>
    </xf>
    <xf numFmtId="0" fontId="2" fillId="0" borderId="19" xfId="0" applyFont="1" applyBorder="1" applyAlignment="1">
      <alignment horizontal="center" vertical="center" readingOrder="2"/>
    </xf>
    <xf numFmtId="1" fontId="2" fillId="2" borderId="1" xfId="0" applyNumberFormat="1" applyFont="1" applyFill="1" applyBorder="1" applyAlignment="1">
      <alignment horizontal="center" vertical="center" readingOrder="2"/>
    </xf>
    <xf numFmtId="49" fontId="2" fillId="0" borderId="7" xfId="0" applyNumberFormat="1" applyFont="1" applyBorder="1" applyAlignment="1">
      <alignment horizontal="center" vertical="center" readingOrder="2"/>
    </xf>
    <xf numFmtId="49" fontId="1" fillId="0" borderId="1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 readingOrder="2"/>
    </xf>
    <xf numFmtId="49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readingOrder="2"/>
    </xf>
    <xf numFmtId="164" fontId="2" fillId="0" borderId="22" xfId="0" applyNumberFormat="1" applyFont="1" applyBorder="1" applyAlignment="1">
      <alignment horizontal="center" vertical="center" readingOrder="2"/>
    </xf>
    <xf numFmtId="166" fontId="3" fillId="0" borderId="23" xfId="0" applyNumberFormat="1" applyFont="1" applyBorder="1" applyAlignment="1">
      <alignment horizontal="center" vertical="center" readingOrder="2"/>
    </xf>
    <xf numFmtId="166" fontId="3" fillId="0" borderId="23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readingOrder="2"/>
    </xf>
    <xf numFmtId="49" fontId="2" fillId="2" borderId="0" xfId="0" applyNumberFormat="1" applyFont="1" applyFill="1" applyAlignment="1">
      <alignment horizontal="center" vertical="center" readingOrder="2"/>
    </xf>
    <xf numFmtId="0" fontId="1" fillId="2" borderId="1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readingOrder="2"/>
    </xf>
    <xf numFmtId="0" fontId="1" fillId="0" borderId="3" xfId="0" applyFont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 readingOrder="2"/>
    </xf>
    <xf numFmtId="0" fontId="1" fillId="0" borderId="0" xfId="0" applyFont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2" xfId="0" applyNumberFormat="1" applyFont="1" applyBorder="1" applyAlignment="1">
      <alignment horizontal="center" vertical="center" readingOrder="2"/>
    </xf>
    <xf numFmtId="166" fontId="4" fillId="0" borderId="3" xfId="0" applyNumberFormat="1" applyFont="1" applyBorder="1" applyAlignment="1">
      <alignment horizontal="center" vertical="center" readingOrder="2"/>
    </xf>
    <xf numFmtId="166" fontId="5" fillId="0" borderId="14" xfId="0" applyNumberFormat="1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 readingOrder="2"/>
    </xf>
    <xf numFmtId="0" fontId="2" fillId="4" borderId="2" xfId="0" applyFont="1" applyFill="1" applyBorder="1" applyAlignment="1">
      <alignment horizontal="center" vertical="center" readingOrder="2"/>
    </xf>
    <xf numFmtId="0" fontId="2" fillId="4" borderId="3" xfId="0" applyFont="1" applyFill="1" applyBorder="1" applyAlignment="1">
      <alignment horizontal="center" vertical="center" readingOrder="2"/>
    </xf>
    <xf numFmtId="0" fontId="2" fillId="4" borderId="4" xfId="0" applyFont="1" applyFill="1" applyBorder="1" applyAlignment="1">
      <alignment horizontal="center" vertical="center" readingOrder="2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readingOrder="2"/>
    </xf>
    <xf numFmtId="0" fontId="1" fillId="6" borderId="4" xfId="0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49" fontId="2" fillId="0" borderId="11" xfId="0" applyNumberFormat="1" applyFont="1" applyBorder="1" applyAlignment="1">
      <alignment horizontal="center" vertical="center" readingOrder="2"/>
    </xf>
    <xf numFmtId="49" fontId="2" fillId="0" borderId="6" xfId="0" applyNumberFormat="1" applyFont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0" fontId="2" fillId="2" borderId="3" xfId="0" applyFont="1" applyFill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 readingOrder="2"/>
    </xf>
    <xf numFmtId="0" fontId="2" fillId="0" borderId="9" xfId="0" applyFont="1" applyBorder="1" applyAlignment="1">
      <alignment horizontal="center" vertical="center" readingOrder="2"/>
    </xf>
    <xf numFmtId="49" fontId="2" fillId="4" borderId="13" xfId="0" applyNumberFormat="1" applyFont="1" applyFill="1" applyBorder="1" applyAlignment="1">
      <alignment horizontal="center" vertical="center" readingOrder="2"/>
    </xf>
    <xf numFmtId="49" fontId="2" fillId="4" borderId="5" xfId="0" applyNumberFormat="1" applyFont="1" applyFill="1" applyBorder="1" applyAlignment="1">
      <alignment horizontal="center" vertical="center" readingOrder="2"/>
    </xf>
    <xf numFmtId="0" fontId="2" fillId="0" borderId="20" xfId="0" applyFont="1" applyBorder="1" applyAlignment="1">
      <alignment horizontal="center" vertical="center" readingOrder="2"/>
    </xf>
    <xf numFmtId="0" fontId="2" fillId="0" borderId="21" xfId="0" applyFont="1" applyBorder="1" applyAlignment="1">
      <alignment horizontal="center" vertical="center" readingOrder="2"/>
    </xf>
    <xf numFmtId="0" fontId="2" fillId="0" borderId="10" xfId="0" applyFont="1" applyBorder="1" applyAlignment="1">
      <alignment horizontal="center" vertical="center" readingOrder="2"/>
    </xf>
    <xf numFmtId="49" fontId="2" fillId="2" borderId="2" xfId="0" applyNumberFormat="1" applyFont="1" applyFill="1" applyBorder="1" applyAlignment="1">
      <alignment horizontal="center" vertical="center" readingOrder="2"/>
    </xf>
    <xf numFmtId="49" fontId="2" fillId="2" borderId="3" xfId="0" applyNumberFormat="1" applyFont="1" applyFill="1" applyBorder="1" applyAlignment="1">
      <alignment horizontal="center" vertical="center" readingOrder="2"/>
    </xf>
    <xf numFmtId="49" fontId="2" fillId="2" borderId="4" xfId="0" applyNumberFormat="1" applyFont="1" applyFill="1" applyBorder="1" applyAlignment="1">
      <alignment horizontal="center" vertical="center" readingOrder="2"/>
    </xf>
    <xf numFmtId="49" fontId="2" fillId="0" borderId="5" xfId="0" applyNumberFormat="1" applyFont="1" applyBorder="1" applyAlignment="1">
      <alignment horizontal="center" vertical="center" readingOrder="2"/>
    </xf>
    <xf numFmtId="0" fontId="1" fillId="2" borderId="4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rightToLeft="1" topLeftCell="A2" workbookViewId="0">
      <selection activeCell="M9" sqref="M9"/>
    </sheetView>
  </sheetViews>
  <sheetFormatPr defaultRowHeight="21" x14ac:dyDescent="0.25"/>
  <cols>
    <col min="1" max="1" width="7" style="1" customWidth="1"/>
    <col min="2" max="2" width="5.140625" style="6" bestFit="1" customWidth="1"/>
    <col min="3" max="3" width="5.28515625" style="6" bestFit="1" customWidth="1"/>
    <col min="4" max="4" width="12.5703125" style="6" bestFit="1" customWidth="1"/>
    <col min="5" max="5" width="9.85546875" style="6" bestFit="1" customWidth="1"/>
    <col min="6" max="6" width="8.28515625" style="6" bestFit="1" customWidth="1"/>
    <col min="7" max="7" width="25.85546875" style="6" bestFit="1" customWidth="1"/>
    <col min="8" max="8" width="7.85546875" style="11" bestFit="1" customWidth="1"/>
    <col min="9" max="9" width="14.140625" style="11" bestFit="1" customWidth="1"/>
    <col min="10" max="10" width="14.5703125" style="11" bestFit="1" customWidth="1"/>
    <col min="11" max="11" width="6.28515625" style="6" bestFit="1" customWidth="1"/>
    <col min="12" max="12" width="7.5703125" style="11" bestFit="1" customWidth="1"/>
    <col min="13" max="13" width="14.140625" style="11" bestFit="1" customWidth="1"/>
    <col min="14" max="14" width="14.5703125" style="11" bestFit="1" customWidth="1"/>
    <col min="15" max="15" width="11.7109375" style="6" bestFit="1" customWidth="1"/>
    <col min="16" max="16" width="11.140625" style="6" bestFit="1" customWidth="1"/>
    <col min="17" max="17" width="11.5703125" style="6" bestFit="1" customWidth="1"/>
    <col min="18" max="18" width="12.42578125" style="6" bestFit="1" customWidth="1"/>
    <col min="19" max="16384" width="9.140625" style="6"/>
  </cols>
  <sheetData>
    <row r="1" spans="1:18" ht="30" customHeight="1" thickBot="1" x14ac:dyDescent="0.3">
      <c r="B1" s="82" t="s">
        <v>38</v>
      </c>
      <c r="C1" s="84"/>
      <c r="D1" s="84"/>
      <c r="E1" s="84"/>
      <c r="F1" s="84"/>
      <c r="G1" s="83"/>
      <c r="H1" s="85" t="s">
        <v>36</v>
      </c>
      <c r="I1" s="86"/>
      <c r="J1" s="86"/>
      <c r="K1" s="87"/>
      <c r="L1" s="85" t="s">
        <v>37</v>
      </c>
      <c r="M1" s="86"/>
      <c r="N1" s="87"/>
      <c r="O1" s="82" t="s">
        <v>35</v>
      </c>
      <c r="P1" s="84"/>
      <c r="Q1" s="82" t="s">
        <v>39</v>
      </c>
      <c r="R1" s="83"/>
    </row>
    <row r="2" spans="1:18" ht="30" customHeight="1" thickBot="1" x14ac:dyDescent="0.3">
      <c r="A2" s="14" t="s">
        <v>0</v>
      </c>
      <c r="B2" s="2" t="s">
        <v>38</v>
      </c>
      <c r="C2" s="3" t="s">
        <v>28</v>
      </c>
      <c r="D2" s="4" t="s">
        <v>17</v>
      </c>
      <c r="E2" s="4" t="s">
        <v>21</v>
      </c>
      <c r="F2" s="4" t="s">
        <v>22</v>
      </c>
      <c r="G2" s="7" t="s">
        <v>29</v>
      </c>
      <c r="H2" s="12" t="s">
        <v>23</v>
      </c>
      <c r="I2" s="12" t="s">
        <v>33</v>
      </c>
      <c r="J2" s="12" t="s">
        <v>34</v>
      </c>
      <c r="K2" s="8" t="s">
        <v>40</v>
      </c>
      <c r="L2" s="12" t="s">
        <v>24</v>
      </c>
      <c r="M2" s="12" t="s">
        <v>33</v>
      </c>
      <c r="N2" s="12" t="s">
        <v>34</v>
      </c>
      <c r="O2" s="4" t="s">
        <v>26</v>
      </c>
      <c r="P2" s="4" t="s">
        <v>27</v>
      </c>
      <c r="Q2" s="4" t="s">
        <v>31</v>
      </c>
      <c r="R2" s="4" t="s">
        <v>32</v>
      </c>
    </row>
    <row r="3" spans="1:18" ht="37.5" customHeight="1" thickBot="1" x14ac:dyDescent="0.3">
      <c r="A3" s="1" t="s">
        <v>1</v>
      </c>
      <c r="B3" s="1" t="s">
        <v>1</v>
      </c>
      <c r="C3" s="1" t="s">
        <v>1</v>
      </c>
      <c r="D3" s="5" t="s">
        <v>18</v>
      </c>
      <c r="E3" s="5">
        <v>60</v>
      </c>
      <c r="G3" s="4"/>
      <c r="H3" s="12" t="s">
        <v>72</v>
      </c>
      <c r="I3" s="12"/>
      <c r="J3" s="12"/>
      <c r="K3" s="15">
        <v>1</v>
      </c>
      <c r="L3" s="12" t="s">
        <v>102</v>
      </c>
      <c r="M3" s="12" t="s">
        <v>102</v>
      </c>
      <c r="N3" s="12" t="s">
        <v>102</v>
      </c>
      <c r="O3" s="4"/>
      <c r="P3" s="4"/>
      <c r="Q3" s="4"/>
      <c r="R3" s="4"/>
    </row>
    <row r="4" spans="1:18" ht="38.25" customHeight="1" thickBot="1" x14ac:dyDescent="0.3">
      <c r="A4" s="1" t="s">
        <v>2</v>
      </c>
      <c r="B4" s="1" t="s">
        <v>2</v>
      </c>
      <c r="C4" s="1" t="s">
        <v>1</v>
      </c>
      <c r="D4" s="6" t="s">
        <v>19</v>
      </c>
      <c r="E4" s="5">
        <v>57</v>
      </c>
      <c r="G4" s="4"/>
      <c r="H4" s="12" t="s">
        <v>73</v>
      </c>
      <c r="I4" s="12"/>
      <c r="J4" s="12"/>
      <c r="K4" s="15">
        <v>1</v>
      </c>
      <c r="L4" s="12" t="s">
        <v>102</v>
      </c>
      <c r="M4" s="12" t="s">
        <v>102</v>
      </c>
      <c r="N4" s="12" t="s">
        <v>102</v>
      </c>
      <c r="O4" s="4"/>
      <c r="P4" s="4"/>
      <c r="Q4" s="4"/>
      <c r="R4" s="4"/>
    </row>
    <row r="5" spans="1:18" ht="36.75" customHeight="1" thickBot="1" x14ac:dyDescent="0.3">
      <c r="A5" s="1" t="s">
        <v>3</v>
      </c>
      <c r="B5" s="1" t="s">
        <v>3</v>
      </c>
      <c r="C5" s="1" t="s">
        <v>1</v>
      </c>
      <c r="D5" s="6" t="s">
        <v>20</v>
      </c>
      <c r="E5" s="5">
        <v>53</v>
      </c>
      <c r="G5" s="4"/>
      <c r="H5" s="12"/>
      <c r="I5" s="12"/>
      <c r="J5" s="12"/>
      <c r="K5" s="9"/>
      <c r="L5" s="12"/>
      <c r="M5" s="12"/>
      <c r="N5" s="12"/>
      <c r="O5" s="4"/>
      <c r="P5" s="4"/>
      <c r="Q5" s="4"/>
      <c r="R5" s="4"/>
    </row>
    <row r="6" spans="1:18" ht="38.25" customHeight="1" thickBot="1" x14ac:dyDescent="0.3">
      <c r="A6" s="1" t="s">
        <v>4</v>
      </c>
      <c r="B6" s="1" t="s">
        <v>4</v>
      </c>
      <c r="C6" s="1" t="s">
        <v>2</v>
      </c>
      <c r="D6" s="5" t="s">
        <v>18</v>
      </c>
      <c r="E6" s="5">
        <v>60</v>
      </c>
      <c r="F6" s="5">
        <v>1</v>
      </c>
      <c r="G6" s="10" t="s">
        <v>30</v>
      </c>
      <c r="H6" s="13" t="s">
        <v>25</v>
      </c>
      <c r="I6" s="13"/>
      <c r="J6" s="13"/>
      <c r="K6" s="5">
        <v>1</v>
      </c>
      <c r="L6" s="12" t="s">
        <v>102</v>
      </c>
      <c r="M6" s="13" t="s">
        <v>102</v>
      </c>
      <c r="N6" s="13" t="s">
        <v>102</v>
      </c>
      <c r="O6" s="4"/>
      <c r="P6" s="4"/>
      <c r="Q6" s="4"/>
      <c r="R6" s="4"/>
    </row>
    <row r="7" spans="1:18" ht="37.5" customHeight="1" thickBot="1" x14ac:dyDescent="0.3">
      <c r="A7" s="1" t="s">
        <v>5</v>
      </c>
      <c r="B7" s="1" t="s">
        <v>5</v>
      </c>
      <c r="C7" s="1" t="s">
        <v>2</v>
      </c>
      <c r="D7" s="6" t="s">
        <v>19</v>
      </c>
      <c r="E7" s="5">
        <v>57</v>
      </c>
      <c r="G7" s="4"/>
      <c r="H7" s="12"/>
      <c r="I7" s="12"/>
      <c r="J7" s="12"/>
      <c r="K7" s="9"/>
      <c r="L7" s="12"/>
      <c r="M7" s="12"/>
      <c r="N7" s="12"/>
      <c r="O7" s="4"/>
      <c r="P7" s="4"/>
      <c r="Q7" s="4"/>
      <c r="R7" s="4"/>
    </row>
    <row r="8" spans="1:18" ht="37.5" customHeight="1" thickBot="1" x14ac:dyDescent="0.3">
      <c r="A8" s="1" t="s">
        <v>6</v>
      </c>
      <c r="B8" s="1" t="s">
        <v>6</v>
      </c>
      <c r="C8" s="1" t="s">
        <v>2</v>
      </c>
      <c r="D8" s="6" t="s">
        <v>20</v>
      </c>
      <c r="E8" s="5">
        <v>53</v>
      </c>
      <c r="G8" s="4"/>
      <c r="H8" s="12"/>
      <c r="I8" s="12"/>
      <c r="J8" s="12"/>
      <c r="K8" s="15"/>
      <c r="L8" s="12"/>
      <c r="M8" s="12"/>
      <c r="N8" s="12"/>
      <c r="O8" s="4"/>
      <c r="P8" s="4"/>
      <c r="Q8" s="4"/>
      <c r="R8" s="4"/>
    </row>
    <row r="9" spans="1:18" ht="38.25" customHeight="1" thickBot="1" x14ac:dyDescent="0.3">
      <c r="A9" s="1" t="s">
        <v>7</v>
      </c>
      <c r="B9" s="1" t="s">
        <v>7</v>
      </c>
      <c r="C9" s="1" t="s">
        <v>3</v>
      </c>
      <c r="D9" s="5" t="s">
        <v>18</v>
      </c>
      <c r="E9" s="5">
        <v>60</v>
      </c>
      <c r="G9" s="4"/>
      <c r="H9" s="12" t="s">
        <v>101</v>
      </c>
      <c r="I9" s="12" t="s">
        <v>85</v>
      </c>
      <c r="J9" s="12" t="s">
        <v>85</v>
      </c>
      <c r="K9" s="15">
        <v>0</v>
      </c>
      <c r="L9" s="12" t="s">
        <v>77</v>
      </c>
      <c r="M9" s="12"/>
      <c r="N9" s="12"/>
      <c r="O9" s="4"/>
      <c r="P9" s="4"/>
      <c r="Q9" s="4"/>
      <c r="R9" s="4"/>
    </row>
    <row r="10" spans="1:18" ht="38.25" customHeight="1" thickBot="1" x14ac:dyDescent="0.3">
      <c r="A10" s="1" t="s">
        <v>8</v>
      </c>
      <c r="B10" s="1" t="s">
        <v>8</v>
      </c>
      <c r="C10" s="1" t="s">
        <v>3</v>
      </c>
      <c r="D10" s="6" t="s">
        <v>19</v>
      </c>
      <c r="E10" s="5">
        <v>57</v>
      </c>
      <c r="G10" s="4" t="s">
        <v>100</v>
      </c>
      <c r="H10" s="12" t="s">
        <v>101</v>
      </c>
      <c r="I10" s="13" t="s">
        <v>85</v>
      </c>
      <c r="J10" s="13" t="s">
        <v>85</v>
      </c>
      <c r="K10" s="5">
        <v>0</v>
      </c>
      <c r="L10" s="12" t="s">
        <v>85</v>
      </c>
      <c r="M10" s="13" t="s">
        <v>85</v>
      </c>
      <c r="N10" s="13" t="s">
        <v>85</v>
      </c>
      <c r="O10" s="4" t="s">
        <v>98</v>
      </c>
      <c r="P10" s="4" t="s">
        <v>99</v>
      </c>
      <c r="Q10" s="4"/>
      <c r="R10" s="4"/>
    </row>
    <row r="11" spans="1:18" ht="37.5" customHeight="1" thickBot="1" x14ac:dyDescent="0.3">
      <c r="A11" s="1" t="s">
        <v>9</v>
      </c>
      <c r="B11" s="1" t="s">
        <v>9</v>
      </c>
      <c r="C11" s="1" t="s">
        <v>3</v>
      </c>
      <c r="D11" s="6" t="s">
        <v>20</v>
      </c>
      <c r="E11" s="5">
        <v>53</v>
      </c>
      <c r="G11" s="4"/>
      <c r="H11" s="12"/>
      <c r="I11" s="12"/>
      <c r="J11" s="12"/>
      <c r="K11" s="9"/>
      <c r="L11" s="12"/>
      <c r="M11" s="12"/>
      <c r="N11" s="12"/>
      <c r="O11" s="4"/>
      <c r="P11" s="4"/>
      <c r="Q11" s="4"/>
      <c r="R11" s="4"/>
    </row>
    <row r="12" spans="1:18" ht="36.75" customHeight="1" thickBot="1" x14ac:dyDescent="0.3">
      <c r="A12" s="1" t="s">
        <v>10</v>
      </c>
      <c r="B12" s="1" t="s">
        <v>10</v>
      </c>
      <c r="C12" s="1" t="s">
        <v>4</v>
      </c>
      <c r="D12" s="5" t="s">
        <v>18</v>
      </c>
      <c r="E12" s="5">
        <v>60</v>
      </c>
      <c r="G12" s="4"/>
      <c r="H12" s="12"/>
      <c r="I12" s="12"/>
      <c r="J12" s="12"/>
      <c r="K12" s="9"/>
      <c r="L12" s="12"/>
      <c r="M12" s="12"/>
      <c r="N12" s="12"/>
      <c r="O12" s="4"/>
      <c r="P12" s="4"/>
      <c r="Q12" s="4"/>
      <c r="R12" s="4"/>
    </row>
    <row r="13" spans="1:18" ht="38.25" customHeight="1" thickBot="1" x14ac:dyDescent="0.3">
      <c r="A13" s="1" t="s">
        <v>11</v>
      </c>
      <c r="B13" s="1" t="s">
        <v>11</v>
      </c>
      <c r="C13" s="1" t="s">
        <v>4</v>
      </c>
      <c r="D13" s="6" t="s">
        <v>19</v>
      </c>
      <c r="E13" s="5">
        <v>57</v>
      </c>
      <c r="G13" s="4"/>
      <c r="H13" s="12"/>
      <c r="I13" s="12"/>
      <c r="J13" s="12"/>
      <c r="K13" s="9"/>
      <c r="L13" s="12"/>
      <c r="M13" s="12"/>
      <c r="N13" s="12"/>
      <c r="O13" s="4"/>
      <c r="P13" s="4"/>
      <c r="Q13" s="4"/>
      <c r="R13" s="4"/>
    </row>
    <row r="14" spans="1:18" ht="36.75" customHeight="1" thickBot="1" x14ac:dyDescent="0.3">
      <c r="A14" s="1" t="s">
        <v>12</v>
      </c>
      <c r="B14" s="1" t="s">
        <v>12</v>
      </c>
      <c r="C14" s="1" t="s">
        <v>4</v>
      </c>
      <c r="D14" s="6" t="s">
        <v>20</v>
      </c>
      <c r="E14" s="5">
        <v>53</v>
      </c>
      <c r="G14" s="4"/>
      <c r="H14" s="12"/>
      <c r="I14" s="12"/>
      <c r="J14" s="12"/>
      <c r="K14" s="9"/>
      <c r="L14" s="12"/>
      <c r="M14" s="12"/>
      <c r="N14" s="12"/>
      <c r="O14" s="4"/>
      <c r="P14" s="4"/>
      <c r="Q14" s="4"/>
      <c r="R14" s="4"/>
    </row>
    <row r="15" spans="1:18" ht="36" customHeight="1" thickBot="1" x14ac:dyDescent="0.3">
      <c r="A15" s="1" t="s">
        <v>13</v>
      </c>
      <c r="B15" s="1" t="s">
        <v>13</v>
      </c>
      <c r="C15" s="1" t="s">
        <v>5</v>
      </c>
      <c r="D15" s="5" t="s">
        <v>18</v>
      </c>
      <c r="E15" s="5">
        <v>60</v>
      </c>
      <c r="G15" s="4"/>
      <c r="H15" s="12"/>
      <c r="I15" s="12"/>
      <c r="J15" s="12"/>
      <c r="K15" s="9"/>
      <c r="L15" s="12"/>
      <c r="M15" s="12"/>
      <c r="N15" s="12"/>
      <c r="O15" s="4"/>
      <c r="P15" s="4"/>
      <c r="Q15" s="4"/>
      <c r="R15" s="4"/>
    </row>
    <row r="16" spans="1:18" ht="36.75" customHeight="1" thickBot="1" x14ac:dyDescent="0.3">
      <c r="A16" s="1" t="s">
        <v>14</v>
      </c>
      <c r="B16" s="1" t="s">
        <v>14</v>
      </c>
      <c r="C16" s="1" t="s">
        <v>5</v>
      </c>
      <c r="D16" s="6" t="s">
        <v>19</v>
      </c>
      <c r="E16" s="5">
        <v>57</v>
      </c>
      <c r="G16" s="4"/>
      <c r="H16" s="12"/>
      <c r="I16" s="12"/>
      <c r="J16" s="12"/>
      <c r="K16" s="9"/>
      <c r="L16" s="12"/>
      <c r="M16" s="12"/>
      <c r="N16" s="12"/>
      <c r="O16" s="4"/>
      <c r="P16" s="4"/>
      <c r="Q16" s="4"/>
      <c r="R16" s="4"/>
    </row>
    <row r="17" spans="1:18" ht="36" customHeight="1" thickBot="1" x14ac:dyDescent="0.3">
      <c r="A17" s="1" t="s">
        <v>15</v>
      </c>
      <c r="B17" s="1" t="s">
        <v>15</v>
      </c>
      <c r="C17" s="1" t="s">
        <v>5</v>
      </c>
      <c r="D17" s="6" t="s">
        <v>20</v>
      </c>
      <c r="E17" s="5">
        <v>53</v>
      </c>
      <c r="G17" s="4"/>
      <c r="H17" s="12"/>
      <c r="I17" s="12"/>
      <c r="J17" s="12"/>
      <c r="K17" s="9"/>
      <c r="L17" s="12"/>
      <c r="M17" s="12"/>
      <c r="N17" s="12"/>
      <c r="O17" s="4"/>
      <c r="P17" s="4"/>
      <c r="Q17" s="4"/>
      <c r="R17" s="4"/>
    </row>
  </sheetData>
  <mergeCells count="5">
    <mergeCell ref="Q1:R1"/>
    <mergeCell ref="O1:P1"/>
    <mergeCell ref="L1:N1"/>
    <mergeCell ref="H1:K1"/>
    <mergeCell ref="B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O20" sqref="O20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P15" sqref="P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rightToLeft="1" tabSelected="1" workbookViewId="0">
      <selection activeCell="G5" sqref="G5"/>
    </sheetView>
  </sheetViews>
  <sheetFormatPr defaultRowHeight="21" x14ac:dyDescent="0.25"/>
  <cols>
    <col min="1" max="1" width="7" style="1" customWidth="1"/>
    <col min="2" max="2" width="17" style="24" customWidth="1"/>
    <col min="3" max="3" width="18.42578125" style="19" customWidth="1"/>
    <col min="4" max="4" width="9.140625" style="19"/>
    <col min="5" max="5" width="10.85546875" style="19" bestFit="1" customWidth="1"/>
    <col min="6" max="16384" width="9.140625" style="19"/>
  </cols>
  <sheetData>
    <row r="1" spans="1:6" ht="44.25" customHeight="1" x14ac:dyDescent="0.25">
      <c r="A1" s="54" t="s">
        <v>0</v>
      </c>
      <c r="B1" s="55" t="s">
        <v>69</v>
      </c>
      <c r="C1" s="56" t="s">
        <v>122</v>
      </c>
      <c r="D1" s="67" t="s">
        <v>70</v>
      </c>
      <c r="E1" s="88" t="s">
        <v>97</v>
      </c>
      <c r="F1" s="89"/>
    </row>
    <row r="2" spans="1:6" ht="42.75" customHeight="1" x14ac:dyDescent="0.25">
      <c r="A2" s="57" t="s">
        <v>1</v>
      </c>
      <c r="B2" s="58" t="s">
        <v>96</v>
      </c>
      <c r="C2" s="59">
        <f>پرداختی‌ها!F23+'تسویه ساکنین قبلی'!D6-هزینه‌ها!F23</f>
        <v>166600</v>
      </c>
      <c r="D2" s="68">
        <f>C2</f>
        <v>166600</v>
      </c>
      <c r="E2" s="66">
        <f>C2+C3</f>
        <v>166600</v>
      </c>
      <c r="F2" s="66">
        <f>E2</f>
        <v>166600</v>
      </c>
    </row>
    <row r="3" spans="1:6" ht="42" customHeight="1" x14ac:dyDescent="0.25">
      <c r="A3" s="57" t="s">
        <v>2</v>
      </c>
      <c r="B3" s="58" t="s">
        <v>95</v>
      </c>
      <c r="C3" s="59">
        <f>پرداختی‌ها!F41</f>
        <v>0</v>
      </c>
      <c r="D3" s="59">
        <f>C3</f>
        <v>0</v>
      </c>
    </row>
  </sheetData>
  <mergeCells count="1">
    <mergeCell ref="E1:F1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F2E79EC6-8ADD-436F-B7FA-60EBCB2A3A05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4RedToBlack" iconId="3"/>
              <x14:cfIcon iconSet="3Signs" iconId="1"/>
              <x14:cfIcon iconSet="3TrafficLights1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2" id="{6E843DA0-6803-4F67-88A8-872A2B1CB05A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4RedToBlack" iconId="3"/>
              <x14:cfIcon iconSet="3Signs" iconId="1"/>
              <x14:cfIcon iconSet="3TrafficLights1" iconId="2"/>
            </x14:iconSet>
          </x14:cfRule>
          <xm:sqref>D3</xm:sqref>
        </x14:conditionalFormatting>
        <x14:conditionalFormatting xmlns:xm="http://schemas.microsoft.com/office/excel/2006/main">
          <x14:cfRule type="iconSet" priority="1" id="{3FF15B82-D82B-4410-8052-2F7B2FC4F41A}">
            <x14:iconSet iconSet="3Arrow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4RedToBlack" iconId="3"/>
              <x14:cfIcon iconSet="3Signs" iconId="1"/>
              <x14:cfIcon iconSet="3TrafficLights1" iconId="2"/>
            </x14:iconSet>
          </x14:cfRule>
          <xm:sqref>F2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rightToLeft="1" topLeftCell="A8" zoomScaleNormal="100" workbookViewId="0">
      <selection activeCell="K4" sqref="K4"/>
    </sheetView>
  </sheetViews>
  <sheetFormatPr defaultRowHeight="21" x14ac:dyDescent="0.25"/>
  <cols>
    <col min="1" max="1" width="5.5703125" style="1" bestFit="1" customWidth="1"/>
    <col min="2" max="2" width="16" style="19" bestFit="1" customWidth="1"/>
    <col min="3" max="3" width="9.85546875" style="19" bestFit="1" customWidth="1"/>
    <col min="4" max="4" width="16" style="19" bestFit="1" customWidth="1"/>
    <col min="5" max="5" width="11.42578125" style="19" bestFit="1" customWidth="1"/>
    <col min="6" max="6" width="7.85546875" style="19" bestFit="1" customWidth="1"/>
    <col min="7" max="7" width="24.85546875" style="19" bestFit="1" customWidth="1"/>
    <col min="8" max="8" width="8.85546875" style="19" bestFit="1" customWidth="1"/>
    <col min="9" max="9" width="7.140625" style="19" bestFit="1" customWidth="1"/>
    <col min="10" max="10" width="12.42578125" style="19" bestFit="1" customWidth="1"/>
    <col min="11" max="11" width="2.85546875" style="25" customWidth="1"/>
    <col min="12" max="13" width="9.85546875" style="19" bestFit="1" customWidth="1"/>
    <col min="14" max="14" width="8.42578125" style="19" bestFit="1" customWidth="1"/>
    <col min="15" max="15" width="9.140625" style="19"/>
    <col min="16" max="16" width="4.28515625" style="19" bestFit="1" customWidth="1"/>
    <col min="17" max="17" width="11.42578125" style="19" bestFit="1" customWidth="1"/>
    <col min="18" max="18" width="8.85546875" style="19" bestFit="1" customWidth="1"/>
    <col min="19" max="19" width="3" style="19" bestFit="1" customWidth="1"/>
    <col min="20" max="20" width="9.5703125" style="19" bestFit="1" customWidth="1"/>
    <col min="21" max="21" width="2.85546875" style="25" customWidth="1"/>
    <col min="22" max="16384" width="9.140625" style="19"/>
  </cols>
  <sheetData>
    <row r="1" spans="1:20" ht="44.25" customHeight="1" thickBot="1" x14ac:dyDescent="0.3">
      <c r="A1" s="100" t="s">
        <v>67</v>
      </c>
      <c r="B1" s="100"/>
      <c r="C1" s="101"/>
      <c r="D1" s="97" t="s">
        <v>61</v>
      </c>
      <c r="E1" s="98"/>
      <c r="F1" s="98"/>
      <c r="G1" s="98"/>
      <c r="H1" s="99"/>
      <c r="I1" s="95" t="s">
        <v>64</v>
      </c>
      <c r="J1" s="96"/>
      <c r="N1" s="90" t="s">
        <v>71</v>
      </c>
      <c r="O1" s="91"/>
      <c r="P1" s="91"/>
      <c r="Q1" s="91"/>
      <c r="R1" s="92"/>
      <c r="S1" s="93" t="s">
        <v>64</v>
      </c>
      <c r="T1" s="94"/>
    </row>
    <row r="2" spans="1:20" ht="44.25" customHeight="1" thickBot="1" x14ac:dyDescent="0.3">
      <c r="A2" s="14" t="s">
        <v>0</v>
      </c>
      <c r="B2" s="73" t="s">
        <v>59</v>
      </c>
      <c r="C2" s="74" t="s">
        <v>66</v>
      </c>
      <c r="D2" s="75" t="s">
        <v>60</v>
      </c>
      <c r="E2" s="76" t="s">
        <v>63</v>
      </c>
      <c r="F2" s="76" t="s">
        <v>46</v>
      </c>
      <c r="G2" s="19" t="s">
        <v>115</v>
      </c>
      <c r="H2" s="76" t="s">
        <v>62</v>
      </c>
      <c r="I2" s="73" t="s">
        <v>65</v>
      </c>
      <c r="J2" s="75" t="s">
        <v>41</v>
      </c>
      <c r="L2" s="22" t="s">
        <v>59</v>
      </c>
      <c r="M2" s="20" t="s">
        <v>66</v>
      </c>
      <c r="N2" s="23" t="s">
        <v>60</v>
      </c>
      <c r="O2" s="19" t="s">
        <v>68</v>
      </c>
      <c r="P2" s="19" t="s">
        <v>46</v>
      </c>
      <c r="Q2" s="19" t="s">
        <v>63</v>
      </c>
      <c r="R2" s="19" t="s">
        <v>62</v>
      </c>
      <c r="S2" s="22" t="s">
        <v>65</v>
      </c>
      <c r="T2" s="23" t="s">
        <v>41</v>
      </c>
    </row>
    <row r="3" spans="1:20" ht="42.75" customHeight="1" thickBot="1" x14ac:dyDescent="0.3">
      <c r="A3" s="14" t="s">
        <v>1</v>
      </c>
      <c r="B3" s="73" t="s">
        <v>111</v>
      </c>
      <c r="C3" s="74" t="s">
        <v>112</v>
      </c>
      <c r="D3" s="75" t="s">
        <v>113</v>
      </c>
      <c r="E3" s="73" t="s">
        <v>114</v>
      </c>
      <c r="F3" s="77">
        <v>695700</v>
      </c>
      <c r="G3" s="73" t="s">
        <v>116</v>
      </c>
      <c r="H3" s="75">
        <v>1</v>
      </c>
      <c r="I3" s="78">
        <v>0</v>
      </c>
      <c r="J3" s="71">
        <v>0</v>
      </c>
      <c r="L3" s="22"/>
      <c r="M3" s="20"/>
      <c r="N3" s="23"/>
      <c r="O3" s="22"/>
      <c r="P3" s="20"/>
      <c r="Q3" s="20"/>
      <c r="R3" s="23"/>
      <c r="S3" s="22"/>
      <c r="T3" s="23"/>
    </row>
    <row r="4" spans="1:20" ht="42.75" customHeight="1" thickBot="1" x14ac:dyDescent="0.3">
      <c r="A4" s="14" t="s">
        <v>2</v>
      </c>
      <c r="B4" s="73" t="s">
        <v>117</v>
      </c>
      <c r="C4" s="74"/>
      <c r="D4" s="75"/>
      <c r="E4" s="73" t="s">
        <v>118</v>
      </c>
      <c r="F4" s="77">
        <v>1000</v>
      </c>
      <c r="G4" s="74" t="s">
        <v>119</v>
      </c>
      <c r="H4" s="75">
        <v>1</v>
      </c>
      <c r="I4" s="79">
        <v>0</v>
      </c>
      <c r="J4" s="78">
        <v>0</v>
      </c>
      <c r="L4" s="22"/>
      <c r="M4" s="20"/>
      <c r="N4" s="23"/>
      <c r="O4" s="22"/>
      <c r="P4" s="20"/>
      <c r="Q4" s="20"/>
      <c r="R4" s="23"/>
      <c r="S4" s="22"/>
      <c r="T4" s="23"/>
    </row>
    <row r="5" spans="1:20" ht="44.25" customHeight="1" thickBot="1" x14ac:dyDescent="0.3">
      <c r="A5" s="14" t="s">
        <v>3</v>
      </c>
      <c r="B5" s="73" t="s">
        <v>121</v>
      </c>
      <c r="C5" s="74"/>
      <c r="D5" s="75"/>
      <c r="E5" s="73" t="s">
        <v>114</v>
      </c>
      <c r="F5" s="77">
        <v>-5200</v>
      </c>
      <c r="G5" s="74" t="s">
        <v>120</v>
      </c>
      <c r="H5" s="75">
        <v>1</v>
      </c>
      <c r="I5" s="79">
        <v>0</v>
      </c>
      <c r="J5" s="78">
        <v>0</v>
      </c>
      <c r="L5" s="22"/>
      <c r="M5" s="20"/>
      <c r="N5" s="23"/>
      <c r="O5" s="22"/>
      <c r="P5" s="20"/>
      <c r="Q5" s="20"/>
      <c r="R5" s="23"/>
      <c r="S5" s="22"/>
      <c r="T5" s="23"/>
    </row>
    <row r="6" spans="1:20" ht="43.5" customHeight="1" thickBot="1" x14ac:dyDescent="0.3">
      <c r="A6" s="14" t="s">
        <v>4</v>
      </c>
      <c r="B6" s="73" t="s">
        <v>124</v>
      </c>
      <c r="C6" s="74" t="s">
        <v>128</v>
      </c>
      <c r="D6" s="75"/>
      <c r="E6" s="73" t="s">
        <v>127</v>
      </c>
      <c r="F6" s="77">
        <v>30000</v>
      </c>
      <c r="G6" s="74" t="s">
        <v>126</v>
      </c>
      <c r="H6" s="115">
        <v>0</v>
      </c>
      <c r="I6" s="73"/>
      <c r="J6" s="75"/>
      <c r="L6" s="22"/>
      <c r="M6" s="20"/>
      <c r="N6" s="23"/>
      <c r="O6" s="22"/>
      <c r="P6" s="20"/>
      <c r="Q6" s="20"/>
      <c r="R6" s="23"/>
      <c r="S6" s="22"/>
      <c r="T6" s="23"/>
    </row>
    <row r="7" spans="1:20" ht="42.75" customHeight="1" thickBot="1" x14ac:dyDescent="0.3">
      <c r="A7" s="14" t="s">
        <v>5</v>
      </c>
      <c r="B7" s="73" t="s">
        <v>125</v>
      </c>
      <c r="C7" s="74" t="s">
        <v>128</v>
      </c>
      <c r="D7" s="75"/>
      <c r="E7" s="73" t="s">
        <v>129</v>
      </c>
      <c r="F7" s="77">
        <v>30000</v>
      </c>
      <c r="G7" s="74" t="s">
        <v>130</v>
      </c>
      <c r="H7" s="75">
        <v>1</v>
      </c>
      <c r="I7" s="73" t="s">
        <v>131</v>
      </c>
      <c r="J7" s="78">
        <v>9363723795</v>
      </c>
      <c r="L7" s="22"/>
      <c r="M7" s="20"/>
      <c r="N7" s="23"/>
      <c r="O7" s="22"/>
      <c r="P7" s="20"/>
      <c r="Q7" s="20"/>
      <c r="R7" s="23"/>
      <c r="S7" s="22"/>
      <c r="T7" s="23"/>
    </row>
    <row r="8" spans="1:20" ht="42" customHeight="1" thickBot="1" x14ac:dyDescent="0.3">
      <c r="A8" s="14" t="s">
        <v>6</v>
      </c>
      <c r="B8" s="73" t="s">
        <v>133</v>
      </c>
      <c r="C8" s="74" t="s">
        <v>128</v>
      </c>
      <c r="D8" s="75"/>
      <c r="E8" s="73" t="s">
        <v>135</v>
      </c>
      <c r="F8" s="77">
        <v>6500</v>
      </c>
      <c r="G8" s="74" t="s">
        <v>134</v>
      </c>
      <c r="H8" s="75">
        <v>1</v>
      </c>
      <c r="I8" s="73"/>
      <c r="J8" s="75"/>
      <c r="L8" s="22"/>
      <c r="M8" s="20"/>
      <c r="N8" s="23"/>
      <c r="O8" s="22"/>
      <c r="P8" s="20"/>
      <c r="Q8" s="20"/>
      <c r="R8" s="23"/>
      <c r="S8" s="22"/>
      <c r="T8" s="23"/>
    </row>
    <row r="9" spans="1:20" ht="42.75" customHeight="1" thickBot="1" x14ac:dyDescent="0.3">
      <c r="A9" s="14" t="s">
        <v>7</v>
      </c>
      <c r="B9" s="73" t="s">
        <v>137</v>
      </c>
      <c r="C9" s="74" t="s">
        <v>112</v>
      </c>
      <c r="D9" s="75"/>
      <c r="E9" s="73" t="s">
        <v>139</v>
      </c>
      <c r="F9" s="77">
        <v>96100</v>
      </c>
      <c r="G9" s="74" t="s">
        <v>140</v>
      </c>
      <c r="H9" s="75">
        <v>1</v>
      </c>
      <c r="I9" s="73"/>
      <c r="J9" s="75"/>
      <c r="L9" s="22"/>
      <c r="M9" s="20"/>
      <c r="N9" s="23"/>
      <c r="O9" s="22"/>
      <c r="P9" s="20"/>
      <c r="Q9" s="20"/>
      <c r="R9" s="23"/>
      <c r="S9" s="22"/>
      <c r="T9" s="23"/>
    </row>
    <row r="10" spans="1:20" ht="42.75" customHeight="1" thickBot="1" x14ac:dyDescent="0.3">
      <c r="A10" s="14" t="s">
        <v>8</v>
      </c>
      <c r="B10" s="73" t="s">
        <v>138</v>
      </c>
      <c r="C10" s="74" t="s">
        <v>112</v>
      </c>
      <c r="D10" s="75"/>
      <c r="E10" s="73" t="s">
        <v>139</v>
      </c>
      <c r="F10" s="77">
        <v>4300</v>
      </c>
      <c r="G10" s="74" t="s">
        <v>140</v>
      </c>
      <c r="H10" s="75">
        <v>1</v>
      </c>
      <c r="I10" s="73"/>
      <c r="J10" s="75"/>
      <c r="L10" s="22"/>
      <c r="M10" s="20"/>
      <c r="N10" s="23"/>
      <c r="O10" s="22"/>
      <c r="P10" s="20"/>
      <c r="Q10" s="20"/>
      <c r="R10" s="23"/>
      <c r="S10" s="22"/>
      <c r="T10" s="23"/>
    </row>
    <row r="11" spans="1:20" ht="44.25" customHeight="1" thickBot="1" x14ac:dyDescent="0.3">
      <c r="A11" s="14" t="s">
        <v>9</v>
      </c>
      <c r="B11" s="73"/>
      <c r="C11" s="74"/>
      <c r="D11" s="75"/>
      <c r="E11" s="73"/>
      <c r="F11" s="74"/>
      <c r="G11" s="74"/>
      <c r="H11" s="75"/>
      <c r="I11" s="73"/>
      <c r="J11" s="75"/>
      <c r="L11" s="22"/>
      <c r="M11" s="20"/>
      <c r="N11" s="23"/>
      <c r="O11" s="22"/>
      <c r="P11" s="20"/>
      <c r="Q11" s="20"/>
      <c r="R11" s="23"/>
      <c r="S11" s="22"/>
      <c r="T11" s="23"/>
    </row>
    <row r="12" spans="1:20" ht="44.25" customHeight="1" thickBot="1" x14ac:dyDescent="0.3">
      <c r="A12" s="14" t="s">
        <v>10</v>
      </c>
      <c r="B12" s="73"/>
      <c r="C12" s="74"/>
      <c r="D12" s="75"/>
      <c r="E12" s="73"/>
      <c r="F12" s="74"/>
      <c r="G12" s="74"/>
      <c r="H12" s="75"/>
      <c r="I12" s="73"/>
      <c r="J12" s="75"/>
      <c r="L12" s="22"/>
      <c r="M12" s="20"/>
      <c r="N12" s="23"/>
      <c r="O12" s="22"/>
      <c r="P12" s="20"/>
      <c r="Q12" s="20"/>
      <c r="R12" s="23"/>
      <c r="S12" s="22"/>
      <c r="T12" s="23"/>
    </row>
    <row r="13" spans="1:20" ht="42.75" customHeight="1" thickBot="1" x14ac:dyDescent="0.3">
      <c r="A13" s="14" t="s">
        <v>11</v>
      </c>
      <c r="B13" s="73"/>
      <c r="C13" s="74"/>
      <c r="D13" s="75"/>
      <c r="E13" s="73"/>
      <c r="F13" s="74"/>
      <c r="G13" s="74"/>
      <c r="H13" s="75"/>
      <c r="I13" s="73"/>
      <c r="J13" s="75"/>
      <c r="L13" s="22"/>
      <c r="M13" s="20"/>
      <c r="N13" s="23"/>
      <c r="O13" s="22"/>
      <c r="P13" s="20"/>
      <c r="Q13" s="20"/>
      <c r="R13" s="23"/>
      <c r="S13" s="22"/>
      <c r="T13" s="23"/>
    </row>
    <row r="14" spans="1:20" ht="42.75" customHeight="1" thickBot="1" x14ac:dyDescent="0.3">
      <c r="A14" s="14" t="s">
        <v>12</v>
      </c>
      <c r="B14" s="73"/>
      <c r="C14" s="74"/>
      <c r="D14" s="75"/>
      <c r="E14" s="73"/>
      <c r="F14" s="74"/>
      <c r="G14" s="74"/>
      <c r="H14" s="75"/>
      <c r="I14" s="73"/>
      <c r="J14" s="75"/>
      <c r="L14" s="22"/>
      <c r="M14" s="20"/>
      <c r="N14" s="23"/>
      <c r="O14" s="22"/>
      <c r="P14" s="20"/>
      <c r="Q14" s="20"/>
      <c r="R14" s="23"/>
      <c r="S14" s="22"/>
      <c r="T14" s="23"/>
    </row>
    <row r="15" spans="1:20" ht="42.75" customHeight="1" thickBot="1" x14ac:dyDescent="0.3">
      <c r="A15" s="14" t="s">
        <v>13</v>
      </c>
      <c r="B15" s="73"/>
      <c r="C15" s="74"/>
      <c r="D15" s="75"/>
      <c r="E15" s="73"/>
      <c r="F15" s="74"/>
      <c r="G15" s="74"/>
      <c r="H15" s="75"/>
      <c r="I15" s="73"/>
      <c r="J15" s="75"/>
      <c r="L15" s="22"/>
      <c r="M15" s="20"/>
      <c r="N15" s="23"/>
      <c r="O15" s="22"/>
      <c r="P15" s="20"/>
      <c r="Q15" s="20"/>
      <c r="R15" s="23"/>
      <c r="S15" s="22"/>
      <c r="T15" s="23"/>
    </row>
    <row r="16" spans="1:20" ht="44.25" customHeight="1" thickBot="1" x14ac:dyDescent="0.3">
      <c r="A16" s="14" t="s">
        <v>14</v>
      </c>
      <c r="B16" s="73"/>
      <c r="C16" s="74"/>
      <c r="D16" s="75"/>
      <c r="E16" s="73"/>
      <c r="F16" s="74"/>
      <c r="G16" s="74"/>
      <c r="H16" s="75"/>
      <c r="I16" s="73"/>
      <c r="J16" s="75"/>
      <c r="L16" s="22"/>
      <c r="M16" s="20"/>
      <c r="N16" s="23"/>
      <c r="O16" s="22"/>
      <c r="P16" s="20"/>
      <c r="Q16" s="20"/>
      <c r="R16" s="23"/>
      <c r="S16" s="22"/>
      <c r="T16" s="23"/>
    </row>
    <row r="17" spans="1:20" ht="44.25" customHeight="1" thickBot="1" x14ac:dyDescent="0.3">
      <c r="A17" s="14" t="s">
        <v>15</v>
      </c>
      <c r="B17" s="73"/>
      <c r="C17" s="74"/>
      <c r="D17" s="75"/>
      <c r="E17" s="73"/>
      <c r="F17" s="74"/>
      <c r="G17" s="74"/>
      <c r="H17" s="75"/>
      <c r="I17" s="73"/>
      <c r="J17" s="75"/>
      <c r="L17" s="22"/>
      <c r="M17" s="20"/>
      <c r="N17" s="23"/>
      <c r="O17" s="22"/>
      <c r="P17" s="20"/>
      <c r="Q17" s="20"/>
      <c r="R17" s="23"/>
      <c r="S17" s="22"/>
      <c r="T17" s="23"/>
    </row>
    <row r="18" spans="1:20" ht="44.25" customHeight="1" thickBot="1" x14ac:dyDescent="0.3">
      <c r="A18" s="14" t="s">
        <v>16</v>
      </c>
      <c r="B18" s="73"/>
      <c r="C18" s="74"/>
      <c r="D18" s="75"/>
      <c r="E18" s="73"/>
      <c r="F18" s="74"/>
      <c r="G18" s="74"/>
      <c r="H18" s="75"/>
      <c r="I18" s="73"/>
      <c r="J18" s="75"/>
      <c r="L18" s="22"/>
      <c r="M18" s="20"/>
      <c r="N18" s="23"/>
      <c r="O18" s="22"/>
      <c r="P18" s="20"/>
      <c r="Q18" s="20"/>
      <c r="R18" s="23"/>
      <c r="S18" s="22"/>
      <c r="T18" s="23"/>
    </row>
    <row r="19" spans="1:20" ht="45" customHeight="1" thickBot="1" x14ac:dyDescent="0.3">
      <c r="A19" s="14" t="s">
        <v>55</v>
      </c>
      <c r="B19" s="73"/>
      <c r="C19" s="74"/>
      <c r="D19" s="75"/>
      <c r="E19" s="73"/>
      <c r="F19" s="74"/>
      <c r="G19" s="74"/>
      <c r="H19" s="75"/>
      <c r="I19" s="73"/>
      <c r="J19" s="75"/>
      <c r="L19" s="22"/>
      <c r="M19" s="20"/>
      <c r="N19" s="23"/>
      <c r="O19" s="22"/>
      <c r="P19" s="20"/>
      <c r="Q19" s="20"/>
      <c r="R19" s="23"/>
      <c r="S19" s="22"/>
      <c r="T19" s="23"/>
    </row>
    <row r="20" spans="1:20" ht="42.75" customHeight="1" thickBot="1" x14ac:dyDescent="0.3">
      <c r="A20" s="14" t="s">
        <v>56</v>
      </c>
      <c r="B20" s="73"/>
      <c r="C20" s="74"/>
      <c r="D20" s="75"/>
      <c r="E20" s="73"/>
      <c r="F20" s="74"/>
      <c r="G20" s="74"/>
      <c r="H20" s="75"/>
      <c r="I20" s="73"/>
      <c r="J20" s="75"/>
      <c r="L20" s="22"/>
      <c r="M20" s="20"/>
      <c r="N20" s="23"/>
      <c r="O20" s="22"/>
      <c r="P20" s="20"/>
      <c r="Q20" s="20"/>
      <c r="R20" s="23"/>
      <c r="S20" s="22"/>
      <c r="T20" s="23"/>
    </row>
    <row r="21" spans="1:20" ht="43.5" customHeight="1" thickBot="1" x14ac:dyDescent="0.3">
      <c r="A21" s="14" t="s">
        <v>57</v>
      </c>
      <c r="B21" s="73"/>
      <c r="C21" s="74"/>
      <c r="D21" s="75"/>
      <c r="E21" s="73"/>
      <c r="F21" s="74"/>
      <c r="G21" s="74"/>
      <c r="H21" s="75"/>
      <c r="I21" s="73"/>
      <c r="J21" s="75"/>
      <c r="L21" s="22"/>
      <c r="M21" s="20"/>
      <c r="N21" s="23"/>
      <c r="O21" s="22"/>
      <c r="P21" s="20"/>
      <c r="Q21" s="20"/>
      <c r="R21" s="23"/>
      <c r="S21" s="22"/>
      <c r="T21" s="23"/>
    </row>
    <row r="22" spans="1:20" ht="42" customHeight="1" thickBot="1" x14ac:dyDescent="0.3">
      <c r="A22" s="14" t="s">
        <v>58</v>
      </c>
      <c r="B22" s="73"/>
      <c r="C22" s="74"/>
      <c r="D22" s="75"/>
      <c r="E22" s="73"/>
      <c r="F22" s="74"/>
      <c r="G22" s="74"/>
      <c r="H22" s="75"/>
      <c r="I22" s="73"/>
      <c r="J22" s="75"/>
      <c r="L22" s="22"/>
      <c r="M22" s="20"/>
      <c r="N22" s="23"/>
      <c r="O22" s="22"/>
      <c r="P22" s="20"/>
      <c r="Q22" s="20"/>
      <c r="R22" s="23"/>
      <c r="S22" s="22"/>
      <c r="T22" s="23"/>
    </row>
    <row r="23" spans="1:20" x14ac:dyDescent="0.25">
      <c r="F23" s="72">
        <f>SUM(F3:F22)</f>
        <v>858400</v>
      </c>
    </row>
  </sheetData>
  <mergeCells count="5">
    <mergeCell ref="N1:R1"/>
    <mergeCell ref="S1:T1"/>
    <mergeCell ref="I1:J1"/>
    <mergeCell ref="D1:H1"/>
    <mergeCell ref="A1:C1"/>
  </mergeCells>
  <dataValidations count="2">
    <dataValidation type="list" allowBlank="1" showInputMessage="1" showErrorMessage="1" sqref="H2:H1048576 R2:R1048576">
      <formula1>"1,0"</formula1>
    </dataValidation>
    <dataValidation type="list" allowBlank="1" showInputMessage="1" showErrorMessage="1" sqref="M2:M1048576 C2:C1048576">
      <formula1>"نظافت,مصرفی,بهبود,نگهداری,تعمیرات"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rightToLeft="1" workbookViewId="0">
      <pane ySplit="4" topLeftCell="A11" activePane="bottomLeft" state="frozen"/>
      <selection activeCell="A4" sqref="A4"/>
      <selection pane="bottomLeft" activeCell="I21" sqref="I21"/>
    </sheetView>
  </sheetViews>
  <sheetFormatPr defaultRowHeight="21" x14ac:dyDescent="0.25"/>
  <cols>
    <col min="1" max="1" width="7" style="1" customWidth="1"/>
    <col min="2" max="2" width="5.140625" style="6" bestFit="1" customWidth="1"/>
    <col min="3" max="3" width="12.140625" style="6" bestFit="1" customWidth="1"/>
    <col min="4" max="4" width="9.42578125" style="6" bestFit="1" customWidth="1"/>
    <col min="5" max="5" width="14.7109375" style="6" bestFit="1" customWidth="1"/>
    <col min="6" max="6" width="10.28515625" style="6" bestFit="1" customWidth="1"/>
    <col min="7" max="7" width="15.85546875" style="6" bestFit="1" customWidth="1"/>
    <col min="8" max="8" width="16.7109375" style="6" bestFit="1" customWidth="1"/>
    <col min="9" max="9" width="10" style="6" bestFit="1" customWidth="1"/>
    <col min="10" max="10" width="16.5703125" style="6" bestFit="1" customWidth="1"/>
    <col min="11" max="11" width="0.5703125" style="28" customWidth="1"/>
    <col min="12" max="12" width="9.42578125" style="6" bestFit="1" customWidth="1"/>
    <col min="13" max="13" width="5.7109375" style="6" bestFit="1" customWidth="1"/>
    <col min="14" max="14" width="8" style="6" bestFit="1" customWidth="1"/>
    <col min="15" max="15" width="15.85546875" style="6" bestFit="1" customWidth="1"/>
    <col min="16" max="16" width="16.7109375" style="6" bestFit="1" customWidth="1"/>
    <col min="17" max="17" width="10" style="6" bestFit="1" customWidth="1"/>
    <col min="18" max="18" width="16.5703125" style="6" bestFit="1" customWidth="1"/>
    <col min="19" max="19" width="0.7109375" style="28" customWidth="1"/>
    <col min="20" max="16384" width="9.140625" style="6"/>
  </cols>
  <sheetData>
    <row r="1" spans="1:19" ht="21.75" thickBot="1" x14ac:dyDescent="0.3">
      <c r="A1" s="114"/>
      <c r="B1" s="104" t="s">
        <v>38</v>
      </c>
      <c r="C1" s="104" t="s">
        <v>94</v>
      </c>
      <c r="D1" s="85" t="s">
        <v>90</v>
      </c>
      <c r="E1" s="86"/>
      <c r="F1" s="86"/>
      <c r="G1" s="86"/>
      <c r="H1" s="86"/>
      <c r="I1" s="86"/>
      <c r="J1" s="87"/>
      <c r="K1" s="26"/>
      <c r="L1" s="85" t="s">
        <v>91</v>
      </c>
      <c r="M1" s="86"/>
      <c r="N1" s="86"/>
      <c r="O1" s="86"/>
      <c r="P1" s="86"/>
      <c r="Q1" s="86"/>
      <c r="R1" s="87"/>
      <c r="S1" s="26"/>
    </row>
    <row r="2" spans="1:19" ht="21.75" thickBot="1" x14ac:dyDescent="0.3">
      <c r="A2" s="101"/>
      <c r="B2" s="105"/>
      <c r="C2" s="105"/>
      <c r="D2" s="102" t="s">
        <v>89</v>
      </c>
      <c r="E2" s="103"/>
      <c r="F2" s="43">
        <v>35000</v>
      </c>
      <c r="G2" s="30" t="s">
        <v>51</v>
      </c>
      <c r="H2" s="43">
        <v>0</v>
      </c>
      <c r="I2" s="30" t="s">
        <v>52</v>
      </c>
      <c r="J2" s="43">
        <v>0</v>
      </c>
      <c r="K2" s="26"/>
      <c r="L2" s="102" t="s">
        <v>89</v>
      </c>
      <c r="M2" s="103"/>
      <c r="N2" s="41">
        <v>0</v>
      </c>
      <c r="O2" s="30" t="s">
        <v>51</v>
      </c>
      <c r="P2" s="43">
        <v>0</v>
      </c>
      <c r="Q2" s="30" t="s">
        <v>52</v>
      </c>
      <c r="R2" s="43">
        <v>0</v>
      </c>
      <c r="S2" s="26"/>
    </row>
    <row r="3" spans="1:19" ht="21.75" thickBot="1" x14ac:dyDescent="0.3">
      <c r="A3" s="14" t="s">
        <v>0</v>
      </c>
      <c r="B3" s="31" t="s">
        <v>38</v>
      </c>
      <c r="C3" s="32" t="s">
        <v>43</v>
      </c>
      <c r="D3" s="33" t="s">
        <v>47</v>
      </c>
      <c r="E3" s="34" t="s">
        <v>54</v>
      </c>
      <c r="F3" s="35" t="s">
        <v>53</v>
      </c>
      <c r="G3" s="33" t="s">
        <v>48</v>
      </c>
      <c r="H3" s="34" t="s">
        <v>82</v>
      </c>
      <c r="I3" s="35" t="s">
        <v>50</v>
      </c>
      <c r="J3" s="34" t="s">
        <v>49</v>
      </c>
      <c r="K3" s="26"/>
      <c r="L3" s="33" t="s">
        <v>47</v>
      </c>
      <c r="M3" s="34" t="s">
        <v>54</v>
      </c>
      <c r="N3" s="35" t="s">
        <v>53</v>
      </c>
      <c r="O3" s="33" t="s">
        <v>48</v>
      </c>
      <c r="P3" s="34" t="s">
        <v>82</v>
      </c>
      <c r="Q3" s="35" t="s">
        <v>50</v>
      </c>
      <c r="R3" s="34" t="s">
        <v>49</v>
      </c>
      <c r="S3" s="26"/>
    </row>
    <row r="4" spans="1:19" ht="3.75" customHeight="1" thickBot="1" x14ac:dyDescent="0.3">
      <c r="A4" s="36"/>
      <c r="B4" s="27"/>
      <c r="C4" s="37"/>
      <c r="D4" s="29"/>
      <c r="E4" s="26"/>
      <c r="F4" s="38"/>
      <c r="G4" s="29"/>
      <c r="H4" s="26"/>
      <c r="I4" s="39"/>
      <c r="J4" s="26"/>
      <c r="K4" s="26"/>
      <c r="L4" s="29"/>
      <c r="M4" s="26"/>
      <c r="N4" s="38"/>
      <c r="O4" s="29"/>
      <c r="P4" s="26"/>
      <c r="Q4" s="26"/>
      <c r="R4" s="26"/>
      <c r="S4" s="26"/>
    </row>
    <row r="5" spans="1:19" ht="21.75" thickBot="1" x14ac:dyDescent="0.3">
      <c r="A5" s="14" t="s">
        <v>1</v>
      </c>
      <c r="B5" s="14" t="s">
        <v>1</v>
      </c>
      <c r="C5" s="14" t="s">
        <v>72</v>
      </c>
      <c r="D5" s="42">
        <f>F2+(J2/15)</f>
        <v>35000</v>
      </c>
      <c r="E5" s="44">
        <v>1</v>
      </c>
      <c r="F5" s="42">
        <f>(E5*(H2/E20))</f>
        <v>0</v>
      </c>
      <c r="G5" s="7"/>
      <c r="H5" s="45">
        <v>35000</v>
      </c>
      <c r="I5" s="45">
        <v>0</v>
      </c>
      <c r="J5" s="8"/>
      <c r="K5" s="26"/>
      <c r="L5" s="42">
        <v>0</v>
      </c>
      <c r="M5" s="18" t="s">
        <v>86</v>
      </c>
      <c r="N5" s="42">
        <f>(M5*(P2/M20))</f>
        <v>0</v>
      </c>
      <c r="O5" s="7"/>
      <c r="P5" s="45">
        <v>0</v>
      </c>
      <c r="Q5" s="45">
        <v>0</v>
      </c>
      <c r="R5" s="8"/>
      <c r="S5" s="26"/>
    </row>
    <row r="6" spans="1:19" ht="21.75" thickBot="1" x14ac:dyDescent="0.3">
      <c r="A6" s="14" t="s">
        <v>2</v>
      </c>
      <c r="B6" s="14" t="s">
        <v>2</v>
      </c>
      <c r="C6" s="14" t="s">
        <v>73</v>
      </c>
      <c r="D6" s="42">
        <f>F2</f>
        <v>35000</v>
      </c>
      <c r="E6" s="44">
        <v>1</v>
      </c>
      <c r="F6" s="42">
        <f>(E6*(H2/E20))</f>
        <v>0</v>
      </c>
      <c r="G6" s="7"/>
      <c r="H6" s="45">
        <v>35000</v>
      </c>
      <c r="I6" s="45">
        <v>0</v>
      </c>
      <c r="J6" s="8"/>
      <c r="K6" s="26"/>
      <c r="L6" s="42">
        <v>0</v>
      </c>
      <c r="M6" s="18" t="s">
        <v>86</v>
      </c>
      <c r="N6" s="42">
        <f>(M6*(P2/M20))</f>
        <v>0</v>
      </c>
      <c r="O6" s="7"/>
      <c r="P6" s="45">
        <v>0</v>
      </c>
      <c r="Q6" s="45">
        <v>0</v>
      </c>
      <c r="R6" s="8"/>
      <c r="S6" s="26"/>
    </row>
    <row r="7" spans="1:19" ht="21.75" thickBot="1" x14ac:dyDescent="0.3">
      <c r="A7" s="14" t="s">
        <v>3</v>
      </c>
      <c r="B7" s="14" t="s">
        <v>3</v>
      </c>
      <c r="C7" s="14" t="s">
        <v>74</v>
      </c>
      <c r="D7" s="42">
        <f>F2</f>
        <v>35000</v>
      </c>
      <c r="E7" s="44">
        <v>1</v>
      </c>
      <c r="F7" s="42">
        <f>(E7*(H2/E20))</f>
        <v>0</v>
      </c>
      <c r="G7" s="7"/>
      <c r="H7" s="80">
        <v>0</v>
      </c>
      <c r="I7" s="45">
        <v>0</v>
      </c>
      <c r="J7" s="8"/>
      <c r="K7" s="26"/>
      <c r="L7" s="42">
        <v>0</v>
      </c>
      <c r="M7" s="18" t="s">
        <v>86</v>
      </c>
      <c r="N7" s="42">
        <f>(M7*(P2/M20))</f>
        <v>0</v>
      </c>
      <c r="O7" s="7"/>
      <c r="P7" s="45">
        <v>0</v>
      </c>
      <c r="Q7" s="45">
        <v>0</v>
      </c>
      <c r="R7" s="8"/>
      <c r="S7" s="26"/>
    </row>
    <row r="8" spans="1:19" ht="21.75" thickBot="1" x14ac:dyDescent="0.3">
      <c r="A8" s="14" t="s">
        <v>4</v>
      </c>
      <c r="B8" s="1" t="s">
        <v>4</v>
      </c>
      <c r="C8" s="14" t="s">
        <v>25</v>
      </c>
      <c r="D8" s="42">
        <f>F2</f>
        <v>35000</v>
      </c>
      <c r="E8" s="44">
        <v>1</v>
      </c>
      <c r="F8" s="42">
        <f>(E8*(H2/E20))</f>
        <v>0</v>
      </c>
      <c r="G8" s="7"/>
      <c r="H8" s="45">
        <v>35000</v>
      </c>
      <c r="I8" s="45">
        <v>0</v>
      </c>
      <c r="J8" s="8"/>
      <c r="K8" s="26"/>
      <c r="L8" s="42">
        <v>0</v>
      </c>
      <c r="M8" s="18" t="s">
        <v>86</v>
      </c>
      <c r="N8" s="42">
        <f>(M8*(P2/M20))</f>
        <v>0</v>
      </c>
      <c r="O8" s="7"/>
      <c r="P8" s="45">
        <v>0</v>
      </c>
      <c r="Q8" s="45">
        <v>0</v>
      </c>
      <c r="R8" s="8"/>
      <c r="S8" s="26"/>
    </row>
    <row r="9" spans="1:19" ht="21.75" thickBot="1" x14ac:dyDescent="0.3">
      <c r="A9" s="14" t="s">
        <v>5</v>
      </c>
      <c r="B9" s="14" t="s">
        <v>5</v>
      </c>
      <c r="C9" s="14" t="s">
        <v>75</v>
      </c>
      <c r="D9" s="42">
        <f>F2</f>
        <v>35000</v>
      </c>
      <c r="E9" s="44">
        <v>1</v>
      </c>
      <c r="F9" s="42">
        <f>(E9*(H2/E20))</f>
        <v>0</v>
      </c>
      <c r="G9" s="7"/>
      <c r="H9" s="45">
        <v>35000</v>
      </c>
      <c r="I9" s="45">
        <v>0</v>
      </c>
      <c r="J9" s="8"/>
      <c r="K9" s="26"/>
      <c r="L9" s="42">
        <v>0</v>
      </c>
      <c r="M9" s="18" t="s">
        <v>86</v>
      </c>
      <c r="N9" s="42">
        <f>(M9*(P2/M20))</f>
        <v>0</v>
      </c>
      <c r="O9" s="7"/>
      <c r="P9" s="45">
        <v>0</v>
      </c>
      <c r="Q9" s="45">
        <v>0</v>
      </c>
      <c r="R9" s="8"/>
      <c r="S9" s="26"/>
    </row>
    <row r="10" spans="1:19" ht="21.75" thickBot="1" x14ac:dyDescent="0.3">
      <c r="A10" s="14" t="s">
        <v>6</v>
      </c>
      <c r="B10" s="14" t="s">
        <v>6</v>
      </c>
      <c r="C10" s="14" t="s">
        <v>103</v>
      </c>
      <c r="D10" s="42">
        <f>F2</f>
        <v>35000</v>
      </c>
      <c r="E10" s="44">
        <v>1</v>
      </c>
      <c r="F10" s="42">
        <f>(E10*(H2/E20))</f>
        <v>0</v>
      </c>
      <c r="G10" s="7"/>
      <c r="H10" s="45">
        <v>35000</v>
      </c>
      <c r="I10" s="45">
        <v>0</v>
      </c>
      <c r="J10" s="8"/>
      <c r="K10" s="26"/>
      <c r="L10" s="42">
        <v>0</v>
      </c>
      <c r="M10" s="18" t="s">
        <v>86</v>
      </c>
      <c r="N10" s="42">
        <f>(M10*(P2/M20))</f>
        <v>0</v>
      </c>
      <c r="O10" s="7"/>
      <c r="P10" s="45">
        <v>0</v>
      </c>
      <c r="Q10" s="45">
        <v>0</v>
      </c>
      <c r="R10" s="8"/>
      <c r="S10" s="26"/>
    </row>
    <row r="11" spans="1:19" ht="21.75" thickBot="1" x14ac:dyDescent="0.3">
      <c r="A11" s="14" t="s">
        <v>7</v>
      </c>
      <c r="B11" s="14" t="s">
        <v>7</v>
      </c>
      <c r="C11" s="14" t="s">
        <v>77</v>
      </c>
      <c r="D11" s="42">
        <f>F2</f>
        <v>35000</v>
      </c>
      <c r="E11" s="44" t="s">
        <v>86</v>
      </c>
      <c r="F11" s="42">
        <f>(E11*(H2/E20))</f>
        <v>0</v>
      </c>
      <c r="G11" s="7"/>
      <c r="H11" s="45">
        <v>35000</v>
      </c>
      <c r="I11" s="45">
        <v>0</v>
      </c>
      <c r="J11" s="8"/>
      <c r="K11" s="26"/>
      <c r="L11" s="42">
        <v>0</v>
      </c>
      <c r="M11" s="18" t="s">
        <v>86</v>
      </c>
      <c r="N11" s="42">
        <f>(M11*(P2/M20))</f>
        <v>0</v>
      </c>
      <c r="O11" s="7"/>
      <c r="P11" s="45">
        <v>0</v>
      </c>
      <c r="Q11" s="45">
        <v>0</v>
      </c>
      <c r="R11" s="8"/>
      <c r="S11" s="26"/>
    </row>
    <row r="12" spans="1:19" ht="21.75" thickBot="1" x14ac:dyDescent="0.3">
      <c r="A12" s="14" t="s">
        <v>8</v>
      </c>
      <c r="B12" s="14" t="s">
        <v>8</v>
      </c>
      <c r="C12" s="14" t="s">
        <v>132</v>
      </c>
      <c r="D12" s="42">
        <f>F2</f>
        <v>35000</v>
      </c>
      <c r="E12" s="44" t="s">
        <v>86</v>
      </c>
      <c r="F12" s="42">
        <f>(E12*(H2/E20))</f>
        <v>0</v>
      </c>
      <c r="G12" s="7"/>
      <c r="H12" s="45">
        <v>35000</v>
      </c>
      <c r="I12" s="45">
        <v>0</v>
      </c>
      <c r="J12" s="8"/>
      <c r="K12" s="26"/>
      <c r="L12" s="42">
        <v>0</v>
      </c>
      <c r="M12" s="18" t="s">
        <v>86</v>
      </c>
      <c r="N12" s="42">
        <f>(M12*(P2/M20))</f>
        <v>0</v>
      </c>
      <c r="O12" s="7"/>
      <c r="P12" s="45">
        <v>0</v>
      </c>
      <c r="Q12" s="45">
        <v>0</v>
      </c>
      <c r="R12" s="8"/>
      <c r="S12" s="26"/>
    </row>
    <row r="13" spans="1:19" ht="21.75" thickBot="1" x14ac:dyDescent="0.3">
      <c r="A13" s="14" t="s">
        <v>9</v>
      </c>
      <c r="B13" s="14" t="s">
        <v>9</v>
      </c>
      <c r="C13" s="14" t="s">
        <v>78</v>
      </c>
      <c r="D13" s="42">
        <f>F2</f>
        <v>35000</v>
      </c>
      <c r="E13" s="44" t="s">
        <v>86</v>
      </c>
      <c r="F13" s="42">
        <f>(E13*(H2/E20))</f>
        <v>0</v>
      </c>
      <c r="G13" s="7"/>
      <c r="H13" s="45">
        <v>35000</v>
      </c>
      <c r="I13" s="45">
        <v>0</v>
      </c>
      <c r="J13" s="8"/>
      <c r="K13" s="26"/>
      <c r="L13" s="42">
        <v>0</v>
      </c>
      <c r="M13" s="18" t="s">
        <v>86</v>
      </c>
      <c r="N13" s="42">
        <f>(M13*(P2/M20))</f>
        <v>0</v>
      </c>
      <c r="O13" s="7"/>
      <c r="P13" s="45">
        <v>0</v>
      </c>
      <c r="Q13" s="45">
        <v>0</v>
      </c>
      <c r="R13" s="8"/>
      <c r="S13" s="26"/>
    </row>
    <row r="14" spans="1:19" ht="21.75" thickBot="1" x14ac:dyDescent="0.3">
      <c r="A14" s="14" t="s">
        <v>10</v>
      </c>
      <c r="B14" s="14" t="s">
        <v>10</v>
      </c>
      <c r="C14" s="14" t="s">
        <v>79</v>
      </c>
      <c r="D14" s="42">
        <f>F2</f>
        <v>35000</v>
      </c>
      <c r="E14" s="44" t="s">
        <v>86</v>
      </c>
      <c r="F14" s="42">
        <f>(E14*(H2/E20))</f>
        <v>0</v>
      </c>
      <c r="G14" s="7"/>
      <c r="H14" s="45">
        <v>35000</v>
      </c>
      <c r="I14" s="45">
        <v>0</v>
      </c>
      <c r="J14" s="8"/>
      <c r="K14" s="26"/>
      <c r="L14" s="42">
        <v>0</v>
      </c>
      <c r="M14" s="18" t="s">
        <v>86</v>
      </c>
      <c r="N14" s="42">
        <f>(M14*(P2/M20))</f>
        <v>0</v>
      </c>
      <c r="O14" s="7"/>
      <c r="P14" s="45">
        <v>0</v>
      </c>
      <c r="Q14" s="45">
        <v>0</v>
      </c>
      <c r="R14" s="8"/>
      <c r="S14" s="26"/>
    </row>
    <row r="15" spans="1:19" ht="21.75" thickBot="1" x14ac:dyDescent="0.3">
      <c r="A15" s="14" t="s">
        <v>11</v>
      </c>
      <c r="B15" s="14" t="s">
        <v>11</v>
      </c>
      <c r="C15" s="14" t="s">
        <v>79</v>
      </c>
      <c r="D15" s="42">
        <f>F2</f>
        <v>35000</v>
      </c>
      <c r="E15" s="44" t="s">
        <v>86</v>
      </c>
      <c r="F15" s="42">
        <f>(E15*(H2/E20))</f>
        <v>0</v>
      </c>
      <c r="G15" s="7"/>
      <c r="H15" s="45">
        <v>35000</v>
      </c>
      <c r="I15" s="45">
        <v>0</v>
      </c>
      <c r="J15" s="8"/>
      <c r="K15" s="26"/>
      <c r="L15" s="42">
        <v>0</v>
      </c>
      <c r="M15" s="18" t="s">
        <v>86</v>
      </c>
      <c r="N15" s="42">
        <f>(M15*(P2/M20))</f>
        <v>0</v>
      </c>
      <c r="O15" s="7"/>
      <c r="P15" s="45">
        <v>0</v>
      </c>
      <c r="Q15" s="45">
        <v>0</v>
      </c>
      <c r="R15" s="8"/>
      <c r="S15" s="26"/>
    </row>
    <row r="16" spans="1:19" ht="21.75" thickBot="1" x14ac:dyDescent="0.3">
      <c r="A16" s="14" t="s">
        <v>12</v>
      </c>
      <c r="B16" s="14" t="s">
        <v>12</v>
      </c>
      <c r="C16" s="14" t="s">
        <v>80</v>
      </c>
      <c r="D16" s="42">
        <f>F2</f>
        <v>35000</v>
      </c>
      <c r="E16" s="44" t="s">
        <v>86</v>
      </c>
      <c r="F16" s="42">
        <f>(E16*(H2/E20))</f>
        <v>0</v>
      </c>
      <c r="G16" s="7"/>
      <c r="H16" s="80">
        <v>35000</v>
      </c>
      <c r="I16" s="45">
        <v>0</v>
      </c>
      <c r="J16" s="8" t="s">
        <v>136</v>
      </c>
      <c r="K16" s="26"/>
      <c r="L16" s="42">
        <f>N2</f>
        <v>0</v>
      </c>
      <c r="M16" s="18" t="s">
        <v>86</v>
      </c>
      <c r="N16" s="42">
        <f>(M16*(P2/M20))</f>
        <v>0</v>
      </c>
      <c r="O16" s="7"/>
      <c r="P16" s="45">
        <v>0</v>
      </c>
      <c r="Q16" s="45">
        <v>0</v>
      </c>
      <c r="R16" s="8"/>
      <c r="S16" s="26"/>
    </row>
    <row r="17" spans="1:19" ht="21.75" thickBot="1" x14ac:dyDescent="0.3">
      <c r="A17" s="14" t="s">
        <v>13</v>
      </c>
      <c r="B17" s="14" t="s">
        <v>13</v>
      </c>
      <c r="C17" s="14" t="s">
        <v>81</v>
      </c>
      <c r="D17" s="42">
        <f>F2</f>
        <v>35000</v>
      </c>
      <c r="E17" s="44" t="s">
        <v>86</v>
      </c>
      <c r="F17" s="42">
        <f>(E17*(H2/E20))</f>
        <v>0</v>
      </c>
      <c r="G17" s="7"/>
      <c r="H17" s="80">
        <v>35000</v>
      </c>
      <c r="I17" s="45">
        <v>0</v>
      </c>
      <c r="J17" s="8"/>
      <c r="K17" s="26"/>
      <c r="L17" s="42">
        <f>N2</f>
        <v>0</v>
      </c>
      <c r="M17" s="18" t="s">
        <v>86</v>
      </c>
      <c r="N17" s="42">
        <f>(M17*(P2/M20))</f>
        <v>0</v>
      </c>
      <c r="O17" s="7"/>
      <c r="P17" s="45">
        <v>0</v>
      </c>
      <c r="Q17" s="45">
        <v>0</v>
      </c>
      <c r="R17" s="8"/>
      <c r="S17" s="26"/>
    </row>
    <row r="18" spans="1:19" ht="21.75" thickBot="1" x14ac:dyDescent="0.3">
      <c r="A18" s="14" t="s">
        <v>14</v>
      </c>
      <c r="B18" s="14" t="s">
        <v>14</v>
      </c>
      <c r="C18" s="14" t="s">
        <v>76</v>
      </c>
      <c r="D18" s="42">
        <f>F2</f>
        <v>35000</v>
      </c>
      <c r="E18" s="44" t="s">
        <v>86</v>
      </c>
      <c r="F18" s="42">
        <f>(E18*(H2/E20))</f>
        <v>0</v>
      </c>
      <c r="G18" s="7"/>
      <c r="H18" s="45">
        <v>35000</v>
      </c>
      <c r="I18" s="45">
        <v>0</v>
      </c>
      <c r="J18" s="8"/>
      <c r="K18" s="26"/>
      <c r="L18" s="42">
        <f>N2</f>
        <v>0</v>
      </c>
      <c r="M18" s="18" t="s">
        <v>1</v>
      </c>
      <c r="N18" s="42">
        <f>(M18*(P2/M20))</f>
        <v>0</v>
      </c>
      <c r="O18" s="21"/>
      <c r="P18" s="45">
        <v>0</v>
      </c>
      <c r="Q18" s="45">
        <v>0</v>
      </c>
      <c r="R18" s="8"/>
      <c r="S18" s="26"/>
    </row>
    <row r="19" spans="1:19" ht="21.75" thickBot="1" x14ac:dyDescent="0.3">
      <c r="A19" s="14" t="s">
        <v>15</v>
      </c>
      <c r="B19" s="14" t="s">
        <v>15</v>
      </c>
      <c r="C19" s="14" t="s">
        <v>104</v>
      </c>
      <c r="D19" s="42">
        <f>F2</f>
        <v>35000</v>
      </c>
      <c r="E19" s="44" t="s">
        <v>86</v>
      </c>
      <c r="F19" s="42">
        <f>(E19*(H2/E20))</f>
        <v>0</v>
      </c>
      <c r="G19" s="7"/>
      <c r="H19" s="80">
        <v>35000</v>
      </c>
      <c r="I19" s="45">
        <v>0</v>
      </c>
      <c r="J19" s="8"/>
      <c r="K19" s="26"/>
      <c r="L19" s="42">
        <f>N2</f>
        <v>0</v>
      </c>
      <c r="M19" s="18" t="s">
        <v>86</v>
      </c>
      <c r="N19" s="42">
        <f>(M19*(P2/M20))</f>
        <v>0</v>
      </c>
      <c r="O19" s="7"/>
      <c r="P19" s="45">
        <v>0</v>
      </c>
      <c r="Q19" s="45">
        <v>0</v>
      </c>
      <c r="R19" s="8"/>
      <c r="S19" s="26"/>
    </row>
    <row r="20" spans="1:19" ht="21.75" thickBot="1" x14ac:dyDescent="0.3">
      <c r="E20" s="53">
        <f>SUM(E5+E6+E7+E8+E9+E10+E11+E12+E13+E14+E15+E16+E17+E18+E19)</f>
        <v>15</v>
      </c>
      <c r="K20" s="6"/>
      <c r="M20" s="53">
        <f>SUM(M5+M6+M7+M8+M9+M10+M11+M12+M13+M14+M15+M16+M17+M18+M19)</f>
        <v>15</v>
      </c>
      <c r="R20" s="28"/>
      <c r="S20" s="6"/>
    </row>
    <row r="21" spans="1:19" ht="21.75" thickBot="1" x14ac:dyDescent="0.3">
      <c r="A21" s="106" t="s">
        <v>1</v>
      </c>
      <c r="B21" s="108" t="s">
        <v>83</v>
      </c>
      <c r="C21" s="109"/>
      <c r="D21" s="109"/>
      <c r="E21" s="109"/>
      <c r="F21" s="110"/>
      <c r="K21" s="6"/>
      <c r="S21" s="6"/>
    </row>
    <row r="22" spans="1:19" x14ac:dyDescent="0.25">
      <c r="A22" s="107"/>
      <c r="B22" s="50" t="s">
        <v>38</v>
      </c>
      <c r="C22" s="51" t="s">
        <v>87</v>
      </c>
      <c r="D22" s="51" t="s">
        <v>88</v>
      </c>
      <c r="E22" s="51" t="s">
        <v>92</v>
      </c>
      <c r="F22" s="52" t="s">
        <v>93</v>
      </c>
      <c r="K22" s="6"/>
      <c r="S22" s="6"/>
    </row>
    <row r="23" spans="1:19" ht="22.5" x14ac:dyDescent="0.25">
      <c r="A23" s="107"/>
      <c r="B23" s="49">
        <v>1</v>
      </c>
      <c r="C23" s="46">
        <f>SUM(D5+F5)</f>
        <v>35000</v>
      </c>
      <c r="D23" s="46">
        <v>0</v>
      </c>
      <c r="E23" s="47">
        <v>-18000</v>
      </c>
      <c r="F23" s="48">
        <f>SUM(D23:D37)</f>
        <v>455000</v>
      </c>
      <c r="K23" s="6"/>
      <c r="S23" s="6"/>
    </row>
    <row r="24" spans="1:19" ht="22.5" x14ac:dyDescent="0.25">
      <c r="A24" s="107"/>
      <c r="B24" s="49">
        <v>2</v>
      </c>
      <c r="C24" s="46">
        <f t="shared" ref="C24:C37" si="0">SUM(D6+F6)</f>
        <v>35000</v>
      </c>
      <c r="D24" s="46">
        <f t="shared" ref="D24:D37" si="1">SUM(H6+I6)</f>
        <v>35000</v>
      </c>
      <c r="E24" s="47">
        <f t="shared" ref="E24:E36" si="2">D24-C24</f>
        <v>0</v>
      </c>
      <c r="F24" s="48"/>
      <c r="K24" s="6"/>
      <c r="S24" s="6"/>
    </row>
    <row r="25" spans="1:19" ht="22.5" x14ac:dyDescent="0.25">
      <c r="A25" s="107"/>
      <c r="B25" s="49">
        <v>3</v>
      </c>
      <c r="C25" s="46">
        <f t="shared" si="0"/>
        <v>35000</v>
      </c>
      <c r="D25" s="81">
        <f t="shared" si="1"/>
        <v>0</v>
      </c>
      <c r="E25" s="47">
        <v>0</v>
      </c>
      <c r="F25" s="48"/>
      <c r="G25" s="6" t="s">
        <v>123</v>
      </c>
      <c r="K25" s="6"/>
      <c r="S25" s="6"/>
    </row>
    <row r="26" spans="1:19" ht="22.5" x14ac:dyDescent="0.25">
      <c r="A26" s="107"/>
      <c r="B26" s="49">
        <v>4</v>
      </c>
      <c r="C26" s="46">
        <f t="shared" si="0"/>
        <v>35000</v>
      </c>
      <c r="D26" s="46">
        <f t="shared" si="1"/>
        <v>35000</v>
      </c>
      <c r="E26" s="47">
        <f t="shared" si="2"/>
        <v>0</v>
      </c>
      <c r="F26" s="48"/>
      <c r="K26" s="6"/>
      <c r="S26" s="6"/>
    </row>
    <row r="27" spans="1:19" ht="22.5" x14ac:dyDescent="0.25">
      <c r="A27" s="107"/>
      <c r="B27" s="49">
        <v>5</v>
      </c>
      <c r="C27" s="46">
        <f t="shared" si="0"/>
        <v>35000</v>
      </c>
      <c r="D27" s="46">
        <f t="shared" si="1"/>
        <v>35000</v>
      </c>
      <c r="E27" s="47">
        <f t="shared" si="2"/>
        <v>0</v>
      </c>
      <c r="F27" s="48"/>
      <c r="K27" s="6"/>
      <c r="S27" s="6"/>
    </row>
    <row r="28" spans="1:19" ht="22.5" x14ac:dyDescent="0.25">
      <c r="A28" s="107"/>
      <c r="B28" s="49">
        <v>6</v>
      </c>
      <c r="C28" s="46">
        <f t="shared" si="0"/>
        <v>35000</v>
      </c>
      <c r="D28" s="46">
        <f t="shared" si="1"/>
        <v>35000</v>
      </c>
      <c r="E28" s="47">
        <f t="shared" si="2"/>
        <v>0</v>
      </c>
      <c r="F28" s="48"/>
      <c r="K28" s="6"/>
      <c r="S28" s="6"/>
    </row>
    <row r="29" spans="1:19" ht="22.5" x14ac:dyDescent="0.25">
      <c r="A29" s="107"/>
      <c r="B29" s="49">
        <v>7</v>
      </c>
      <c r="C29" s="46">
        <f t="shared" si="0"/>
        <v>35000</v>
      </c>
      <c r="D29" s="46">
        <f t="shared" si="1"/>
        <v>35000</v>
      </c>
      <c r="E29" s="47">
        <f t="shared" si="2"/>
        <v>0</v>
      </c>
      <c r="F29" s="48"/>
      <c r="K29" s="6"/>
      <c r="S29" s="6"/>
    </row>
    <row r="30" spans="1:19" ht="22.5" x14ac:dyDescent="0.25">
      <c r="A30" s="107"/>
      <c r="B30" s="49">
        <v>8</v>
      </c>
      <c r="C30" s="46">
        <f t="shared" si="0"/>
        <v>35000</v>
      </c>
      <c r="D30" s="46">
        <f t="shared" si="1"/>
        <v>35000</v>
      </c>
      <c r="E30" s="47">
        <f t="shared" si="2"/>
        <v>0</v>
      </c>
      <c r="F30" s="48"/>
      <c r="K30" s="6"/>
      <c r="S30" s="6"/>
    </row>
    <row r="31" spans="1:19" ht="22.5" x14ac:dyDescent="0.25">
      <c r="A31" s="107"/>
      <c r="B31" s="49">
        <v>9</v>
      </c>
      <c r="C31" s="46">
        <f t="shared" si="0"/>
        <v>35000</v>
      </c>
      <c r="D31" s="46">
        <f t="shared" si="1"/>
        <v>35000</v>
      </c>
      <c r="E31" s="47">
        <f t="shared" si="2"/>
        <v>0</v>
      </c>
      <c r="F31" s="48"/>
      <c r="K31" s="6"/>
      <c r="S31" s="6"/>
    </row>
    <row r="32" spans="1:19" ht="22.5" x14ac:dyDescent="0.25">
      <c r="A32" s="107"/>
      <c r="B32" s="49">
        <v>10</v>
      </c>
      <c r="C32" s="46">
        <f t="shared" si="0"/>
        <v>35000</v>
      </c>
      <c r="D32" s="46">
        <f t="shared" si="1"/>
        <v>35000</v>
      </c>
      <c r="E32" s="47">
        <f t="shared" si="2"/>
        <v>0</v>
      </c>
      <c r="F32" s="48"/>
      <c r="K32" s="6"/>
      <c r="S32" s="6"/>
    </row>
    <row r="33" spans="1:19" ht="22.5" x14ac:dyDescent="0.25">
      <c r="A33" s="107"/>
      <c r="B33" s="49">
        <v>11</v>
      </c>
      <c r="C33" s="46">
        <f t="shared" si="0"/>
        <v>35000</v>
      </c>
      <c r="D33" s="46">
        <f t="shared" si="1"/>
        <v>35000</v>
      </c>
      <c r="E33" s="47">
        <f t="shared" si="2"/>
        <v>0</v>
      </c>
      <c r="F33" s="48"/>
      <c r="K33" s="6"/>
      <c r="S33" s="6"/>
    </row>
    <row r="34" spans="1:19" ht="22.5" x14ac:dyDescent="0.25">
      <c r="A34" s="107"/>
      <c r="B34" s="49">
        <v>12</v>
      </c>
      <c r="C34" s="46">
        <f t="shared" si="0"/>
        <v>35000</v>
      </c>
      <c r="D34" s="81">
        <f t="shared" si="1"/>
        <v>35000</v>
      </c>
      <c r="E34" s="47">
        <v>0</v>
      </c>
      <c r="F34" s="48"/>
      <c r="G34" s="6" t="s">
        <v>123</v>
      </c>
      <c r="K34" s="6"/>
      <c r="S34" s="6"/>
    </row>
    <row r="35" spans="1:19" ht="22.5" x14ac:dyDescent="0.25">
      <c r="A35" s="107"/>
      <c r="B35" s="49">
        <v>13</v>
      </c>
      <c r="C35" s="46">
        <f t="shared" si="0"/>
        <v>35000</v>
      </c>
      <c r="D35" s="46">
        <f t="shared" si="1"/>
        <v>35000</v>
      </c>
      <c r="E35" s="47">
        <v>0</v>
      </c>
      <c r="F35" s="48"/>
      <c r="G35" s="6" t="s">
        <v>123</v>
      </c>
      <c r="K35" s="6"/>
      <c r="S35" s="6"/>
    </row>
    <row r="36" spans="1:19" ht="22.5" x14ac:dyDescent="0.25">
      <c r="A36" s="107"/>
      <c r="B36" s="49">
        <v>14</v>
      </c>
      <c r="C36" s="46">
        <f t="shared" si="0"/>
        <v>35000</v>
      </c>
      <c r="D36" s="46">
        <f t="shared" si="1"/>
        <v>35000</v>
      </c>
      <c r="E36" s="47">
        <f t="shared" si="2"/>
        <v>0</v>
      </c>
      <c r="F36" s="48"/>
      <c r="K36" s="6"/>
      <c r="S36" s="6"/>
    </row>
    <row r="37" spans="1:19" ht="23.25" thickBot="1" x14ac:dyDescent="0.3">
      <c r="A37" s="107"/>
      <c r="B37" s="61">
        <v>15</v>
      </c>
      <c r="C37" s="62">
        <f t="shared" si="0"/>
        <v>35000</v>
      </c>
      <c r="D37" s="62">
        <f t="shared" si="1"/>
        <v>35000</v>
      </c>
      <c r="E37" s="63">
        <v>0</v>
      </c>
      <c r="F37" s="64"/>
      <c r="G37" s="6" t="s">
        <v>123</v>
      </c>
      <c r="K37" s="6"/>
      <c r="S37" s="6"/>
    </row>
    <row r="38" spans="1:19" ht="21.75" thickBot="1" x14ac:dyDescent="0.3">
      <c r="A38" s="111"/>
      <c r="B38" s="112"/>
      <c r="C38" s="112"/>
      <c r="D38" s="40"/>
      <c r="E38" s="40"/>
      <c r="F38" s="60"/>
      <c r="K38" s="6"/>
      <c r="S38" s="6"/>
    </row>
    <row r="39" spans="1:19" ht="21.75" thickBot="1" x14ac:dyDescent="0.3">
      <c r="A39" s="106" t="s">
        <v>2</v>
      </c>
      <c r="B39" s="108" t="s">
        <v>84</v>
      </c>
      <c r="C39" s="109"/>
      <c r="D39" s="109"/>
      <c r="E39" s="109"/>
      <c r="F39" s="110"/>
      <c r="R39" s="28"/>
      <c r="S39" s="6"/>
    </row>
    <row r="40" spans="1:19" x14ac:dyDescent="0.25">
      <c r="A40" s="107"/>
      <c r="B40" s="50" t="s">
        <v>38</v>
      </c>
      <c r="C40" s="51" t="s">
        <v>87</v>
      </c>
      <c r="D40" s="51" t="s">
        <v>88</v>
      </c>
      <c r="E40" s="51" t="s">
        <v>92</v>
      </c>
      <c r="F40" s="52" t="s">
        <v>93</v>
      </c>
      <c r="R40" s="28"/>
      <c r="S40" s="6"/>
    </row>
    <row r="41" spans="1:19" ht="22.5" x14ac:dyDescent="0.25">
      <c r="A41" s="107"/>
      <c r="B41" s="49">
        <v>1</v>
      </c>
      <c r="C41" s="46">
        <f>SUM(L5+N5-E23)</f>
        <v>18000</v>
      </c>
      <c r="D41" s="46">
        <v>0</v>
      </c>
      <c r="E41" s="47">
        <f>D41-C41</f>
        <v>-18000</v>
      </c>
      <c r="F41" s="48">
        <f>SUM(D41:D55)</f>
        <v>0</v>
      </c>
      <c r="R41" s="28"/>
      <c r="S41" s="6"/>
    </row>
    <row r="42" spans="1:19" ht="22.5" x14ac:dyDescent="0.25">
      <c r="A42" s="107"/>
      <c r="B42" s="49">
        <v>2</v>
      </c>
      <c r="C42" s="46">
        <f t="shared" ref="C42:C55" si="3">SUM(L6+N6-E24)</f>
        <v>0</v>
      </c>
      <c r="D42" s="46">
        <f t="shared" ref="D42:D55" si="4">SUM(P6+Q6)</f>
        <v>0</v>
      </c>
      <c r="E42" s="47">
        <f t="shared" ref="E42:E55" si="5">D42-C42</f>
        <v>0</v>
      </c>
      <c r="F42" s="48"/>
      <c r="R42" s="28"/>
      <c r="S42" s="6"/>
    </row>
    <row r="43" spans="1:19" ht="22.5" x14ac:dyDescent="0.25">
      <c r="A43" s="107"/>
      <c r="B43" s="49">
        <v>3</v>
      </c>
      <c r="C43" s="46">
        <f t="shared" si="3"/>
        <v>0</v>
      </c>
      <c r="D43" s="46">
        <f t="shared" si="4"/>
        <v>0</v>
      </c>
      <c r="E43" s="47">
        <f t="shared" si="5"/>
        <v>0</v>
      </c>
      <c r="F43" s="48"/>
      <c r="R43" s="28"/>
      <c r="S43" s="6"/>
    </row>
    <row r="44" spans="1:19" ht="22.5" x14ac:dyDescent="0.25">
      <c r="A44" s="107"/>
      <c r="B44" s="49">
        <v>4</v>
      </c>
      <c r="C44" s="46">
        <f t="shared" si="3"/>
        <v>0</v>
      </c>
      <c r="D44" s="46">
        <f t="shared" si="4"/>
        <v>0</v>
      </c>
      <c r="E44" s="47">
        <f t="shared" si="5"/>
        <v>0</v>
      </c>
      <c r="F44" s="48"/>
      <c r="R44" s="28"/>
      <c r="S44" s="6"/>
    </row>
    <row r="45" spans="1:19" ht="22.5" x14ac:dyDescent="0.25">
      <c r="A45" s="107"/>
      <c r="B45" s="49">
        <v>5</v>
      </c>
      <c r="C45" s="46">
        <f t="shared" si="3"/>
        <v>0</v>
      </c>
      <c r="D45" s="46">
        <f t="shared" si="4"/>
        <v>0</v>
      </c>
      <c r="E45" s="47">
        <f t="shared" si="5"/>
        <v>0</v>
      </c>
      <c r="F45" s="48"/>
      <c r="R45" s="28"/>
      <c r="S45" s="6"/>
    </row>
    <row r="46" spans="1:19" ht="22.5" x14ac:dyDescent="0.25">
      <c r="A46" s="107"/>
      <c r="B46" s="49">
        <v>6</v>
      </c>
      <c r="C46" s="46">
        <f t="shared" si="3"/>
        <v>0</v>
      </c>
      <c r="D46" s="46">
        <f t="shared" si="4"/>
        <v>0</v>
      </c>
      <c r="E46" s="47">
        <f t="shared" si="5"/>
        <v>0</v>
      </c>
      <c r="F46" s="48"/>
      <c r="R46" s="28"/>
      <c r="S46" s="6"/>
    </row>
    <row r="47" spans="1:19" ht="22.5" x14ac:dyDescent="0.25">
      <c r="A47" s="107"/>
      <c r="B47" s="49">
        <v>7</v>
      </c>
      <c r="C47" s="46">
        <f t="shared" si="3"/>
        <v>0</v>
      </c>
      <c r="D47" s="46">
        <f t="shared" si="4"/>
        <v>0</v>
      </c>
      <c r="E47" s="47">
        <f t="shared" si="5"/>
        <v>0</v>
      </c>
      <c r="F47" s="48"/>
      <c r="R47" s="28"/>
      <c r="S47" s="6"/>
    </row>
    <row r="48" spans="1:19" ht="22.5" x14ac:dyDescent="0.25">
      <c r="A48" s="107"/>
      <c r="B48" s="49">
        <v>8</v>
      </c>
      <c r="C48" s="46">
        <f t="shared" si="3"/>
        <v>0</v>
      </c>
      <c r="D48" s="46">
        <f t="shared" si="4"/>
        <v>0</v>
      </c>
      <c r="E48" s="47">
        <f t="shared" si="5"/>
        <v>0</v>
      </c>
      <c r="F48" s="48"/>
      <c r="R48" s="28"/>
      <c r="S48" s="6"/>
    </row>
    <row r="49" spans="1:19" ht="22.5" x14ac:dyDescent="0.25">
      <c r="A49" s="107"/>
      <c r="B49" s="49">
        <v>9</v>
      </c>
      <c r="C49" s="46">
        <f t="shared" si="3"/>
        <v>0</v>
      </c>
      <c r="D49" s="46">
        <f t="shared" si="4"/>
        <v>0</v>
      </c>
      <c r="E49" s="47">
        <f t="shared" si="5"/>
        <v>0</v>
      </c>
      <c r="F49" s="48"/>
      <c r="R49" s="28"/>
      <c r="S49" s="6"/>
    </row>
    <row r="50" spans="1:19" ht="22.5" x14ac:dyDescent="0.25">
      <c r="A50" s="107"/>
      <c r="B50" s="49">
        <v>10</v>
      </c>
      <c r="C50" s="46">
        <f t="shared" si="3"/>
        <v>0</v>
      </c>
      <c r="D50" s="46">
        <f t="shared" si="4"/>
        <v>0</v>
      </c>
      <c r="E50" s="47">
        <f t="shared" si="5"/>
        <v>0</v>
      </c>
      <c r="F50" s="48"/>
    </row>
    <row r="51" spans="1:19" ht="22.5" x14ac:dyDescent="0.25">
      <c r="A51" s="107"/>
      <c r="B51" s="49">
        <v>11</v>
      </c>
      <c r="C51" s="46">
        <f t="shared" si="3"/>
        <v>0</v>
      </c>
      <c r="D51" s="46">
        <f t="shared" si="4"/>
        <v>0</v>
      </c>
      <c r="E51" s="47">
        <f t="shared" si="5"/>
        <v>0</v>
      </c>
      <c r="F51" s="48"/>
    </row>
    <row r="52" spans="1:19" ht="22.5" x14ac:dyDescent="0.25">
      <c r="A52" s="107"/>
      <c r="B52" s="49">
        <v>12</v>
      </c>
      <c r="C52" s="46">
        <f t="shared" si="3"/>
        <v>0</v>
      </c>
      <c r="D52" s="46">
        <f t="shared" si="4"/>
        <v>0</v>
      </c>
      <c r="E52" s="47">
        <f t="shared" si="5"/>
        <v>0</v>
      </c>
      <c r="F52" s="48"/>
    </row>
    <row r="53" spans="1:19" ht="22.5" x14ac:dyDescent="0.25">
      <c r="A53" s="107"/>
      <c r="B53" s="49">
        <v>13</v>
      </c>
      <c r="C53" s="46">
        <f t="shared" si="3"/>
        <v>0</v>
      </c>
      <c r="D53" s="46">
        <f t="shared" si="4"/>
        <v>0</v>
      </c>
      <c r="E53" s="47">
        <f t="shared" si="5"/>
        <v>0</v>
      </c>
      <c r="F53" s="48"/>
    </row>
    <row r="54" spans="1:19" ht="22.5" x14ac:dyDescent="0.25">
      <c r="A54" s="107"/>
      <c r="B54" s="49">
        <v>14</v>
      </c>
      <c r="C54" s="46">
        <f t="shared" si="3"/>
        <v>0</v>
      </c>
      <c r="D54" s="46">
        <f t="shared" si="4"/>
        <v>0</v>
      </c>
      <c r="E54" s="47">
        <f t="shared" si="5"/>
        <v>0</v>
      </c>
      <c r="F54" s="48"/>
    </row>
    <row r="55" spans="1:19" ht="23.25" thickBot="1" x14ac:dyDescent="0.3">
      <c r="A55" s="107"/>
      <c r="B55" s="61">
        <v>15</v>
      </c>
      <c r="C55" s="46">
        <f t="shared" si="3"/>
        <v>0</v>
      </c>
      <c r="D55" s="62">
        <f t="shared" si="4"/>
        <v>0</v>
      </c>
      <c r="E55" s="63">
        <f t="shared" si="5"/>
        <v>0</v>
      </c>
      <c r="F55" s="64"/>
    </row>
    <row r="56" spans="1:19" ht="21.75" thickBot="1" x14ac:dyDescent="0.3">
      <c r="A56" s="111"/>
      <c r="B56" s="112"/>
      <c r="C56" s="112"/>
      <c r="D56" s="112"/>
      <c r="E56" s="112"/>
      <c r="F56" s="113"/>
    </row>
  </sheetData>
  <mergeCells count="13">
    <mergeCell ref="B39:F39"/>
    <mergeCell ref="A39:A55"/>
    <mergeCell ref="A38:C38"/>
    <mergeCell ref="A56:F56"/>
    <mergeCell ref="A1:A2"/>
    <mergeCell ref="D1:J1"/>
    <mergeCell ref="D2:E2"/>
    <mergeCell ref="L1:R1"/>
    <mergeCell ref="L2:M2"/>
    <mergeCell ref="C1:C2"/>
    <mergeCell ref="B1:B2"/>
    <mergeCell ref="A21:A37"/>
    <mergeCell ref="B21:F21"/>
  </mergeCells>
  <conditionalFormatting sqref="E23:E3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41:E5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rightToLeft="1" workbookViewId="0">
      <selection activeCell="D6" sqref="D6"/>
    </sheetView>
  </sheetViews>
  <sheetFormatPr defaultRowHeight="15" x14ac:dyDescent="0.25"/>
  <cols>
    <col min="1" max="1" width="10.5703125" bestFit="1" customWidth="1"/>
    <col min="2" max="2" width="11.7109375" bestFit="1" customWidth="1"/>
    <col min="4" max="4" width="10" bestFit="1" customWidth="1"/>
  </cols>
  <sheetData>
    <row r="2" spans="1:5" x14ac:dyDescent="0.25">
      <c r="A2" s="19"/>
      <c r="B2" s="19" t="s">
        <v>105</v>
      </c>
      <c r="C2" s="19" t="s">
        <v>106</v>
      </c>
      <c r="D2" s="19" t="s">
        <v>110</v>
      </c>
      <c r="E2" s="19" t="s">
        <v>107</v>
      </c>
    </row>
    <row r="3" spans="1:5" x14ac:dyDescent="0.25">
      <c r="A3" s="19" t="s">
        <v>109</v>
      </c>
      <c r="B3" s="71">
        <v>27500</v>
      </c>
      <c r="C3" s="71">
        <v>50000</v>
      </c>
      <c r="D3" s="71">
        <v>50000</v>
      </c>
      <c r="E3" s="71">
        <v>27500</v>
      </c>
    </row>
    <row r="4" spans="1:5" x14ac:dyDescent="0.25">
      <c r="A4" s="19" t="s">
        <v>81</v>
      </c>
      <c r="B4" s="71">
        <v>27500</v>
      </c>
      <c r="C4" s="19">
        <v>0</v>
      </c>
      <c r="D4" s="19">
        <v>0</v>
      </c>
      <c r="E4" s="71">
        <v>27500</v>
      </c>
    </row>
    <row r="5" spans="1:5" x14ac:dyDescent="0.25">
      <c r="A5" s="19" t="s">
        <v>108</v>
      </c>
      <c r="B5" s="70"/>
      <c r="C5" s="19"/>
      <c r="D5" s="71">
        <v>520000</v>
      </c>
      <c r="E5" s="70"/>
    </row>
    <row r="6" spans="1:5" x14ac:dyDescent="0.25">
      <c r="A6" s="19"/>
      <c r="B6" s="19"/>
      <c r="C6" s="19"/>
      <c r="D6" s="69">
        <f>SUM(D3:D5)</f>
        <v>570000</v>
      </c>
      <c r="E6" s="71">
        <f>SUM(E3:E5)</f>
        <v>55000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rightToLeft="1" workbookViewId="0">
      <selection activeCell="D6" sqref="D6"/>
    </sheetView>
  </sheetViews>
  <sheetFormatPr defaultRowHeight="21" x14ac:dyDescent="0.25"/>
  <cols>
    <col min="1" max="1" width="7" style="1" customWidth="1"/>
    <col min="2" max="2" width="5.140625" style="6" bestFit="1" customWidth="1"/>
    <col min="3" max="3" width="15" style="6" customWidth="1"/>
    <col min="4" max="4" width="18" style="6" customWidth="1"/>
    <col min="5" max="5" width="18.28515625" style="6" customWidth="1"/>
    <col min="6" max="6" width="18.42578125" style="1" customWidth="1"/>
    <col min="7" max="7" width="14.140625" style="6" bestFit="1" customWidth="1"/>
    <col min="8" max="16384" width="9.140625" style="6"/>
  </cols>
  <sheetData>
    <row r="1" spans="1:7" ht="30" customHeight="1" thickBot="1" x14ac:dyDescent="0.3">
      <c r="B1" s="4" t="s">
        <v>38</v>
      </c>
      <c r="C1" s="7" t="s">
        <v>23</v>
      </c>
      <c r="D1" s="82" t="s">
        <v>41</v>
      </c>
      <c r="E1" s="84"/>
      <c r="F1" s="83"/>
      <c r="G1" s="104" t="s">
        <v>45</v>
      </c>
    </row>
    <row r="2" spans="1:7" ht="30" customHeight="1" thickBot="1" x14ac:dyDescent="0.3">
      <c r="A2" s="14" t="s">
        <v>0</v>
      </c>
      <c r="B2" s="2" t="s">
        <v>38</v>
      </c>
      <c r="C2" s="16" t="s">
        <v>43</v>
      </c>
      <c r="D2" s="7" t="s">
        <v>33</v>
      </c>
      <c r="E2" s="4" t="s">
        <v>34</v>
      </c>
      <c r="F2" s="17" t="s">
        <v>42</v>
      </c>
      <c r="G2" s="105"/>
    </row>
    <row r="3" spans="1:7" ht="37.5" customHeight="1" x14ac:dyDescent="0.25">
      <c r="A3" s="1" t="s">
        <v>1</v>
      </c>
      <c r="B3" s="1" t="s">
        <v>1</v>
      </c>
      <c r="C3" s="1"/>
    </row>
    <row r="4" spans="1:7" ht="38.25" customHeight="1" x14ac:dyDescent="0.25">
      <c r="A4" s="1" t="s">
        <v>2</v>
      </c>
      <c r="B4" s="1" t="s">
        <v>2</v>
      </c>
      <c r="C4" s="1"/>
    </row>
    <row r="5" spans="1:7" ht="36.75" customHeight="1" x14ac:dyDescent="0.25">
      <c r="A5" s="1" t="s">
        <v>3</v>
      </c>
      <c r="B5" s="1" t="s">
        <v>3</v>
      </c>
      <c r="C5" s="1"/>
    </row>
    <row r="6" spans="1:7" ht="38.25" customHeight="1" x14ac:dyDescent="0.25">
      <c r="A6" s="1" t="s">
        <v>4</v>
      </c>
      <c r="B6" s="1" t="s">
        <v>4</v>
      </c>
      <c r="C6" s="65" t="s">
        <v>25</v>
      </c>
      <c r="F6" s="1" t="s">
        <v>44</v>
      </c>
    </row>
    <row r="7" spans="1:7" ht="37.5" customHeight="1" x14ac:dyDescent="0.25">
      <c r="A7" s="1" t="s">
        <v>5</v>
      </c>
      <c r="B7" s="1" t="s">
        <v>5</v>
      </c>
      <c r="C7" s="1"/>
    </row>
    <row r="8" spans="1:7" ht="37.5" customHeight="1" x14ac:dyDescent="0.25">
      <c r="A8" s="1" t="s">
        <v>6</v>
      </c>
      <c r="B8" s="1" t="s">
        <v>6</v>
      </c>
      <c r="C8" s="1"/>
    </row>
    <row r="9" spans="1:7" ht="38.25" customHeight="1" x14ac:dyDescent="0.25">
      <c r="A9" s="1" t="s">
        <v>7</v>
      </c>
      <c r="B9" s="1" t="s">
        <v>7</v>
      </c>
      <c r="C9" s="1"/>
    </row>
    <row r="10" spans="1:7" ht="38.25" customHeight="1" x14ac:dyDescent="0.25">
      <c r="A10" s="1" t="s">
        <v>8</v>
      </c>
      <c r="B10" s="1" t="s">
        <v>8</v>
      </c>
      <c r="C10" s="1"/>
    </row>
    <row r="11" spans="1:7" ht="37.5" customHeight="1" x14ac:dyDescent="0.25">
      <c r="A11" s="1" t="s">
        <v>9</v>
      </c>
      <c r="B11" s="1" t="s">
        <v>9</v>
      </c>
      <c r="C11" s="1"/>
    </row>
    <row r="12" spans="1:7" ht="36.75" customHeight="1" x14ac:dyDescent="0.25">
      <c r="A12" s="1" t="s">
        <v>10</v>
      </c>
      <c r="B12" s="1" t="s">
        <v>10</v>
      </c>
      <c r="C12" s="1"/>
    </row>
    <row r="13" spans="1:7" ht="38.25" customHeight="1" x14ac:dyDescent="0.25">
      <c r="A13" s="1" t="s">
        <v>11</v>
      </c>
      <c r="B13" s="1" t="s">
        <v>11</v>
      </c>
      <c r="C13" s="1"/>
    </row>
    <row r="14" spans="1:7" ht="36.75" customHeight="1" x14ac:dyDescent="0.25">
      <c r="A14" s="1" t="s">
        <v>12</v>
      </c>
      <c r="B14" s="1" t="s">
        <v>12</v>
      </c>
      <c r="C14" s="1"/>
    </row>
    <row r="15" spans="1:7" ht="36" customHeight="1" x14ac:dyDescent="0.25">
      <c r="A15" s="1" t="s">
        <v>13</v>
      </c>
      <c r="B15" s="1" t="s">
        <v>13</v>
      </c>
      <c r="C15" s="1"/>
    </row>
    <row r="16" spans="1:7" ht="36.75" customHeight="1" x14ac:dyDescent="0.25">
      <c r="A16" s="1" t="s">
        <v>14</v>
      </c>
      <c r="B16" s="1" t="s">
        <v>14</v>
      </c>
      <c r="C16" s="1"/>
    </row>
    <row r="17" spans="1:3" ht="36" customHeight="1" x14ac:dyDescent="0.25">
      <c r="A17" s="1" t="s">
        <v>15</v>
      </c>
      <c r="B17" s="1" t="s">
        <v>15</v>
      </c>
      <c r="C17" s="1"/>
    </row>
  </sheetData>
  <mergeCells count="2">
    <mergeCell ref="D1:F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مشخصات ملک</vt:lpstr>
      <vt:lpstr>صندوق</vt:lpstr>
      <vt:lpstr>هزینه‌ها</vt:lpstr>
      <vt:lpstr>پرداختی‌ها</vt:lpstr>
      <vt:lpstr>تسویه ساکنین قبلی</vt:lpstr>
      <vt:lpstr>صورت جلسات</vt:lpstr>
      <vt:lpstr>نیاز‌های ساختمان</vt:lpstr>
      <vt:lpstr>اعتراضات و کارت‌ها</vt:lpstr>
      <vt:lpstr>تماس</vt:lpstr>
      <vt:lpstr>اطلاع‌رسانی و ابلاغ</vt:lpstr>
      <vt:lpstr>تحلیل سیستم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2018-02-02T14:16:14Z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dadb1d14-d104-45b0-af7c-588b88c9f2f8</vt:lpwstr>
  </property>
</Properties>
</file>