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kimjohnson/Box/A_T Drive - kjohnson/Teaching/Courses/ADA_Spring_2020/ADA_Spring_2020-master/ADA_Spring_2020-masterb/Class 9 Kaplan Meier Curves/"/>
    </mc:Choice>
  </mc:AlternateContent>
  <xr:revisionPtr revIDLastSave="0" documentId="13_ncr:1_{79B44328-4954-664C-9412-B956EA2EDF18}" xr6:coauthVersionLast="45" xr6:coauthVersionMax="45" xr10:uidLastSave="{00000000-0000-0000-0000-000000000000}"/>
  <bookViews>
    <workbookView xWindow="880" yWindow="460" windowWidth="28800" windowHeight="17540" firstSheet="1" activeTab="3" xr2:uid="{00000000-000D-0000-FFFF-FFFF00000000}"/>
  </bookViews>
  <sheets>
    <sheet name="Data layout example" sheetId="1" r:id="rId1"/>
    <sheet name="Leukemia remission data" sheetId="2" r:id="rId2"/>
    <sheet name="average hazard" sheetId="5" r:id="rId3"/>
    <sheet name="calculating KM survivor curves" sheetId="3" r:id="rId4"/>
    <sheet name="Log rank tes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3" l="1"/>
  <c r="B31" i="3"/>
  <c r="B30" i="3"/>
  <c r="B29" i="3"/>
  <c r="B28" i="3"/>
  <c r="B27" i="3"/>
  <c r="B26" i="3"/>
  <c r="B25" i="3"/>
  <c r="B24" i="3"/>
  <c r="B23" i="3"/>
  <c r="B22" i="3"/>
  <c r="B21" i="3"/>
  <c r="B14" i="3"/>
  <c r="B13" i="3"/>
  <c r="B12" i="3"/>
  <c r="B11" i="3"/>
  <c r="B10" i="3"/>
  <c r="B9" i="3"/>
  <c r="B8" i="3"/>
  <c r="B7" i="3"/>
  <c r="B6" i="3"/>
  <c r="B5" i="3"/>
  <c r="B4" i="3"/>
  <c r="H25" i="5" l="1"/>
  <c r="H24" i="5"/>
  <c r="H4" i="5"/>
  <c r="H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H5" i="5" l="1"/>
  <c r="H26" i="5"/>
  <c r="E20" i="3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F27" i="4" l="1"/>
  <c r="F26" i="4"/>
  <c r="G22" i="4"/>
  <c r="I22" i="4" s="1"/>
  <c r="G21" i="4"/>
  <c r="I21" i="4" s="1"/>
  <c r="G20" i="4"/>
  <c r="I20" i="4" s="1"/>
  <c r="G19" i="4"/>
  <c r="I19" i="4" s="1"/>
  <c r="G18" i="4"/>
  <c r="I18" i="4" s="1"/>
  <c r="G17" i="4"/>
  <c r="I17" i="4" s="1"/>
  <c r="G16" i="4"/>
  <c r="I16" i="4" s="1"/>
  <c r="G15" i="4"/>
  <c r="I15" i="4" s="1"/>
  <c r="G14" i="4"/>
  <c r="I14" i="4" s="1"/>
  <c r="G13" i="4"/>
  <c r="I13" i="4" s="1"/>
  <c r="G12" i="4"/>
  <c r="I12" i="4" s="1"/>
  <c r="G11" i="4"/>
  <c r="I11" i="4" s="1"/>
  <c r="G10" i="4"/>
  <c r="I10" i="4" s="1"/>
  <c r="G9" i="4"/>
  <c r="I9" i="4" s="1"/>
  <c r="G8" i="4"/>
  <c r="I8" i="4" s="1"/>
  <c r="G7" i="4"/>
  <c r="I7" i="4" s="1"/>
  <c r="G6" i="4"/>
  <c r="I6" i="4" s="1"/>
  <c r="F22" i="4"/>
  <c r="H22" i="4" s="1"/>
  <c r="F21" i="4"/>
  <c r="H21" i="4" s="1"/>
  <c r="F20" i="4"/>
  <c r="H20" i="4" s="1"/>
  <c r="F19" i="4"/>
  <c r="H19" i="4" s="1"/>
  <c r="F18" i="4"/>
  <c r="H18" i="4" s="1"/>
  <c r="F17" i="4"/>
  <c r="H17" i="4" s="1"/>
  <c r="F16" i="4"/>
  <c r="H16" i="4" s="1"/>
  <c r="F15" i="4"/>
  <c r="F14" i="4"/>
  <c r="H14" i="4" s="1"/>
  <c r="F13" i="4"/>
  <c r="H13" i="4" s="1"/>
  <c r="F12" i="4"/>
  <c r="H12" i="4" s="1"/>
  <c r="F11" i="4"/>
  <c r="H11" i="4" s="1"/>
  <c r="F10" i="4"/>
  <c r="H10" i="4" s="1"/>
  <c r="F9" i="4"/>
  <c r="H9" i="4" s="1"/>
  <c r="F8" i="4"/>
  <c r="H8" i="4" s="1"/>
  <c r="F7" i="4"/>
  <c r="H7" i="4" s="1"/>
  <c r="F6" i="4"/>
  <c r="H6" i="4" s="1"/>
  <c r="C23" i="4"/>
  <c r="B23" i="4"/>
  <c r="I23" i="4" l="1"/>
  <c r="F28" i="4"/>
  <c r="F23" i="4"/>
  <c r="H15" i="4"/>
  <c r="H23" i="4" s="1"/>
  <c r="G23" i="4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 Johnson</author>
    <author>Kimberly Johnson</author>
  </authors>
  <commentList>
    <comment ref="A35" authorId="0" shapeId="0" xr:uid="{8930D0C8-5EAB-8140-BDC2-12EBDF06310E}">
      <text>
        <r>
          <rPr>
            <b/>
            <sz val="10"/>
            <color rgb="FF000000"/>
            <rFont val="Tahoma"/>
            <family val="2"/>
          </rPr>
          <t>Kim Johnson: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These times are from both groups 1 and 2. They are repeated to get the step function appearance and to account for the fact that both groups don't have events in all intervals
</t>
        </r>
      </text>
    </comment>
    <comment ref="L52" authorId="1" shapeId="0" xr:uid="{00000000-0006-0000-0300-000002000000}">
      <text>
        <r>
          <rPr>
            <b/>
            <sz val="9"/>
            <color rgb="FF000000"/>
            <rFont val="Tahoma"/>
            <family val="2"/>
          </rPr>
          <t>Kimberly Johnson: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Can get the median survival time from these curves as the x coordinate of the point at y=0.5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group 1, the median = 23 weeks
</t>
        </r>
        <r>
          <rPr>
            <sz val="9"/>
            <color rgb="FF000000"/>
            <rFont val="Tahoma"/>
            <family val="2"/>
          </rPr>
          <t>For group 2, the median = 8 weeks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Kimberly Johnson</author>
  </authors>
  <commentList>
    <comment ref="F5" authorId="0" shapeId="0" xr:uid="{00000000-0006-0000-0400-000001000000}">
      <text>
        <r>
          <rPr>
            <b/>
            <sz val="9"/>
            <color rgb="FF000000"/>
            <rFont val="Tahoma"/>
            <family val="2"/>
          </rPr>
          <t xml:space="preserve">Kimberly Johnson:
</t>
        </r>
        <r>
          <rPr>
            <b/>
            <sz val="9"/>
            <color rgb="FF000000"/>
            <rFont val="Tahoma"/>
            <family val="2"/>
          </rPr>
          <t xml:space="preserve">Getting the expected counts for each group: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 xml:space="preserve">e1j=(n1j/(n1j+n2j) x (m1j +m2j))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words: The fraction of group one in the total risk set at time t(j) multiplied by the total number of failures in groups one and two at time t(j)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 xml:space="preserve">e2j=(n2j/(n2j+n1j) x (m2j +m1j))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 words: The fraction of group two in the total risk set at time t(j) multiplied by the total number of failures in groups one and two at time t(j)</t>
        </r>
      </text>
    </comment>
    <comment ref="F26" authorId="0" shapeId="0" xr:uid="{00000000-0006-0000-0400-000002000000}">
      <text>
        <r>
          <rPr>
            <b/>
            <sz val="9"/>
            <color rgb="FF000000"/>
            <rFont val="Tahoma"/>
            <family val="2"/>
          </rPr>
          <t>Kimberly Johnson: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=((-10.25)^2/19.25)</t>
        </r>
      </text>
    </comment>
    <comment ref="F27" authorId="0" shapeId="0" xr:uid="{00000000-0006-0000-0400-000003000000}">
      <text>
        <r>
          <rPr>
            <b/>
            <sz val="9"/>
            <color rgb="FF000000"/>
            <rFont val="Tahoma"/>
            <family val="2"/>
          </rPr>
          <t>Kimberly Johnson: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(10.25)^2/10.75</t>
        </r>
      </text>
    </comment>
    <comment ref="F28" authorId="0" shapeId="0" xr:uid="{00000000-0006-0000-0400-000004000000}">
      <text>
        <r>
          <rPr>
            <b/>
            <sz val="9"/>
            <color rgb="FF000000"/>
            <rFont val="Tahoma"/>
            <family val="2"/>
          </rPr>
          <t>Kimberly Johnson: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=5.457792 + 9.773256</t>
        </r>
      </text>
    </comment>
  </commentList>
</comments>
</file>

<file path=xl/sharedStrings.xml><?xml version="1.0" encoding="utf-8"?>
<sst xmlns="http://schemas.openxmlformats.org/spreadsheetml/2006/main" count="119" uniqueCount="72">
  <si>
    <t>Indiviual ID</t>
  </si>
  <si>
    <t>t</t>
  </si>
  <si>
    <t>d</t>
  </si>
  <si>
    <t>Var2</t>
  </si>
  <si>
    <t>Var3</t>
  </si>
  <si>
    <t>Sex</t>
  </si>
  <si>
    <t>M</t>
  </si>
  <si>
    <t>F</t>
  </si>
  <si>
    <t>value</t>
  </si>
  <si>
    <t>Individual_ID</t>
  </si>
  <si>
    <t>time</t>
  </si>
  <si>
    <t>Group 1</t>
  </si>
  <si>
    <t>Group 2</t>
  </si>
  <si>
    <t xml:space="preserve">PLOT </t>
  </si>
  <si>
    <t>From Kleinbaum</t>
  </si>
  <si>
    <t>Remission data: n=42</t>
  </si>
  <si>
    <t># failures</t>
  </si>
  <si>
    <t>t(j)</t>
  </si>
  <si>
    <t>m1j</t>
  </si>
  <si>
    <t>m2j</t>
  </si>
  <si>
    <t>total</t>
  </si>
  <si>
    <t># in risk set</t>
  </si>
  <si>
    <t>n2j</t>
  </si>
  <si>
    <t>n1j</t>
  </si>
  <si>
    <t>#expected</t>
  </si>
  <si>
    <t>e1j</t>
  </si>
  <si>
    <t>e2j</t>
  </si>
  <si>
    <t>Observed - expected</t>
  </si>
  <si>
    <t>m1j-e1j</t>
  </si>
  <si>
    <t>m2j-e2j</t>
  </si>
  <si>
    <t>Approximate chi-square</t>
  </si>
  <si>
    <t>Group</t>
  </si>
  <si>
    <t>Total</t>
  </si>
  <si>
    <t>Group 1 (ordered failure times)</t>
  </si>
  <si>
    <t>Group 2 (ordered failure times)</t>
  </si>
  <si>
    <t>average hazard = number of events/total surival time</t>
  </si>
  <si>
    <t>number of events</t>
  </si>
  <si>
    <t>total survival time</t>
  </si>
  <si>
    <t>average hazard</t>
  </si>
  <si>
    <t>log_WBC</t>
  </si>
  <si>
    <t>m1j +m2j=total number of failures at time 1</t>
  </si>
  <si>
    <t>What is the meaning of e1j?</t>
  </si>
  <si>
    <t>What is the meaning of e2j?</t>
  </si>
  <si>
    <t>n2j/n1j+n2j =fraction in treatment group at risk at time 1</t>
  </si>
  <si>
    <t>m2j +m1j=total number of failures at time 1</t>
  </si>
  <si>
    <t>expected failures in treatment group at t1</t>
  </si>
  <si>
    <t>expected failures in control group at t1</t>
  </si>
  <si>
    <t>n1j/(n1j+n2j)=fraction in treatment group at risk at time 1</t>
  </si>
  <si>
    <t>21/(21+21)=0.5</t>
  </si>
  <si>
    <t>2*0.5=1</t>
  </si>
  <si>
    <t>21/(21+19)=0.525</t>
  </si>
  <si>
    <t>n1j/(n1j+n2j)=fraction in treatment group at risk at time 2</t>
  </si>
  <si>
    <t>m1j +m2j=total number of failures at time 2</t>
  </si>
  <si>
    <t>2*0.525=1.05</t>
  </si>
  <si>
    <t>n2j/n1j+n2j =fraction in treatment group at risk at time 2</t>
  </si>
  <si>
    <t>m2j +m1j=total number of failures at time 2</t>
  </si>
  <si>
    <t>expected failures in control group at time 2</t>
  </si>
  <si>
    <t>expected failures in treatment group at time 2</t>
  </si>
  <si>
    <t>19/(21+19)=0.475</t>
  </si>
  <si>
    <t>2*0.475=0.95</t>
  </si>
  <si>
    <t>j=1 (TIME =1)</t>
  </si>
  <si>
    <t>j=2 (TIME=2)</t>
  </si>
  <si>
    <t>Can also calculate a HR</t>
  </si>
  <si>
    <t>degrees of freedom =groups-1=2-1</t>
  </si>
  <si>
    <t>p-value=0.000095</t>
  </si>
  <si>
    <t>(9/19.25)/(21/10.75)=0.24</t>
  </si>
  <si>
    <t>Number censored during interval</t>
  </si>
  <si>
    <t>nj (number at risk)</t>
  </si>
  <si>
    <t>tj (ordered failure time)</t>
  </si>
  <si>
    <t xml:space="preserve">S(t) </t>
  </si>
  <si>
    <t>S(t)</t>
  </si>
  <si>
    <t>dj (number of failures during interval)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</si>
</sst>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Symbol"/>
      <family val="1"/>
      <charset val="2"/>
    </font>
    <font>
      <b/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6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/>
    <xf numFmtId="0" fontId="5" fillId="6" borderId="1" xfId="0" applyFont="1" applyFill="1" applyBorder="1" applyAlignment="1">
      <alignment horizontal="center"/>
    </xf>
    <xf numFmtId="0" fontId="0" fillId="6" borderId="1" xfId="0" applyFill="1" applyBorder="1"/>
    <xf numFmtId="0" fontId="5" fillId="7" borderId="1" xfId="0" applyFont="1" applyFill="1" applyBorder="1" applyAlignment="1">
      <alignment horizontal="center"/>
    </xf>
    <xf numFmtId="2" fontId="0" fillId="7" borderId="1" xfId="0" applyNumberFormat="1" applyFill="1" applyBorder="1"/>
    <xf numFmtId="0" fontId="5" fillId="8" borderId="1" xfId="0" applyFont="1" applyFill="1" applyBorder="1" applyAlignment="1">
      <alignment horizontal="center"/>
    </xf>
    <xf numFmtId="2" fontId="0" fillId="8" borderId="1" xfId="0" applyNumberFormat="1" applyFill="1" applyBorder="1"/>
    <xf numFmtId="164" fontId="1" fillId="0" borderId="0" xfId="0" applyNumberFormat="1" applyFont="1"/>
    <xf numFmtId="0" fontId="1" fillId="0" borderId="0" xfId="0" applyFont="1" applyAlignment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1" fillId="9" borderId="0" xfId="0" applyFont="1" applyFill="1"/>
    <xf numFmtId="0" fontId="0" fillId="0" borderId="0" xfId="0" applyAlignment="1">
      <alignment wrapText="1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KM CURVE "BY HAND"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2266166443888E-2"/>
          <c:y val="7.0039920159680635E-2"/>
          <c:w val="0.92288152283389679"/>
          <c:h val="0.8397738381504706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'calculating KM survivor curves'!$B$35</c:f>
              <c:strCache>
                <c:ptCount val="1"/>
                <c:pt idx="0">
                  <c:v>Group 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'calculating KM survivor curves'!$A$36:$A$74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15</c:v>
                </c:pt>
                <c:pt idx="27">
                  <c:v>15</c:v>
                </c:pt>
                <c:pt idx="28">
                  <c:v>16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32</c:v>
                </c:pt>
                <c:pt idx="37">
                  <c:v>34</c:v>
                </c:pt>
                <c:pt idx="38">
                  <c:v>35</c:v>
                </c:pt>
              </c:numCache>
            </c:numRef>
          </c:xVal>
          <c:yVal>
            <c:numRef>
              <c:f>'calculating KM survivor curves'!$B$36:$B$74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0.8571428571428571</c:v>
                </c:pt>
                <c:pt idx="14">
                  <c:v>0.8571428571428571</c:v>
                </c:pt>
                <c:pt idx="15">
                  <c:v>0.80672268907563016</c:v>
                </c:pt>
                <c:pt idx="16">
                  <c:v>0.80672268907563016</c:v>
                </c:pt>
                <c:pt idx="17">
                  <c:v>0.80672268907563016</c:v>
                </c:pt>
                <c:pt idx="18">
                  <c:v>0.80672268907563016</c:v>
                </c:pt>
                <c:pt idx="19">
                  <c:v>0.75294117647058811</c:v>
                </c:pt>
                <c:pt idx="20">
                  <c:v>0.75294117647058811</c:v>
                </c:pt>
                <c:pt idx="21">
                  <c:v>0.75294117647058811</c:v>
                </c:pt>
                <c:pt idx="22">
                  <c:v>0.75294117647058811</c:v>
                </c:pt>
                <c:pt idx="23">
                  <c:v>0.75294117647058811</c:v>
                </c:pt>
                <c:pt idx="24">
                  <c:v>0.75294117647058811</c:v>
                </c:pt>
                <c:pt idx="25">
                  <c:v>0.69019607843137243</c:v>
                </c:pt>
                <c:pt idx="26">
                  <c:v>0.69019607843137243</c:v>
                </c:pt>
                <c:pt idx="27">
                  <c:v>0.69019607843137243</c:v>
                </c:pt>
                <c:pt idx="28">
                  <c:v>0.69019607843137243</c:v>
                </c:pt>
                <c:pt idx="29">
                  <c:v>0.62745098039215674</c:v>
                </c:pt>
                <c:pt idx="30">
                  <c:v>0.62745098039215674</c:v>
                </c:pt>
                <c:pt idx="31">
                  <c:v>0.62745098039215674</c:v>
                </c:pt>
                <c:pt idx="32">
                  <c:v>0.62745098039215674</c:v>
                </c:pt>
                <c:pt idx="33">
                  <c:v>0.53781512605042003</c:v>
                </c:pt>
                <c:pt idx="34">
                  <c:v>0.53781512605042003</c:v>
                </c:pt>
                <c:pt idx="35">
                  <c:v>0.44817927170868338</c:v>
                </c:pt>
                <c:pt idx="36">
                  <c:v>0.44817927170868338</c:v>
                </c:pt>
                <c:pt idx="37">
                  <c:v>0.44817927170868338</c:v>
                </c:pt>
                <c:pt idx="38">
                  <c:v>0.44817927170868338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4-48F2-9449-E2B70A80E673}"/>
            </c:ext>
          </c:extLst>
        </c:ser>
        <c:ser>
          <c:idx val="1"/>
          <c:order val="1"/>
          <c:tx>
            <c:strRef>
              <c:f>'calculating KM survivor curves'!$C$35</c:f>
              <c:strCache>
                <c:ptCount val="1"/>
                <c:pt idx="0">
                  <c:v>Group 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'calculating KM survivor curves'!$A$36:$A$74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15</c:v>
                </c:pt>
                <c:pt idx="27">
                  <c:v>15</c:v>
                </c:pt>
                <c:pt idx="28">
                  <c:v>16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32</c:v>
                </c:pt>
                <c:pt idx="37">
                  <c:v>34</c:v>
                </c:pt>
                <c:pt idx="38">
                  <c:v>35</c:v>
                </c:pt>
              </c:numCache>
            </c:numRef>
          </c:xVal>
          <c:yVal>
            <c:numRef>
              <c:f>'calculating KM survivor curves'!$C$36:$C$74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0.90476190476190477</c:v>
                </c:pt>
                <c:pt idx="3">
                  <c:v>0.90476190476190477</c:v>
                </c:pt>
                <c:pt idx="4">
                  <c:v>0.80952380952380953</c:v>
                </c:pt>
                <c:pt idx="5">
                  <c:v>0.80952380952380953</c:v>
                </c:pt>
                <c:pt idx="6">
                  <c:v>0.76190476190476186</c:v>
                </c:pt>
                <c:pt idx="7">
                  <c:v>0.76190476190476186</c:v>
                </c:pt>
                <c:pt idx="8">
                  <c:v>0.66666666666666663</c:v>
                </c:pt>
                <c:pt idx="9">
                  <c:v>0.66666666666666663</c:v>
                </c:pt>
                <c:pt idx="10">
                  <c:v>0.66666666666666663</c:v>
                </c:pt>
                <c:pt idx="11">
                  <c:v>0.5714285714285714</c:v>
                </c:pt>
                <c:pt idx="12">
                  <c:v>0.5714285714285714</c:v>
                </c:pt>
                <c:pt idx="13">
                  <c:v>0.5714285714285714</c:v>
                </c:pt>
                <c:pt idx="14">
                  <c:v>0.5714285714285714</c:v>
                </c:pt>
                <c:pt idx="15">
                  <c:v>0.5714285714285714</c:v>
                </c:pt>
                <c:pt idx="16">
                  <c:v>0.5714285714285714</c:v>
                </c:pt>
                <c:pt idx="17">
                  <c:v>0.38095238095238093</c:v>
                </c:pt>
                <c:pt idx="18">
                  <c:v>0.38095238095238093</c:v>
                </c:pt>
                <c:pt idx="19">
                  <c:v>0.38095238095238093</c:v>
                </c:pt>
                <c:pt idx="20">
                  <c:v>0.38095238095238093</c:v>
                </c:pt>
                <c:pt idx="21">
                  <c:v>0.2857142857142857</c:v>
                </c:pt>
                <c:pt idx="22">
                  <c:v>0.2857142857142857</c:v>
                </c:pt>
                <c:pt idx="23">
                  <c:v>0.19047619047619047</c:v>
                </c:pt>
                <c:pt idx="24">
                  <c:v>0.19047619047619047</c:v>
                </c:pt>
                <c:pt idx="25">
                  <c:v>0.19047619047619047</c:v>
                </c:pt>
                <c:pt idx="26">
                  <c:v>0.19047619047619047</c:v>
                </c:pt>
                <c:pt idx="27">
                  <c:v>0.14285714285714285</c:v>
                </c:pt>
                <c:pt idx="28">
                  <c:v>0.14285714285714285</c:v>
                </c:pt>
                <c:pt idx="29">
                  <c:v>0.14285714285714285</c:v>
                </c:pt>
                <c:pt idx="30">
                  <c:v>0.14285714285714285</c:v>
                </c:pt>
                <c:pt idx="31">
                  <c:v>9.5238095238095233E-2</c:v>
                </c:pt>
                <c:pt idx="32">
                  <c:v>9.5238095238095233E-2</c:v>
                </c:pt>
                <c:pt idx="33">
                  <c:v>4.7619047619047616E-2</c:v>
                </c:pt>
                <c:pt idx="34">
                  <c:v>4.7619047619047616E-2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F4-48F2-9449-E2B70A80E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53792"/>
        <c:axId val="480547888"/>
      </c:scatterChart>
      <c:valAx>
        <c:axId val="480553792"/>
        <c:scaling>
          <c:orientation val="minMax"/>
          <c:max val="35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47888"/>
        <c:crosses val="autoZero"/>
        <c:crossBetween val="midCat"/>
      </c:valAx>
      <c:valAx>
        <c:axId val="4805478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</a:t>
                </a:r>
                <a:r>
                  <a:rPr lang="en-US" baseline="0"/>
                  <a:t> survivng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5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36314077002873"/>
          <c:y val="7.9181322394580908E-2"/>
          <c:w val="0.11340005466506416"/>
          <c:h val="6.73657409590268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tiff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if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34</xdr:row>
      <xdr:rowOff>180975</xdr:rowOff>
    </xdr:from>
    <xdr:to>
      <xdr:col>10</xdr:col>
      <xdr:colOff>600075</xdr:colOff>
      <xdr:row>68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168212</xdr:colOff>
      <xdr:row>0</xdr:row>
      <xdr:rowOff>176622</xdr:rowOff>
    </xdr:from>
    <xdr:to>
      <xdr:col>9</xdr:col>
      <xdr:colOff>395466</xdr:colOff>
      <xdr:row>2</xdr:row>
      <xdr:rowOff>185705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3DA085-5B29-4B44-8A3F-969E99D22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4503" y="176622"/>
          <a:ext cx="5105400" cy="1371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187325</xdr:rowOff>
    </xdr:from>
    <xdr:to>
      <xdr:col>8</xdr:col>
      <xdr:colOff>529508</xdr:colOff>
      <xdr:row>35</xdr:row>
      <xdr:rowOff>53825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1325"/>
          <a:ext cx="6422308" cy="1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40</xdr:row>
      <xdr:rowOff>9525</xdr:rowOff>
    </xdr:from>
    <xdr:to>
      <xdr:col>3</xdr:col>
      <xdr:colOff>596900</xdr:colOff>
      <xdr:row>45</xdr:row>
      <xdr:rowOff>98425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05504E-DA40-5642-ABC1-1E70CA511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00" y="7629525"/>
          <a:ext cx="2476500" cy="104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16.5" customWidth="1"/>
  </cols>
  <sheetData>
    <row r="1" spans="1:6" s="2" customFormat="1" x14ac:dyDescent="0.2">
      <c r="A1" s="4" t="s">
        <v>0</v>
      </c>
      <c r="B1" s="3" t="s">
        <v>2</v>
      </c>
      <c r="C1" s="4" t="s">
        <v>1</v>
      </c>
      <c r="D1" s="4" t="s">
        <v>5</v>
      </c>
      <c r="E1" s="4" t="s">
        <v>3</v>
      </c>
      <c r="F1" s="4" t="s">
        <v>4</v>
      </c>
    </row>
    <row r="2" spans="1:6" x14ac:dyDescent="0.2">
      <c r="A2" s="5">
        <v>1</v>
      </c>
      <c r="B2" s="5">
        <v>1</v>
      </c>
      <c r="C2" s="5">
        <v>10</v>
      </c>
      <c r="D2" s="5" t="s">
        <v>6</v>
      </c>
      <c r="E2" s="5" t="s">
        <v>8</v>
      </c>
      <c r="F2" s="5" t="s">
        <v>8</v>
      </c>
    </row>
    <row r="3" spans="1:6" x14ac:dyDescent="0.2">
      <c r="A3" s="5">
        <v>2</v>
      </c>
      <c r="B3" s="5">
        <v>1</v>
      </c>
      <c r="C3" s="5">
        <v>8</v>
      </c>
      <c r="D3" s="5" t="s">
        <v>6</v>
      </c>
      <c r="E3" s="5" t="s">
        <v>8</v>
      </c>
      <c r="F3" s="5" t="s">
        <v>8</v>
      </c>
    </row>
    <row r="4" spans="1:6" x14ac:dyDescent="0.2">
      <c r="A4" s="5">
        <v>3</v>
      </c>
      <c r="B4" s="5">
        <v>1</v>
      </c>
      <c r="C4" s="5">
        <v>7</v>
      </c>
      <c r="D4" s="5" t="s">
        <v>7</v>
      </c>
      <c r="E4" s="5" t="s">
        <v>8</v>
      </c>
      <c r="F4" s="5" t="s">
        <v>8</v>
      </c>
    </row>
    <row r="5" spans="1:6" x14ac:dyDescent="0.2">
      <c r="A5" s="5">
        <v>4</v>
      </c>
      <c r="B5" s="5">
        <v>0</v>
      </c>
      <c r="C5" s="5">
        <v>12</v>
      </c>
      <c r="D5" s="5" t="s">
        <v>7</v>
      </c>
      <c r="E5" s="5" t="s">
        <v>8</v>
      </c>
      <c r="F5" s="5" t="s">
        <v>8</v>
      </c>
    </row>
    <row r="6" spans="1:6" x14ac:dyDescent="0.2">
      <c r="A6" s="5">
        <v>5</v>
      </c>
      <c r="B6" s="5">
        <v>0</v>
      </c>
      <c r="C6" s="5">
        <v>12</v>
      </c>
      <c r="D6" s="5" t="s">
        <v>6</v>
      </c>
      <c r="E6" s="5" t="s">
        <v>8</v>
      </c>
      <c r="F6" s="5" t="s">
        <v>8</v>
      </c>
    </row>
    <row r="7" spans="1:6" x14ac:dyDescent="0.2">
      <c r="A7" s="5">
        <v>6</v>
      </c>
      <c r="B7" s="5">
        <v>0</v>
      </c>
      <c r="C7" s="5">
        <v>3</v>
      </c>
      <c r="D7" s="5" t="s">
        <v>7</v>
      </c>
      <c r="E7" s="5" t="s">
        <v>8</v>
      </c>
      <c r="F7" s="5" t="s">
        <v>8</v>
      </c>
    </row>
    <row r="8" spans="1:6" x14ac:dyDescent="0.2">
      <c r="A8" s="5">
        <v>7</v>
      </c>
      <c r="B8" s="5">
        <v>1</v>
      </c>
      <c r="C8" s="5">
        <v>7</v>
      </c>
      <c r="D8" s="5" t="s">
        <v>6</v>
      </c>
      <c r="E8" s="5" t="s">
        <v>8</v>
      </c>
      <c r="F8" s="5" t="s">
        <v>8</v>
      </c>
    </row>
    <row r="9" spans="1:6" x14ac:dyDescent="0.2">
      <c r="A9" s="5">
        <v>8</v>
      </c>
      <c r="B9" s="5">
        <v>0</v>
      </c>
      <c r="C9" s="5">
        <v>12</v>
      </c>
      <c r="D9" s="5" t="s">
        <v>6</v>
      </c>
      <c r="E9" s="5" t="s">
        <v>8</v>
      </c>
      <c r="F9" s="5" t="s">
        <v>8</v>
      </c>
    </row>
    <row r="10" spans="1:6" x14ac:dyDescent="0.2">
      <c r="A10" s="5">
        <v>9</v>
      </c>
      <c r="B10" s="5">
        <v>1</v>
      </c>
      <c r="C10" s="5">
        <v>3</v>
      </c>
      <c r="D10" s="5" t="s">
        <v>6</v>
      </c>
      <c r="E10" s="5" t="s">
        <v>8</v>
      </c>
      <c r="F10" s="5" t="s">
        <v>8</v>
      </c>
    </row>
    <row r="11" spans="1:6" x14ac:dyDescent="0.2">
      <c r="A11" s="5">
        <v>10</v>
      </c>
      <c r="B11" s="5">
        <v>0</v>
      </c>
      <c r="C11" s="5">
        <v>12</v>
      </c>
      <c r="D11" s="5" t="s">
        <v>7</v>
      </c>
      <c r="E11" s="5" t="s">
        <v>8</v>
      </c>
      <c r="F11" s="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5.5" style="1" customWidth="1"/>
    <col min="2" max="4" width="9.1640625" style="1"/>
  </cols>
  <sheetData>
    <row r="1" spans="1:5" s="6" customFormat="1" x14ac:dyDescent="0.2">
      <c r="A1" s="2" t="s">
        <v>9</v>
      </c>
      <c r="B1" s="3" t="s">
        <v>2</v>
      </c>
      <c r="C1" s="4" t="s">
        <v>1</v>
      </c>
      <c r="D1" s="2" t="s">
        <v>31</v>
      </c>
      <c r="E1" s="6" t="s">
        <v>39</v>
      </c>
    </row>
    <row r="2" spans="1:5" s="19" customFormat="1" x14ac:dyDescent="0.2">
      <c r="A2" s="18">
        <v>1</v>
      </c>
      <c r="B2" s="18">
        <v>1</v>
      </c>
      <c r="C2" s="18">
        <v>6</v>
      </c>
      <c r="D2" s="18">
        <v>1</v>
      </c>
      <c r="E2" s="19">
        <v>2.31</v>
      </c>
    </row>
    <row r="3" spans="1:5" s="19" customFormat="1" x14ac:dyDescent="0.2">
      <c r="A3" s="18">
        <f>A2+1</f>
        <v>2</v>
      </c>
      <c r="B3" s="18">
        <v>1</v>
      </c>
      <c r="C3" s="18">
        <v>6</v>
      </c>
      <c r="D3" s="18">
        <v>1</v>
      </c>
      <c r="E3" s="19">
        <v>4.0599999999999996</v>
      </c>
    </row>
    <row r="4" spans="1:5" s="19" customFormat="1" x14ac:dyDescent="0.2">
      <c r="A4" s="18">
        <f t="shared" ref="A4:A43" si="0">A3+1</f>
        <v>3</v>
      </c>
      <c r="B4" s="18">
        <v>1</v>
      </c>
      <c r="C4" s="18">
        <v>6</v>
      </c>
      <c r="D4" s="18">
        <v>1</v>
      </c>
      <c r="E4" s="19">
        <v>3.28</v>
      </c>
    </row>
    <row r="5" spans="1:5" s="19" customFormat="1" x14ac:dyDescent="0.2">
      <c r="A5" s="18">
        <f t="shared" si="0"/>
        <v>4</v>
      </c>
      <c r="B5" s="18">
        <v>1</v>
      </c>
      <c r="C5" s="18">
        <v>7</v>
      </c>
      <c r="D5" s="18">
        <v>1</v>
      </c>
      <c r="E5" s="19">
        <v>4.43</v>
      </c>
    </row>
    <row r="6" spans="1:5" s="19" customFormat="1" x14ac:dyDescent="0.2">
      <c r="A6" s="18">
        <f t="shared" si="0"/>
        <v>5</v>
      </c>
      <c r="B6" s="18">
        <v>1</v>
      </c>
      <c r="C6" s="18">
        <v>10</v>
      </c>
      <c r="D6" s="18">
        <v>1</v>
      </c>
      <c r="E6" s="19">
        <v>2.96</v>
      </c>
    </row>
    <row r="7" spans="1:5" s="19" customFormat="1" x14ac:dyDescent="0.2">
      <c r="A7" s="18">
        <f t="shared" si="0"/>
        <v>6</v>
      </c>
      <c r="B7" s="18">
        <v>1</v>
      </c>
      <c r="C7" s="18">
        <v>13</v>
      </c>
      <c r="D7" s="18">
        <v>1</v>
      </c>
      <c r="E7" s="19">
        <v>2.88</v>
      </c>
    </row>
    <row r="8" spans="1:5" s="19" customFormat="1" x14ac:dyDescent="0.2">
      <c r="A8" s="18">
        <f t="shared" si="0"/>
        <v>7</v>
      </c>
      <c r="B8" s="18">
        <v>1</v>
      </c>
      <c r="C8" s="18">
        <v>16</v>
      </c>
      <c r="D8" s="18">
        <v>1</v>
      </c>
      <c r="E8" s="19">
        <v>3.6</v>
      </c>
    </row>
    <row r="9" spans="1:5" s="19" customFormat="1" x14ac:dyDescent="0.2">
      <c r="A9" s="18">
        <f t="shared" si="0"/>
        <v>8</v>
      </c>
      <c r="B9" s="18">
        <v>1</v>
      </c>
      <c r="C9" s="18">
        <v>22</v>
      </c>
      <c r="D9" s="18">
        <v>1</v>
      </c>
      <c r="E9" s="19">
        <v>2.3199999999999998</v>
      </c>
    </row>
    <row r="10" spans="1:5" s="19" customFormat="1" x14ac:dyDescent="0.2">
      <c r="A10" s="18">
        <f t="shared" si="0"/>
        <v>9</v>
      </c>
      <c r="B10" s="18">
        <v>1</v>
      </c>
      <c r="C10" s="18">
        <v>23</v>
      </c>
      <c r="D10" s="18">
        <v>1</v>
      </c>
      <c r="E10" s="19">
        <v>2.57</v>
      </c>
    </row>
    <row r="11" spans="1:5" s="19" customFormat="1" x14ac:dyDescent="0.2">
      <c r="A11" s="18">
        <f t="shared" si="0"/>
        <v>10</v>
      </c>
      <c r="B11" s="20">
        <v>0</v>
      </c>
      <c r="C11" s="18">
        <v>6</v>
      </c>
      <c r="D11" s="18">
        <v>1</v>
      </c>
      <c r="E11" s="19">
        <v>3.2</v>
      </c>
    </row>
    <row r="12" spans="1:5" s="19" customFormat="1" x14ac:dyDescent="0.2">
      <c r="A12" s="18">
        <f t="shared" si="0"/>
        <v>11</v>
      </c>
      <c r="B12" s="20">
        <v>0</v>
      </c>
      <c r="C12" s="18">
        <v>9</v>
      </c>
      <c r="D12" s="18">
        <v>1</v>
      </c>
      <c r="E12" s="19">
        <v>2.8</v>
      </c>
    </row>
    <row r="13" spans="1:5" s="19" customFormat="1" x14ac:dyDescent="0.2">
      <c r="A13" s="18">
        <f t="shared" si="0"/>
        <v>12</v>
      </c>
      <c r="B13" s="20">
        <v>0</v>
      </c>
      <c r="C13" s="18">
        <v>10</v>
      </c>
      <c r="D13" s="18">
        <v>1</v>
      </c>
      <c r="E13" s="19">
        <v>2.7</v>
      </c>
    </row>
    <row r="14" spans="1:5" s="19" customFormat="1" x14ac:dyDescent="0.2">
      <c r="A14" s="18">
        <f t="shared" si="0"/>
        <v>13</v>
      </c>
      <c r="B14" s="20">
        <v>0</v>
      </c>
      <c r="C14" s="18">
        <v>11</v>
      </c>
      <c r="D14" s="18">
        <v>1</v>
      </c>
      <c r="E14" s="19">
        <v>2.6</v>
      </c>
    </row>
    <row r="15" spans="1:5" s="19" customFormat="1" x14ac:dyDescent="0.2">
      <c r="A15" s="18">
        <f t="shared" si="0"/>
        <v>14</v>
      </c>
      <c r="B15" s="20">
        <v>0</v>
      </c>
      <c r="C15" s="18">
        <v>17</v>
      </c>
      <c r="D15" s="18">
        <v>1</v>
      </c>
      <c r="E15" s="19">
        <v>2.16</v>
      </c>
    </row>
    <row r="16" spans="1:5" s="19" customFormat="1" x14ac:dyDescent="0.2">
      <c r="A16" s="18">
        <f t="shared" si="0"/>
        <v>15</v>
      </c>
      <c r="B16" s="20">
        <v>0</v>
      </c>
      <c r="C16" s="18">
        <v>19</v>
      </c>
      <c r="D16" s="18">
        <v>1</v>
      </c>
      <c r="E16" s="19">
        <v>2.0499999999999998</v>
      </c>
    </row>
    <row r="17" spans="1:5" s="19" customFormat="1" x14ac:dyDescent="0.2">
      <c r="A17" s="18">
        <f t="shared" si="0"/>
        <v>16</v>
      </c>
      <c r="B17" s="20">
        <v>0</v>
      </c>
      <c r="C17" s="18">
        <v>20</v>
      </c>
      <c r="D17" s="18">
        <v>1</v>
      </c>
      <c r="E17" s="19">
        <v>2.0099999999999998</v>
      </c>
    </row>
    <row r="18" spans="1:5" s="19" customFormat="1" x14ac:dyDescent="0.2">
      <c r="A18" s="18">
        <f t="shared" si="0"/>
        <v>17</v>
      </c>
      <c r="B18" s="20">
        <v>0</v>
      </c>
      <c r="C18" s="18">
        <v>25</v>
      </c>
      <c r="D18" s="18">
        <v>1</v>
      </c>
      <c r="E18" s="19">
        <v>1.78</v>
      </c>
    </row>
    <row r="19" spans="1:5" s="19" customFormat="1" x14ac:dyDescent="0.2">
      <c r="A19" s="18">
        <f t="shared" si="0"/>
        <v>18</v>
      </c>
      <c r="B19" s="20">
        <v>0</v>
      </c>
      <c r="C19" s="18">
        <v>32</v>
      </c>
      <c r="D19" s="18">
        <v>1</v>
      </c>
      <c r="E19" s="19">
        <v>2.2000000000000002</v>
      </c>
    </row>
    <row r="20" spans="1:5" s="19" customFormat="1" x14ac:dyDescent="0.2">
      <c r="A20" s="18">
        <f t="shared" si="0"/>
        <v>19</v>
      </c>
      <c r="B20" s="20">
        <v>0</v>
      </c>
      <c r="C20" s="18">
        <v>32</v>
      </c>
      <c r="D20" s="18">
        <v>1</v>
      </c>
      <c r="E20" s="19">
        <v>2.5299999999999998</v>
      </c>
    </row>
    <row r="21" spans="1:5" s="19" customFormat="1" x14ac:dyDescent="0.2">
      <c r="A21" s="18">
        <f t="shared" si="0"/>
        <v>20</v>
      </c>
      <c r="B21" s="20">
        <v>0</v>
      </c>
      <c r="C21" s="18">
        <v>34</v>
      </c>
      <c r="D21" s="18">
        <v>1</v>
      </c>
      <c r="E21" s="19">
        <v>1.47</v>
      </c>
    </row>
    <row r="22" spans="1:5" s="19" customFormat="1" x14ac:dyDescent="0.2">
      <c r="A22" s="18">
        <f t="shared" si="0"/>
        <v>21</v>
      </c>
      <c r="B22" s="20">
        <v>0</v>
      </c>
      <c r="C22" s="18">
        <v>35</v>
      </c>
      <c r="D22" s="18">
        <v>1</v>
      </c>
      <c r="E22" s="19">
        <v>1.45</v>
      </c>
    </row>
    <row r="23" spans="1:5" s="17" customFormat="1" x14ac:dyDescent="0.2">
      <c r="A23" s="16">
        <f t="shared" si="0"/>
        <v>22</v>
      </c>
      <c r="B23" s="16">
        <v>1</v>
      </c>
      <c r="C23" s="16">
        <v>1</v>
      </c>
      <c r="D23" s="16">
        <v>0</v>
      </c>
      <c r="E23" s="17">
        <v>2.8</v>
      </c>
    </row>
    <row r="24" spans="1:5" s="17" customFormat="1" x14ac:dyDescent="0.2">
      <c r="A24" s="16">
        <f t="shared" si="0"/>
        <v>23</v>
      </c>
      <c r="B24" s="16">
        <v>1</v>
      </c>
      <c r="C24" s="16">
        <v>1</v>
      </c>
      <c r="D24" s="16">
        <v>0</v>
      </c>
      <c r="E24" s="17">
        <v>5</v>
      </c>
    </row>
    <row r="25" spans="1:5" s="17" customFormat="1" x14ac:dyDescent="0.2">
      <c r="A25" s="16">
        <f t="shared" si="0"/>
        <v>24</v>
      </c>
      <c r="B25" s="16">
        <v>1</v>
      </c>
      <c r="C25" s="16">
        <v>2</v>
      </c>
      <c r="D25" s="16">
        <v>0</v>
      </c>
      <c r="E25" s="17">
        <v>4.91</v>
      </c>
    </row>
    <row r="26" spans="1:5" s="17" customFormat="1" x14ac:dyDescent="0.2">
      <c r="A26" s="16">
        <f t="shared" si="0"/>
        <v>25</v>
      </c>
      <c r="B26" s="16">
        <v>1</v>
      </c>
      <c r="C26" s="16">
        <v>2</v>
      </c>
      <c r="D26" s="16">
        <v>0</v>
      </c>
      <c r="E26" s="17">
        <v>4.4800000000000004</v>
      </c>
    </row>
    <row r="27" spans="1:5" s="17" customFormat="1" x14ac:dyDescent="0.2">
      <c r="A27" s="16">
        <f t="shared" si="0"/>
        <v>26</v>
      </c>
      <c r="B27" s="16">
        <v>1</v>
      </c>
      <c r="C27" s="16">
        <v>3</v>
      </c>
      <c r="D27" s="16">
        <v>0</v>
      </c>
      <c r="E27" s="17">
        <v>4.01</v>
      </c>
    </row>
    <row r="28" spans="1:5" s="17" customFormat="1" x14ac:dyDescent="0.2">
      <c r="A28" s="16">
        <f t="shared" si="0"/>
        <v>27</v>
      </c>
      <c r="B28" s="16">
        <v>1</v>
      </c>
      <c r="C28" s="16">
        <v>4</v>
      </c>
      <c r="D28" s="16">
        <v>0</v>
      </c>
      <c r="E28" s="17">
        <v>4.3600000000000003</v>
      </c>
    </row>
    <row r="29" spans="1:5" s="17" customFormat="1" x14ac:dyDescent="0.2">
      <c r="A29" s="16">
        <f t="shared" si="0"/>
        <v>28</v>
      </c>
      <c r="B29" s="16">
        <v>1</v>
      </c>
      <c r="C29" s="16">
        <v>4</v>
      </c>
      <c r="D29" s="16">
        <v>0</v>
      </c>
      <c r="E29" s="17">
        <v>2.42</v>
      </c>
    </row>
    <row r="30" spans="1:5" s="17" customFormat="1" x14ac:dyDescent="0.2">
      <c r="A30" s="16">
        <f t="shared" si="0"/>
        <v>29</v>
      </c>
      <c r="B30" s="16">
        <v>1</v>
      </c>
      <c r="C30" s="16">
        <v>5</v>
      </c>
      <c r="D30" s="16">
        <v>0</v>
      </c>
      <c r="E30" s="17">
        <v>3.49</v>
      </c>
    </row>
    <row r="31" spans="1:5" s="17" customFormat="1" x14ac:dyDescent="0.2">
      <c r="A31" s="16">
        <f t="shared" si="0"/>
        <v>30</v>
      </c>
      <c r="B31" s="16">
        <v>1</v>
      </c>
      <c r="C31" s="16">
        <v>5</v>
      </c>
      <c r="D31" s="16">
        <v>0</v>
      </c>
      <c r="E31" s="17">
        <v>3.97</v>
      </c>
    </row>
    <row r="32" spans="1:5" s="17" customFormat="1" x14ac:dyDescent="0.2">
      <c r="A32" s="16">
        <f t="shared" si="0"/>
        <v>31</v>
      </c>
      <c r="B32" s="16">
        <v>1</v>
      </c>
      <c r="C32" s="16">
        <v>8</v>
      </c>
      <c r="D32" s="16">
        <v>0</v>
      </c>
      <c r="E32" s="17">
        <v>3.52</v>
      </c>
    </row>
    <row r="33" spans="1:5" s="17" customFormat="1" x14ac:dyDescent="0.2">
      <c r="A33" s="16">
        <f t="shared" si="0"/>
        <v>32</v>
      </c>
      <c r="B33" s="16">
        <v>1</v>
      </c>
      <c r="C33" s="16">
        <v>8</v>
      </c>
      <c r="D33" s="16">
        <v>0</v>
      </c>
      <c r="E33" s="17">
        <v>3.05</v>
      </c>
    </row>
    <row r="34" spans="1:5" s="17" customFormat="1" x14ac:dyDescent="0.2">
      <c r="A34" s="16">
        <f t="shared" si="0"/>
        <v>33</v>
      </c>
      <c r="B34" s="16">
        <v>1</v>
      </c>
      <c r="C34" s="16">
        <v>8</v>
      </c>
      <c r="D34" s="16">
        <v>0</v>
      </c>
      <c r="E34" s="17">
        <v>2.3199999999999998</v>
      </c>
    </row>
    <row r="35" spans="1:5" s="17" customFormat="1" x14ac:dyDescent="0.2">
      <c r="A35" s="16">
        <f t="shared" si="0"/>
        <v>34</v>
      </c>
      <c r="B35" s="16">
        <v>1</v>
      </c>
      <c r="C35" s="16">
        <v>8</v>
      </c>
      <c r="D35" s="16">
        <v>0</v>
      </c>
      <c r="E35" s="17">
        <v>3.26</v>
      </c>
    </row>
    <row r="36" spans="1:5" s="17" customFormat="1" x14ac:dyDescent="0.2">
      <c r="A36" s="16">
        <f t="shared" si="0"/>
        <v>35</v>
      </c>
      <c r="B36" s="16">
        <v>1</v>
      </c>
      <c r="C36" s="16">
        <v>11</v>
      </c>
      <c r="D36" s="16">
        <v>0</v>
      </c>
      <c r="E36" s="17">
        <v>3.49</v>
      </c>
    </row>
    <row r="37" spans="1:5" s="17" customFormat="1" x14ac:dyDescent="0.2">
      <c r="A37" s="16">
        <f t="shared" si="0"/>
        <v>36</v>
      </c>
      <c r="B37" s="16">
        <v>1</v>
      </c>
      <c r="C37" s="16">
        <v>11</v>
      </c>
      <c r="D37" s="16">
        <v>0</v>
      </c>
      <c r="E37" s="17">
        <v>2.12</v>
      </c>
    </row>
    <row r="38" spans="1:5" s="17" customFormat="1" x14ac:dyDescent="0.2">
      <c r="A38" s="16">
        <f t="shared" si="0"/>
        <v>37</v>
      </c>
      <c r="B38" s="16">
        <v>1</v>
      </c>
      <c r="C38" s="16">
        <v>12</v>
      </c>
      <c r="D38" s="16">
        <v>0</v>
      </c>
      <c r="E38" s="17">
        <v>1.5</v>
      </c>
    </row>
    <row r="39" spans="1:5" s="17" customFormat="1" x14ac:dyDescent="0.2">
      <c r="A39" s="16">
        <f t="shared" si="0"/>
        <v>38</v>
      </c>
      <c r="B39" s="16">
        <v>1</v>
      </c>
      <c r="C39" s="16">
        <v>12</v>
      </c>
      <c r="D39" s="16">
        <v>0</v>
      </c>
      <c r="E39" s="17">
        <v>3.06</v>
      </c>
    </row>
    <row r="40" spans="1:5" s="17" customFormat="1" x14ac:dyDescent="0.2">
      <c r="A40" s="16">
        <f t="shared" si="0"/>
        <v>39</v>
      </c>
      <c r="B40" s="16">
        <v>1</v>
      </c>
      <c r="C40" s="16">
        <v>15</v>
      </c>
      <c r="D40" s="16">
        <v>0</v>
      </c>
      <c r="E40" s="17">
        <v>2.2999999999999998</v>
      </c>
    </row>
    <row r="41" spans="1:5" s="17" customFormat="1" x14ac:dyDescent="0.2">
      <c r="A41" s="16">
        <f t="shared" si="0"/>
        <v>40</v>
      </c>
      <c r="B41" s="16">
        <v>1</v>
      </c>
      <c r="C41" s="16">
        <v>17</v>
      </c>
      <c r="D41" s="16">
        <v>0</v>
      </c>
      <c r="E41" s="17">
        <v>2.95</v>
      </c>
    </row>
    <row r="42" spans="1:5" s="17" customFormat="1" x14ac:dyDescent="0.2">
      <c r="A42" s="16">
        <f t="shared" si="0"/>
        <v>41</v>
      </c>
      <c r="B42" s="16">
        <v>1</v>
      </c>
      <c r="C42" s="16">
        <v>22</v>
      </c>
      <c r="D42" s="16">
        <v>0</v>
      </c>
      <c r="E42" s="17">
        <v>2.73</v>
      </c>
    </row>
    <row r="43" spans="1:5" s="17" customFormat="1" x14ac:dyDescent="0.2">
      <c r="A43" s="16">
        <f t="shared" si="0"/>
        <v>42</v>
      </c>
      <c r="B43" s="16">
        <v>1</v>
      </c>
      <c r="C43" s="16">
        <v>23</v>
      </c>
      <c r="D43" s="16">
        <v>0</v>
      </c>
      <c r="E43" s="17">
        <v>1.97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workbookViewId="0">
      <selection activeCell="H26" sqref="H26"/>
    </sheetView>
  </sheetViews>
  <sheetFormatPr baseColWidth="10" defaultColWidth="8.83203125" defaultRowHeight="15" x14ac:dyDescent="0.2"/>
  <cols>
    <col min="1" max="1" width="15.5" style="1" customWidth="1"/>
    <col min="2" max="4" width="9.1640625" style="1"/>
  </cols>
  <sheetData>
    <row r="1" spans="1:8" s="6" customFormat="1" x14ac:dyDescent="0.2">
      <c r="A1" s="15" t="s">
        <v>9</v>
      </c>
      <c r="B1" s="3" t="s">
        <v>2</v>
      </c>
      <c r="C1" s="4" t="s">
        <v>1</v>
      </c>
      <c r="D1" s="15" t="s">
        <v>31</v>
      </c>
    </row>
    <row r="2" spans="1:8" s="19" customFormat="1" x14ac:dyDescent="0.2">
      <c r="A2" s="18">
        <v>1</v>
      </c>
      <c r="B2" s="18">
        <v>1</v>
      </c>
      <c r="C2" s="18">
        <v>6</v>
      </c>
      <c r="D2" s="18">
        <v>1</v>
      </c>
      <c r="F2" s="19" t="s">
        <v>35</v>
      </c>
    </row>
    <row r="3" spans="1:8" s="19" customFormat="1" x14ac:dyDescent="0.2">
      <c r="A3" s="18">
        <f>A2+1</f>
        <v>2</v>
      </c>
      <c r="B3" s="18">
        <v>1</v>
      </c>
      <c r="C3" s="18">
        <v>6</v>
      </c>
      <c r="D3" s="18">
        <v>1</v>
      </c>
      <c r="F3" s="19" t="s">
        <v>36</v>
      </c>
      <c r="H3" s="19">
        <f>SUM(B2:B10)</f>
        <v>9</v>
      </c>
    </row>
    <row r="4" spans="1:8" s="19" customFormat="1" x14ac:dyDescent="0.2">
      <c r="A4" s="18">
        <f t="shared" ref="A4:A43" si="0">A3+1</f>
        <v>3</v>
      </c>
      <c r="B4" s="18">
        <v>1</v>
      </c>
      <c r="C4" s="18">
        <v>6</v>
      </c>
      <c r="D4" s="18">
        <v>1</v>
      </c>
      <c r="F4" s="19" t="s">
        <v>37</v>
      </c>
      <c r="H4" s="19">
        <f>SUM(C2:C22)</f>
        <v>359</v>
      </c>
    </row>
    <row r="5" spans="1:8" s="19" customFormat="1" x14ac:dyDescent="0.2">
      <c r="A5" s="18">
        <f t="shared" si="0"/>
        <v>4</v>
      </c>
      <c r="B5" s="18">
        <v>1</v>
      </c>
      <c r="C5" s="18">
        <v>7</v>
      </c>
      <c r="D5" s="18">
        <v>1</v>
      </c>
      <c r="F5" s="32" t="s">
        <v>38</v>
      </c>
      <c r="G5" s="32"/>
      <c r="H5" s="32">
        <f>H3/H4</f>
        <v>2.5069637883008356E-2</v>
      </c>
    </row>
    <row r="6" spans="1:8" s="19" customFormat="1" x14ac:dyDescent="0.2">
      <c r="A6" s="18">
        <f t="shared" si="0"/>
        <v>5</v>
      </c>
      <c r="B6" s="18">
        <v>1</v>
      </c>
      <c r="C6" s="18">
        <v>10</v>
      </c>
      <c r="D6" s="18">
        <v>1</v>
      </c>
    </row>
    <row r="7" spans="1:8" s="19" customFormat="1" x14ac:dyDescent="0.2">
      <c r="A7" s="18">
        <f t="shared" si="0"/>
        <v>6</v>
      </c>
      <c r="B7" s="18">
        <v>1</v>
      </c>
      <c r="C7" s="18">
        <v>13</v>
      </c>
      <c r="D7" s="18">
        <v>1</v>
      </c>
    </row>
    <row r="8" spans="1:8" s="19" customFormat="1" x14ac:dyDescent="0.2">
      <c r="A8" s="18">
        <f t="shared" si="0"/>
        <v>7</v>
      </c>
      <c r="B8" s="18">
        <v>1</v>
      </c>
      <c r="C8" s="18">
        <v>16</v>
      </c>
      <c r="D8" s="18">
        <v>1</v>
      </c>
    </row>
    <row r="9" spans="1:8" s="19" customFormat="1" x14ac:dyDescent="0.2">
      <c r="A9" s="18">
        <f t="shared" si="0"/>
        <v>8</v>
      </c>
      <c r="B9" s="18">
        <v>1</v>
      </c>
      <c r="C9" s="18">
        <v>22</v>
      </c>
      <c r="D9" s="18">
        <v>1</v>
      </c>
    </row>
    <row r="10" spans="1:8" s="19" customFormat="1" x14ac:dyDescent="0.2">
      <c r="A10" s="18">
        <f t="shared" si="0"/>
        <v>9</v>
      </c>
      <c r="B10" s="18">
        <v>1</v>
      </c>
      <c r="C10" s="18">
        <v>23</v>
      </c>
      <c r="D10" s="18">
        <v>1</v>
      </c>
    </row>
    <row r="11" spans="1:8" s="19" customFormat="1" x14ac:dyDescent="0.2">
      <c r="A11" s="18">
        <f t="shared" si="0"/>
        <v>10</v>
      </c>
      <c r="B11" s="20">
        <v>0</v>
      </c>
      <c r="C11" s="18">
        <v>6</v>
      </c>
      <c r="D11" s="18">
        <v>1</v>
      </c>
    </row>
    <row r="12" spans="1:8" s="19" customFormat="1" x14ac:dyDescent="0.2">
      <c r="A12" s="18">
        <f t="shared" si="0"/>
        <v>11</v>
      </c>
      <c r="B12" s="20">
        <v>0</v>
      </c>
      <c r="C12" s="18">
        <v>9</v>
      </c>
      <c r="D12" s="18">
        <v>1</v>
      </c>
    </row>
    <row r="13" spans="1:8" s="19" customFormat="1" x14ac:dyDescent="0.2">
      <c r="A13" s="18">
        <f t="shared" si="0"/>
        <v>12</v>
      </c>
      <c r="B13" s="20">
        <v>0</v>
      </c>
      <c r="C13" s="18">
        <v>10</v>
      </c>
      <c r="D13" s="18">
        <v>1</v>
      </c>
    </row>
    <row r="14" spans="1:8" s="19" customFormat="1" x14ac:dyDescent="0.2">
      <c r="A14" s="18">
        <f t="shared" si="0"/>
        <v>13</v>
      </c>
      <c r="B14" s="20">
        <v>0</v>
      </c>
      <c r="C14" s="18">
        <v>11</v>
      </c>
      <c r="D14" s="18">
        <v>1</v>
      </c>
    </row>
    <row r="15" spans="1:8" s="19" customFormat="1" x14ac:dyDescent="0.2">
      <c r="A15" s="18">
        <f t="shared" si="0"/>
        <v>14</v>
      </c>
      <c r="B15" s="20">
        <v>0</v>
      </c>
      <c r="C15" s="18">
        <v>17</v>
      </c>
      <c r="D15" s="18">
        <v>1</v>
      </c>
    </row>
    <row r="16" spans="1:8" s="19" customFormat="1" x14ac:dyDescent="0.2">
      <c r="A16" s="18">
        <f t="shared" si="0"/>
        <v>15</v>
      </c>
      <c r="B16" s="20">
        <v>0</v>
      </c>
      <c r="C16" s="18">
        <v>19</v>
      </c>
      <c r="D16" s="18">
        <v>1</v>
      </c>
    </row>
    <row r="17" spans="1:8" s="19" customFormat="1" x14ac:dyDescent="0.2">
      <c r="A17" s="18">
        <f t="shared" si="0"/>
        <v>16</v>
      </c>
      <c r="B17" s="20">
        <v>0</v>
      </c>
      <c r="C17" s="18">
        <v>20</v>
      </c>
      <c r="D17" s="18">
        <v>1</v>
      </c>
    </row>
    <row r="18" spans="1:8" s="19" customFormat="1" x14ac:dyDescent="0.2">
      <c r="A18" s="18">
        <f t="shared" si="0"/>
        <v>17</v>
      </c>
      <c r="B18" s="20">
        <v>0</v>
      </c>
      <c r="C18" s="18">
        <v>25</v>
      </c>
      <c r="D18" s="18">
        <v>1</v>
      </c>
    </row>
    <row r="19" spans="1:8" s="19" customFormat="1" x14ac:dyDescent="0.2">
      <c r="A19" s="18">
        <f t="shared" si="0"/>
        <v>18</v>
      </c>
      <c r="B19" s="20">
        <v>0</v>
      </c>
      <c r="C19" s="18">
        <v>32</v>
      </c>
      <c r="D19" s="18">
        <v>1</v>
      </c>
    </row>
    <row r="20" spans="1:8" s="19" customFormat="1" x14ac:dyDescent="0.2">
      <c r="A20" s="18">
        <f t="shared" si="0"/>
        <v>19</v>
      </c>
      <c r="B20" s="20">
        <v>0</v>
      </c>
      <c r="C20" s="18">
        <v>32</v>
      </c>
      <c r="D20" s="18">
        <v>1</v>
      </c>
    </row>
    <row r="21" spans="1:8" s="19" customFormat="1" x14ac:dyDescent="0.2">
      <c r="A21" s="18">
        <f t="shared" si="0"/>
        <v>20</v>
      </c>
      <c r="B21" s="20">
        <v>0</v>
      </c>
      <c r="C21" s="18">
        <v>34</v>
      </c>
      <c r="D21" s="18">
        <v>1</v>
      </c>
    </row>
    <row r="22" spans="1:8" s="19" customFormat="1" x14ac:dyDescent="0.2">
      <c r="A22" s="18">
        <f t="shared" si="0"/>
        <v>21</v>
      </c>
      <c r="B22" s="20">
        <v>0</v>
      </c>
      <c r="C22" s="18">
        <v>35</v>
      </c>
      <c r="D22" s="18">
        <v>1</v>
      </c>
    </row>
    <row r="23" spans="1:8" s="17" customFormat="1" x14ac:dyDescent="0.2">
      <c r="A23" s="16">
        <f t="shared" si="0"/>
        <v>22</v>
      </c>
      <c r="B23" s="16">
        <v>1</v>
      </c>
      <c r="C23" s="16">
        <v>1</v>
      </c>
      <c r="D23" s="16">
        <v>0</v>
      </c>
      <c r="F23" s="17" t="s">
        <v>35</v>
      </c>
    </row>
    <row r="24" spans="1:8" s="17" customFormat="1" x14ac:dyDescent="0.2">
      <c r="A24" s="16">
        <f t="shared" si="0"/>
        <v>23</v>
      </c>
      <c r="B24" s="16">
        <v>1</v>
      </c>
      <c r="C24" s="16">
        <v>1</v>
      </c>
      <c r="D24" s="16">
        <v>0</v>
      </c>
      <c r="F24" s="17" t="s">
        <v>36</v>
      </c>
      <c r="H24" s="17">
        <f>SUM(B23:B43)</f>
        <v>21</v>
      </c>
    </row>
    <row r="25" spans="1:8" s="17" customFormat="1" x14ac:dyDescent="0.2">
      <c r="A25" s="16">
        <f t="shared" si="0"/>
        <v>24</v>
      </c>
      <c r="B25" s="16">
        <v>1</v>
      </c>
      <c r="C25" s="16">
        <v>2</v>
      </c>
      <c r="D25" s="16">
        <v>0</v>
      </c>
      <c r="F25" s="17" t="s">
        <v>37</v>
      </c>
      <c r="H25" s="17">
        <f>SUM(C23:C43)</f>
        <v>182</v>
      </c>
    </row>
    <row r="26" spans="1:8" s="17" customFormat="1" x14ac:dyDescent="0.2">
      <c r="A26" s="16">
        <f t="shared" si="0"/>
        <v>25</v>
      </c>
      <c r="B26" s="16">
        <v>1</v>
      </c>
      <c r="C26" s="16">
        <v>2</v>
      </c>
      <c r="D26" s="16">
        <v>0</v>
      </c>
      <c r="F26" s="33" t="s">
        <v>38</v>
      </c>
      <c r="G26" s="33"/>
      <c r="H26" s="33">
        <f>H24/H25</f>
        <v>0.11538461538461539</v>
      </c>
    </row>
    <row r="27" spans="1:8" s="17" customFormat="1" x14ac:dyDescent="0.2">
      <c r="A27" s="16">
        <f t="shared" si="0"/>
        <v>26</v>
      </c>
      <c r="B27" s="16">
        <v>1</v>
      </c>
      <c r="C27" s="16">
        <v>3</v>
      </c>
      <c r="D27" s="16">
        <v>0</v>
      </c>
    </row>
    <row r="28" spans="1:8" s="17" customFormat="1" x14ac:dyDescent="0.2">
      <c r="A28" s="16">
        <f t="shared" si="0"/>
        <v>27</v>
      </c>
      <c r="B28" s="16">
        <v>1</v>
      </c>
      <c r="C28" s="16">
        <v>4</v>
      </c>
      <c r="D28" s="16">
        <v>0</v>
      </c>
    </row>
    <row r="29" spans="1:8" s="17" customFormat="1" x14ac:dyDescent="0.2">
      <c r="A29" s="16">
        <f t="shared" si="0"/>
        <v>28</v>
      </c>
      <c r="B29" s="16">
        <v>1</v>
      </c>
      <c r="C29" s="16">
        <v>4</v>
      </c>
      <c r="D29" s="16">
        <v>0</v>
      </c>
    </row>
    <row r="30" spans="1:8" s="17" customFormat="1" x14ac:dyDescent="0.2">
      <c r="A30" s="16">
        <f t="shared" si="0"/>
        <v>29</v>
      </c>
      <c r="B30" s="16">
        <v>1</v>
      </c>
      <c r="C30" s="16">
        <v>5</v>
      </c>
      <c r="D30" s="16">
        <v>0</v>
      </c>
    </row>
    <row r="31" spans="1:8" s="17" customFormat="1" x14ac:dyDescent="0.2">
      <c r="A31" s="16">
        <f t="shared" si="0"/>
        <v>30</v>
      </c>
      <c r="B31" s="16">
        <v>1</v>
      </c>
      <c r="C31" s="16">
        <v>5</v>
      </c>
      <c r="D31" s="16">
        <v>0</v>
      </c>
    </row>
    <row r="32" spans="1:8" s="17" customFormat="1" x14ac:dyDescent="0.2">
      <c r="A32" s="16">
        <f t="shared" si="0"/>
        <v>31</v>
      </c>
      <c r="B32" s="16">
        <v>1</v>
      </c>
      <c r="C32" s="16">
        <v>8</v>
      </c>
      <c r="D32" s="16">
        <v>0</v>
      </c>
    </row>
    <row r="33" spans="1:4" s="17" customFormat="1" x14ac:dyDescent="0.2">
      <c r="A33" s="16">
        <f t="shared" si="0"/>
        <v>32</v>
      </c>
      <c r="B33" s="16">
        <v>1</v>
      </c>
      <c r="C33" s="16">
        <v>8</v>
      </c>
      <c r="D33" s="16">
        <v>0</v>
      </c>
    </row>
    <row r="34" spans="1:4" s="17" customFormat="1" x14ac:dyDescent="0.2">
      <c r="A34" s="16">
        <f t="shared" si="0"/>
        <v>33</v>
      </c>
      <c r="B34" s="16">
        <v>1</v>
      </c>
      <c r="C34" s="16">
        <v>8</v>
      </c>
      <c r="D34" s="16">
        <v>0</v>
      </c>
    </row>
    <row r="35" spans="1:4" s="17" customFormat="1" x14ac:dyDescent="0.2">
      <c r="A35" s="16">
        <f t="shared" si="0"/>
        <v>34</v>
      </c>
      <c r="B35" s="16">
        <v>1</v>
      </c>
      <c r="C35" s="16">
        <v>8</v>
      </c>
      <c r="D35" s="16">
        <v>0</v>
      </c>
    </row>
    <row r="36" spans="1:4" s="17" customFormat="1" x14ac:dyDescent="0.2">
      <c r="A36" s="16">
        <f t="shared" si="0"/>
        <v>35</v>
      </c>
      <c r="B36" s="16">
        <v>1</v>
      </c>
      <c r="C36" s="16">
        <v>11</v>
      </c>
      <c r="D36" s="16">
        <v>0</v>
      </c>
    </row>
    <row r="37" spans="1:4" s="17" customFormat="1" x14ac:dyDescent="0.2">
      <c r="A37" s="16">
        <f t="shared" si="0"/>
        <v>36</v>
      </c>
      <c r="B37" s="16">
        <v>1</v>
      </c>
      <c r="C37" s="16">
        <v>11</v>
      </c>
      <c r="D37" s="16">
        <v>0</v>
      </c>
    </row>
    <row r="38" spans="1:4" s="17" customFormat="1" x14ac:dyDescent="0.2">
      <c r="A38" s="16">
        <f t="shared" si="0"/>
        <v>37</v>
      </c>
      <c r="B38" s="16">
        <v>1</v>
      </c>
      <c r="C38" s="16">
        <v>12</v>
      </c>
      <c r="D38" s="16">
        <v>0</v>
      </c>
    </row>
    <row r="39" spans="1:4" s="17" customFormat="1" x14ac:dyDescent="0.2">
      <c r="A39" s="16">
        <f t="shared" si="0"/>
        <v>38</v>
      </c>
      <c r="B39" s="16">
        <v>1</v>
      </c>
      <c r="C39" s="16">
        <v>12</v>
      </c>
      <c r="D39" s="16">
        <v>0</v>
      </c>
    </row>
    <row r="40" spans="1:4" s="17" customFormat="1" x14ac:dyDescent="0.2">
      <c r="A40" s="16">
        <f t="shared" si="0"/>
        <v>39</v>
      </c>
      <c r="B40" s="16">
        <v>1</v>
      </c>
      <c r="C40" s="16">
        <v>15</v>
      </c>
      <c r="D40" s="16">
        <v>0</v>
      </c>
    </row>
    <row r="41" spans="1:4" s="17" customFormat="1" x14ac:dyDescent="0.2">
      <c r="A41" s="16">
        <f t="shared" si="0"/>
        <v>40</v>
      </c>
      <c r="B41" s="16">
        <v>1</v>
      </c>
      <c r="C41" s="16">
        <v>17</v>
      </c>
      <c r="D41" s="16">
        <v>0</v>
      </c>
    </row>
    <row r="42" spans="1:4" s="17" customFormat="1" x14ac:dyDescent="0.2">
      <c r="A42" s="16">
        <f t="shared" si="0"/>
        <v>41</v>
      </c>
      <c r="B42" s="16">
        <v>1</v>
      </c>
      <c r="C42" s="16">
        <v>22</v>
      </c>
      <c r="D42" s="16">
        <v>0</v>
      </c>
    </row>
    <row r="43" spans="1:4" s="17" customFormat="1" x14ac:dyDescent="0.2">
      <c r="A43" s="16">
        <f t="shared" si="0"/>
        <v>42</v>
      </c>
      <c r="B43" s="16">
        <v>1</v>
      </c>
      <c r="C43" s="16">
        <v>23</v>
      </c>
      <c r="D43" s="16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4"/>
  <sheetViews>
    <sheetView tabSelected="1" topLeftCell="A33" zoomScale="151" zoomScaleNormal="151" workbookViewId="0">
      <selection activeCell="E95" sqref="E55:E95"/>
    </sheetView>
  </sheetViews>
  <sheetFormatPr baseColWidth="10" defaultColWidth="8.83203125" defaultRowHeight="15" x14ac:dyDescent="0.2"/>
  <cols>
    <col min="1" max="1" width="14" style="1" customWidth="1"/>
    <col min="2" max="2" width="18.5" style="1" customWidth="1"/>
    <col min="3" max="3" width="9.5" style="1" customWidth="1"/>
    <col min="4" max="4" width="8.83203125" customWidth="1"/>
    <col min="5" max="5" width="10.5" style="11" customWidth="1"/>
    <col min="6" max="6" width="18.33203125" customWidth="1"/>
    <col min="8" max="8" width="28" customWidth="1"/>
  </cols>
  <sheetData>
    <row r="1" spans="1:8" x14ac:dyDescent="0.2">
      <c r="A1" s="31" t="s">
        <v>33</v>
      </c>
      <c r="B1" s="31"/>
    </row>
    <row r="2" spans="1:8" ht="92" customHeight="1" x14ac:dyDescent="0.2">
      <c r="A2" s="13" t="s">
        <v>68</v>
      </c>
      <c r="B2" s="13" t="s">
        <v>67</v>
      </c>
      <c r="C2" s="13" t="s">
        <v>71</v>
      </c>
      <c r="D2" s="13" t="s">
        <v>66</v>
      </c>
      <c r="E2" s="14" t="s">
        <v>69</v>
      </c>
      <c r="F2" s="13"/>
      <c r="G2" s="7"/>
    </row>
    <row r="3" spans="1:8" x14ac:dyDescent="0.2">
      <c r="A3" s="1">
        <v>0</v>
      </c>
      <c r="B3" s="1">
        <v>21</v>
      </c>
      <c r="C3" s="1">
        <v>0</v>
      </c>
      <c r="D3" s="1">
        <v>0</v>
      </c>
      <c r="E3" s="12">
        <v>1</v>
      </c>
      <c r="F3" s="1"/>
      <c r="G3" s="1"/>
    </row>
    <row r="4" spans="1:8" x14ac:dyDescent="0.2">
      <c r="A4" s="1">
        <v>6</v>
      </c>
      <c r="B4" s="1">
        <f t="shared" ref="B4:B14" si="0">B3-(C3+D3)</f>
        <v>21</v>
      </c>
      <c r="C4" s="1">
        <v>3</v>
      </c>
      <c r="D4" s="1">
        <v>1</v>
      </c>
      <c r="E4" s="12">
        <f t="shared" ref="E4:E14" si="1">E3*(1-(C4/B4))</f>
        <v>0.85714285714285721</v>
      </c>
      <c r="F4" s="1"/>
      <c r="G4" s="1"/>
    </row>
    <row r="5" spans="1:8" x14ac:dyDescent="0.2">
      <c r="A5" s="1">
        <v>7</v>
      </c>
      <c r="B5" s="1">
        <f t="shared" si="0"/>
        <v>17</v>
      </c>
      <c r="C5" s="1">
        <v>1</v>
      </c>
      <c r="D5" s="1">
        <v>1</v>
      </c>
      <c r="E5" s="12">
        <f t="shared" si="1"/>
        <v>0.80672268907563027</v>
      </c>
      <c r="F5" s="1"/>
      <c r="G5" s="1"/>
    </row>
    <row r="6" spans="1:8" x14ac:dyDescent="0.2">
      <c r="A6" s="1">
        <v>10</v>
      </c>
      <c r="B6" s="1">
        <f t="shared" si="0"/>
        <v>15</v>
      </c>
      <c r="C6" s="1">
        <v>1</v>
      </c>
      <c r="D6" s="1">
        <v>2</v>
      </c>
      <c r="E6" s="12">
        <f t="shared" si="1"/>
        <v>0.75294117647058822</v>
      </c>
      <c r="F6" s="1"/>
      <c r="G6" s="1"/>
    </row>
    <row r="7" spans="1:8" x14ac:dyDescent="0.2">
      <c r="A7" s="1">
        <v>13</v>
      </c>
      <c r="B7" s="1">
        <f t="shared" si="0"/>
        <v>12</v>
      </c>
      <c r="C7" s="1">
        <v>1</v>
      </c>
      <c r="D7" s="1">
        <v>0</v>
      </c>
      <c r="E7" s="12">
        <f t="shared" si="1"/>
        <v>0.69019607843137254</v>
      </c>
      <c r="F7" s="37"/>
      <c r="G7" s="7"/>
      <c r="H7" s="36"/>
    </row>
    <row r="8" spans="1:8" x14ac:dyDescent="0.2">
      <c r="A8" s="1">
        <v>16</v>
      </c>
      <c r="B8" s="1">
        <f t="shared" si="0"/>
        <v>11</v>
      </c>
      <c r="C8" s="1">
        <v>1</v>
      </c>
      <c r="D8" s="1">
        <v>3</v>
      </c>
      <c r="E8" s="12">
        <f t="shared" si="1"/>
        <v>0.62745098039215685</v>
      </c>
      <c r="F8" s="37"/>
      <c r="G8" s="7"/>
      <c r="H8" s="36"/>
    </row>
    <row r="9" spans="1:8" x14ac:dyDescent="0.2">
      <c r="A9" s="1">
        <v>22</v>
      </c>
      <c r="B9" s="1">
        <f t="shared" si="0"/>
        <v>7</v>
      </c>
      <c r="C9" s="1">
        <v>1</v>
      </c>
      <c r="D9" s="1">
        <v>0</v>
      </c>
      <c r="E9" s="12">
        <f t="shared" si="1"/>
        <v>0.53781512605042026</v>
      </c>
      <c r="F9" s="37"/>
      <c r="G9" s="1"/>
    </row>
    <row r="10" spans="1:8" x14ac:dyDescent="0.2">
      <c r="A10" s="1">
        <v>23</v>
      </c>
      <c r="B10" s="1">
        <f t="shared" si="0"/>
        <v>6</v>
      </c>
      <c r="C10" s="1">
        <v>1</v>
      </c>
      <c r="D10" s="1">
        <v>0</v>
      </c>
      <c r="E10" s="12">
        <f t="shared" si="1"/>
        <v>0.44817927170868355</v>
      </c>
      <c r="F10" s="37"/>
      <c r="G10" s="1"/>
    </row>
    <row r="11" spans="1:8" x14ac:dyDescent="0.2">
      <c r="A11" s="1">
        <v>25</v>
      </c>
      <c r="B11" s="1">
        <f t="shared" si="0"/>
        <v>5</v>
      </c>
      <c r="C11" s="1">
        <v>0</v>
      </c>
      <c r="D11" s="1">
        <v>1</v>
      </c>
      <c r="E11" s="12">
        <f t="shared" si="1"/>
        <v>0.44817927170868355</v>
      </c>
      <c r="F11" s="1"/>
    </row>
    <row r="12" spans="1:8" x14ac:dyDescent="0.2">
      <c r="A12" s="1">
        <v>32</v>
      </c>
      <c r="B12" s="1">
        <f t="shared" si="0"/>
        <v>4</v>
      </c>
      <c r="C12" s="1">
        <v>0</v>
      </c>
      <c r="D12" s="1">
        <v>2</v>
      </c>
      <c r="E12" s="12">
        <f t="shared" si="1"/>
        <v>0.44817927170868355</v>
      </c>
      <c r="F12" s="1"/>
    </row>
    <row r="13" spans="1:8" x14ac:dyDescent="0.2">
      <c r="A13" s="1">
        <v>34</v>
      </c>
      <c r="B13" s="1">
        <f t="shared" si="0"/>
        <v>2</v>
      </c>
      <c r="C13" s="1">
        <v>0</v>
      </c>
      <c r="D13" s="1">
        <v>1</v>
      </c>
      <c r="E13" s="12">
        <f t="shared" si="1"/>
        <v>0.44817927170868355</v>
      </c>
      <c r="F13" s="1"/>
    </row>
    <row r="14" spans="1:8" x14ac:dyDescent="0.2">
      <c r="A14" s="1">
        <v>35</v>
      </c>
      <c r="B14" s="1">
        <f t="shared" si="0"/>
        <v>1</v>
      </c>
      <c r="C14" s="1">
        <v>0</v>
      </c>
      <c r="D14" s="1">
        <v>1</v>
      </c>
      <c r="E14" s="12">
        <f t="shared" si="1"/>
        <v>0.44817927170868355</v>
      </c>
      <c r="F14" s="1"/>
    </row>
    <row r="15" spans="1:8" x14ac:dyDescent="0.2">
      <c r="D15" s="1"/>
      <c r="E15" s="12"/>
      <c r="F15" s="1"/>
    </row>
    <row r="16" spans="1:8" x14ac:dyDescent="0.2">
      <c r="D16" s="1"/>
      <c r="E16" s="12"/>
    </row>
    <row r="17" spans="1:9" x14ac:dyDescent="0.2">
      <c r="D17" s="1"/>
      <c r="E17" s="12"/>
    </row>
    <row r="18" spans="1:9" x14ac:dyDescent="0.2">
      <c r="A18" s="38" t="s">
        <v>34</v>
      </c>
      <c r="B18" s="38"/>
      <c r="C18" s="38"/>
      <c r="D18" s="1"/>
      <c r="E18" s="12"/>
    </row>
    <row r="19" spans="1:9" ht="80" x14ac:dyDescent="0.2">
      <c r="A19" s="13" t="s">
        <v>68</v>
      </c>
      <c r="B19" s="13" t="s">
        <v>67</v>
      </c>
      <c r="C19" s="13" t="s">
        <v>71</v>
      </c>
      <c r="D19" s="13" t="s">
        <v>66</v>
      </c>
      <c r="E19" s="14" t="s">
        <v>70</v>
      </c>
      <c r="F19" s="13"/>
    </row>
    <row r="20" spans="1:9" ht="25.5" customHeight="1" x14ac:dyDescent="0.2">
      <c r="A20" s="1">
        <v>0</v>
      </c>
      <c r="B20" s="7">
        <v>21</v>
      </c>
      <c r="C20" s="7">
        <v>0</v>
      </c>
      <c r="D20" s="7">
        <v>0</v>
      </c>
      <c r="E20" s="12">
        <f>1*(1-(D20/B20))</f>
        <v>1</v>
      </c>
      <c r="F20" s="1"/>
      <c r="G20" s="7"/>
      <c r="H20" s="7"/>
      <c r="I20" s="7"/>
    </row>
    <row r="21" spans="1:9" ht="16.5" customHeight="1" x14ac:dyDescent="0.2">
      <c r="A21" s="1">
        <v>1</v>
      </c>
      <c r="B21" s="1">
        <f t="shared" ref="B21:B32" si="2">B20-(C20+D20)</f>
        <v>21</v>
      </c>
      <c r="C21" s="1">
        <v>2</v>
      </c>
      <c r="D21" s="1">
        <v>0</v>
      </c>
      <c r="E21" s="12">
        <f t="shared" ref="E21:E32" si="3">E20*(1-(C21/B21))</f>
        <v>0.90476190476190477</v>
      </c>
      <c r="F21" s="1"/>
      <c r="G21" s="7"/>
      <c r="H21" s="8"/>
    </row>
    <row r="22" spans="1:9" x14ac:dyDescent="0.2">
      <c r="A22" s="1">
        <v>2</v>
      </c>
      <c r="B22" s="1">
        <f t="shared" si="2"/>
        <v>19</v>
      </c>
      <c r="C22" s="1">
        <v>2</v>
      </c>
      <c r="D22" s="1">
        <v>0</v>
      </c>
      <c r="E22" s="12">
        <f t="shared" si="3"/>
        <v>0.80952380952380953</v>
      </c>
      <c r="F22" s="1"/>
      <c r="H22" s="8"/>
    </row>
    <row r="23" spans="1:9" x14ac:dyDescent="0.2">
      <c r="A23" s="1">
        <v>3</v>
      </c>
      <c r="B23" s="1">
        <f t="shared" si="2"/>
        <v>17</v>
      </c>
      <c r="C23" s="1">
        <v>1</v>
      </c>
      <c r="D23" s="1">
        <v>0</v>
      </c>
      <c r="E23" s="12">
        <f t="shared" si="3"/>
        <v>0.76190476190476186</v>
      </c>
      <c r="F23" s="1"/>
      <c r="H23" s="8"/>
    </row>
    <row r="24" spans="1:9" x14ac:dyDescent="0.2">
      <c r="A24" s="1">
        <v>4</v>
      </c>
      <c r="B24" s="1">
        <f t="shared" si="2"/>
        <v>16</v>
      </c>
      <c r="C24" s="1">
        <v>2</v>
      </c>
      <c r="D24" s="1">
        <v>0</v>
      </c>
      <c r="E24" s="12">
        <f t="shared" si="3"/>
        <v>0.66666666666666663</v>
      </c>
      <c r="F24" s="1"/>
      <c r="H24" s="8"/>
    </row>
    <row r="25" spans="1:9" x14ac:dyDescent="0.2">
      <c r="A25" s="1">
        <v>5</v>
      </c>
      <c r="B25" s="1">
        <f t="shared" si="2"/>
        <v>14</v>
      </c>
      <c r="C25" s="1">
        <v>2</v>
      </c>
      <c r="D25" s="1">
        <v>0</v>
      </c>
      <c r="E25" s="12">
        <f t="shared" si="3"/>
        <v>0.5714285714285714</v>
      </c>
      <c r="F25" s="1"/>
      <c r="H25" s="8"/>
    </row>
    <row r="26" spans="1:9" x14ac:dyDescent="0.2">
      <c r="A26" s="1">
        <v>8</v>
      </c>
      <c r="B26" s="1">
        <f t="shared" si="2"/>
        <v>12</v>
      </c>
      <c r="C26" s="1">
        <v>4</v>
      </c>
      <c r="D26" s="1">
        <v>0</v>
      </c>
      <c r="E26" s="12">
        <f t="shared" si="3"/>
        <v>0.38095238095238099</v>
      </c>
      <c r="F26" s="1"/>
      <c r="H26" s="8"/>
    </row>
    <row r="27" spans="1:9" x14ac:dyDescent="0.2">
      <c r="A27" s="1">
        <v>11</v>
      </c>
      <c r="B27" s="1">
        <f t="shared" si="2"/>
        <v>8</v>
      </c>
      <c r="C27" s="1">
        <v>2</v>
      </c>
      <c r="D27" s="1">
        <v>0</v>
      </c>
      <c r="E27" s="12">
        <f t="shared" si="3"/>
        <v>0.28571428571428575</v>
      </c>
      <c r="F27" s="1"/>
      <c r="H27" s="8"/>
    </row>
    <row r="28" spans="1:9" x14ac:dyDescent="0.2">
      <c r="A28" s="1">
        <v>12</v>
      </c>
      <c r="B28" s="1">
        <f t="shared" si="2"/>
        <v>6</v>
      </c>
      <c r="C28" s="1">
        <v>2</v>
      </c>
      <c r="D28" s="1">
        <v>0</v>
      </c>
      <c r="E28" s="12">
        <f t="shared" si="3"/>
        <v>0.19047619047619052</v>
      </c>
      <c r="F28" s="1"/>
      <c r="H28" s="8"/>
    </row>
    <row r="29" spans="1:9" x14ac:dyDescent="0.2">
      <c r="A29" s="1">
        <v>15</v>
      </c>
      <c r="B29" s="1">
        <f t="shared" si="2"/>
        <v>4</v>
      </c>
      <c r="C29" s="1">
        <v>1</v>
      </c>
      <c r="D29" s="1">
        <v>0</v>
      </c>
      <c r="E29" s="12">
        <f t="shared" si="3"/>
        <v>0.1428571428571429</v>
      </c>
      <c r="F29" s="1"/>
      <c r="H29" s="8"/>
    </row>
    <row r="30" spans="1:9" x14ac:dyDescent="0.2">
      <c r="A30" s="1">
        <v>17</v>
      </c>
      <c r="B30" s="1">
        <f t="shared" si="2"/>
        <v>3</v>
      </c>
      <c r="C30" s="1">
        <v>1</v>
      </c>
      <c r="D30" s="1">
        <v>0</v>
      </c>
      <c r="E30" s="12">
        <f t="shared" si="3"/>
        <v>9.5238095238095274E-2</v>
      </c>
      <c r="F30" s="1"/>
      <c r="H30" s="8"/>
    </row>
    <row r="31" spans="1:9" x14ac:dyDescent="0.2">
      <c r="A31" s="1">
        <v>22</v>
      </c>
      <c r="B31" s="1">
        <f t="shared" si="2"/>
        <v>2</v>
      </c>
      <c r="C31" s="1">
        <v>1</v>
      </c>
      <c r="D31" s="1">
        <v>0</v>
      </c>
      <c r="E31" s="12">
        <f t="shared" si="3"/>
        <v>4.7619047619047637E-2</v>
      </c>
      <c r="F31" s="1"/>
      <c r="H31" s="8"/>
    </row>
    <row r="32" spans="1:9" x14ac:dyDescent="0.2">
      <c r="A32" s="1">
        <v>23</v>
      </c>
      <c r="B32" s="1">
        <f t="shared" si="2"/>
        <v>1</v>
      </c>
      <c r="C32" s="1">
        <v>1</v>
      </c>
      <c r="D32" s="1">
        <v>0</v>
      </c>
      <c r="E32" s="12">
        <f t="shared" si="3"/>
        <v>0</v>
      </c>
      <c r="F32" s="1"/>
      <c r="H32" s="8"/>
    </row>
    <row r="33" spans="1:8" x14ac:dyDescent="0.2">
      <c r="E33" s="30"/>
      <c r="F33" s="1"/>
      <c r="H33" s="8"/>
    </row>
    <row r="34" spans="1:8" x14ac:dyDescent="0.2">
      <c r="A34" s="1" t="s">
        <v>13</v>
      </c>
      <c r="H34" s="9"/>
    </row>
    <row r="35" spans="1:8" ht="16" x14ac:dyDescent="0.2">
      <c r="A35" s="10" t="s">
        <v>10</v>
      </c>
      <c r="B35" s="10" t="s">
        <v>11</v>
      </c>
      <c r="C35" s="13" t="s">
        <v>12</v>
      </c>
    </row>
    <row r="36" spans="1:8" x14ac:dyDescent="0.2">
      <c r="A36" s="1">
        <v>0</v>
      </c>
      <c r="B36" s="1">
        <v>1</v>
      </c>
      <c r="C36" s="7">
        <v>1</v>
      </c>
    </row>
    <row r="37" spans="1:8" x14ac:dyDescent="0.2">
      <c r="A37" s="1">
        <v>1</v>
      </c>
      <c r="B37" s="1">
        <v>1</v>
      </c>
      <c r="C37" s="7">
        <v>1</v>
      </c>
    </row>
    <row r="38" spans="1:8" x14ac:dyDescent="0.2">
      <c r="A38" s="1">
        <v>1</v>
      </c>
      <c r="B38" s="1">
        <v>1</v>
      </c>
      <c r="C38">
        <v>0.90476190476190477</v>
      </c>
    </row>
    <row r="39" spans="1:8" x14ac:dyDescent="0.2">
      <c r="A39" s="1">
        <v>2</v>
      </c>
      <c r="B39" s="1">
        <v>1</v>
      </c>
      <c r="C39">
        <v>0.90476190476190477</v>
      </c>
    </row>
    <row r="40" spans="1:8" x14ac:dyDescent="0.2">
      <c r="A40" s="1">
        <v>2</v>
      </c>
      <c r="B40" s="1">
        <v>1</v>
      </c>
      <c r="C40">
        <v>0.80952380952380953</v>
      </c>
    </row>
    <row r="41" spans="1:8" x14ac:dyDescent="0.2">
      <c r="A41" s="1">
        <v>3</v>
      </c>
      <c r="B41" s="1">
        <v>1</v>
      </c>
      <c r="C41">
        <v>0.80952380952380953</v>
      </c>
    </row>
    <row r="42" spans="1:8" x14ac:dyDescent="0.2">
      <c r="A42" s="1">
        <v>3</v>
      </c>
      <c r="B42" s="1">
        <v>1</v>
      </c>
      <c r="C42">
        <v>0.76190476190476186</v>
      </c>
    </row>
    <row r="43" spans="1:8" x14ac:dyDescent="0.2">
      <c r="A43" s="1">
        <v>4</v>
      </c>
      <c r="B43" s="1">
        <v>1</v>
      </c>
      <c r="C43">
        <v>0.76190476190476186</v>
      </c>
    </row>
    <row r="44" spans="1:8" x14ac:dyDescent="0.2">
      <c r="A44" s="1">
        <v>4</v>
      </c>
      <c r="B44" s="1">
        <v>1</v>
      </c>
      <c r="C44">
        <v>0.66666666666666663</v>
      </c>
    </row>
    <row r="45" spans="1:8" x14ac:dyDescent="0.2">
      <c r="A45" s="1">
        <v>5</v>
      </c>
      <c r="B45" s="1">
        <v>1</v>
      </c>
      <c r="C45">
        <v>0.66666666666666663</v>
      </c>
    </row>
    <row r="46" spans="1:8" x14ac:dyDescent="0.2">
      <c r="A46" s="1">
        <v>5</v>
      </c>
      <c r="B46" s="1">
        <v>1</v>
      </c>
      <c r="C46">
        <v>0.66666666666666663</v>
      </c>
    </row>
    <row r="47" spans="1:8" x14ac:dyDescent="0.2">
      <c r="A47" s="1">
        <v>5</v>
      </c>
      <c r="B47" s="1">
        <v>1</v>
      </c>
      <c r="C47">
        <v>0.5714285714285714</v>
      </c>
    </row>
    <row r="48" spans="1:8" x14ac:dyDescent="0.2">
      <c r="A48" s="1">
        <v>6</v>
      </c>
      <c r="B48" s="1">
        <v>1</v>
      </c>
      <c r="C48">
        <v>0.5714285714285714</v>
      </c>
    </row>
    <row r="49" spans="1:12" x14ac:dyDescent="0.2">
      <c r="A49" s="1">
        <v>6</v>
      </c>
      <c r="B49" s="1">
        <v>0.8571428571428571</v>
      </c>
      <c r="C49">
        <v>0.5714285714285714</v>
      </c>
    </row>
    <row r="50" spans="1:12" x14ac:dyDescent="0.2">
      <c r="A50" s="1">
        <v>7</v>
      </c>
      <c r="B50" s="1">
        <v>0.8571428571428571</v>
      </c>
      <c r="C50">
        <v>0.5714285714285714</v>
      </c>
    </row>
    <row r="51" spans="1:12" x14ac:dyDescent="0.2">
      <c r="A51" s="1">
        <v>7</v>
      </c>
      <c r="B51" s="1">
        <v>0.80672268907563016</v>
      </c>
      <c r="C51">
        <v>0.5714285714285714</v>
      </c>
    </row>
    <row r="52" spans="1:12" x14ac:dyDescent="0.2">
      <c r="A52" s="1">
        <v>8</v>
      </c>
      <c r="B52" s="1">
        <v>0.80672268907563016</v>
      </c>
      <c r="C52">
        <v>0.5714285714285714</v>
      </c>
    </row>
    <row r="53" spans="1:12" x14ac:dyDescent="0.2">
      <c r="A53" s="1">
        <v>8</v>
      </c>
      <c r="B53" s="1">
        <v>0.80672268907563016</v>
      </c>
      <c r="C53">
        <v>0.38095238095238093</v>
      </c>
    </row>
    <row r="54" spans="1:12" x14ac:dyDescent="0.2">
      <c r="A54" s="1">
        <v>10</v>
      </c>
      <c r="B54" s="1">
        <v>0.80672268907563016</v>
      </c>
      <c r="C54">
        <v>0.38095238095238093</v>
      </c>
    </row>
    <row r="55" spans="1:12" x14ac:dyDescent="0.2">
      <c r="A55" s="1">
        <v>10</v>
      </c>
      <c r="B55" s="1">
        <v>0.75294117647058811</v>
      </c>
      <c r="C55">
        <v>0.38095238095238093</v>
      </c>
    </row>
    <row r="56" spans="1:12" x14ac:dyDescent="0.2">
      <c r="A56" s="1">
        <v>11</v>
      </c>
      <c r="B56" s="1">
        <v>0.75294117647058811</v>
      </c>
      <c r="C56">
        <v>0.38095238095238093</v>
      </c>
    </row>
    <row r="57" spans="1:12" x14ac:dyDescent="0.2">
      <c r="A57" s="1">
        <v>11</v>
      </c>
      <c r="B57" s="1">
        <v>0.75294117647058811</v>
      </c>
      <c r="C57">
        <v>0.2857142857142857</v>
      </c>
    </row>
    <row r="58" spans="1:12" x14ac:dyDescent="0.2">
      <c r="A58" s="1">
        <v>12</v>
      </c>
      <c r="B58" s="1">
        <v>0.75294117647058811</v>
      </c>
      <c r="C58">
        <v>0.2857142857142857</v>
      </c>
    </row>
    <row r="59" spans="1:12" x14ac:dyDescent="0.2">
      <c r="A59" s="1">
        <v>12</v>
      </c>
      <c r="B59" s="1">
        <v>0.75294117647058811</v>
      </c>
      <c r="C59">
        <v>0.19047619047619047</v>
      </c>
    </row>
    <row r="60" spans="1:12" x14ac:dyDescent="0.2">
      <c r="A60" s="1">
        <v>13</v>
      </c>
      <c r="B60" s="1">
        <v>0.75294117647058811</v>
      </c>
      <c r="C60">
        <v>0.19047619047619047</v>
      </c>
    </row>
    <row r="61" spans="1:12" x14ac:dyDescent="0.2">
      <c r="A61" s="1">
        <v>13</v>
      </c>
      <c r="B61" s="1">
        <v>0.69019607843137243</v>
      </c>
      <c r="C61">
        <v>0.19047619047619047</v>
      </c>
    </row>
    <row r="62" spans="1:12" x14ac:dyDescent="0.2">
      <c r="A62" s="1">
        <v>15</v>
      </c>
      <c r="B62" s="1">
        <v>0.69019607843137243</v>
      </c>
      <c r="C62">
        <v>0.19047619047619047</v>
      </c>
    </row>
    <row r="63" spans="1:12" x14ac:dyDescent="0.2">
      <c r="A63" s="1">
        <v>15</v>
      </c>
      <c r="B63" s="1">
        <v>0.69019607843137243</v>
      </c>
      <c r="C63">
        <v>0.14285714285714285</v>
      </c>
    </row>
    <row r="64" spans="1:12" x14ac:dyDescent="0.2">
      <c r="A64" s="1">
        <v>16</v>
      </c>
      <c r="B64" s="1">
        <v>0.69019607843137243</v>
      </c>
      <c r="C64">
        <v>0.14285714285714285</v>
      </c>
    </row>
    <row r="65" spans="1:5" x14ac:dyDescent="0.2">
      <c r="A65" s="1">
        <v>16</v>
      </c>
      <c r="B65" s="1">
        <v>0.62745098039215674</v>
      </c>
      <c r="C65">
        <v>0.14285714285714285</v>
      </c>
    </row>
    <row r="66" spans="1:5" x14ac:dyDescent="0.2">
      <c r="A66" s="1">
        <v>17</v>
      </c>
      <c r="B66" s="1">
        <v>0.62745098039215674</v>
      </c>
      <c r="C66">
        <v>0.14285714285714285</v>
      </c>
    </row>
    <row r="67" spans="1:5" x14ac:dyDescent="0.2">
      <c r="A67" s="1">
        <v>17</v>
      </c>
      <c r="B67" s="1">
        <v>0.62745098039215674</v>
      </c>
      <c r="C67">
        <v>9.5238095238095233E-2</v>
      </c>
    </row>
    <row r="68" spans="1:5" x14ac:dyDescent="0.2">
      <c r="A68" s="1">
        <v>22</v>
      </c>
      <c r="B68" s="1">
        <v>0.62745098039215674</v>
      </c>
      <c r="C68">
        <v>9.5238095238095233E-2</v>
      </c>
    </row>
    <row r="69" spans="1:5" x14ac:dyDescent="0.2">
      <c r="A69" s="1">
        <v>22</v>
      </c>
      <c r="B69" s="1">
        <v>0.53781512605042003</v>
      </c>
      <c r="C69">
        <v>4.7619047619047616E-2</v>
      </c>
    </row>
    <row r="70" spans="1:5" x14ac:dyDescent="0.2">
      <c r="A70" s="1">
        <v>23</v>
      </c>
      <c r="B70" s="1">
        <v>0.53781512605042003</v>
      </c>
      <c r="C70">
        <v>4.7619047619047616E-2</v>
      </c>
    </row>
    <row r="71" spans="1:5" x14ac:dyDescent="0.2">
      <c r="A71" s="1">
        <v>23</v>
      </c>
      <c r="B71" s="1">
        <v>0.44817927170868338</v>
      </c>
      <c r="C71" s="34">
        <v>0</v>
      </c>
    </row>
    <row r="72" spans="1:5" x14ac:dyDescent="0.2">
      <c r="A72" s="1">
        <v>32</v>
      </c>
      <c r="B72" s="1">
        <v>0.44817927170868338</v>
      </c>
      <c r="C72" s="34">
        <v>0</v>
      </c>
    </row>
    <row r="73" spans="1:5" x14ac:dyDescent="0.2">
      <c r="A73" s="1">
        <v>34</v>
      </c>
      <c r="B73" s="1">
        <v>0.44817927170868338</v>
      </c>
      <c r="C73" s="34">
        <v>0</v>
      </c>
      <c r="D73" s="1"/>
      <c r="E73" s="12"/>
    </row>
    <row r="74" spans="1:5" x14ac:dyDescent="0.2">
      <c r="A74" s="1">
        <v>35</v>
      </c>
      <c r="B74" s="1">
        <v>0.44817927170868338</v>
      </c>
      <c r="C74" s="34">
        <v>0</v>
      </c>
      <c r="D74" s="1"/>
      <c r="E74" s="12"/>
    </row>
  </sheetData>
  <sortState xmlns:xlrd2="http://schemas.microsoft.com/office/spreadsheetml/2017/richdata2" ref="A2:D22">
    <sortCondition ref="A2:A22"/>
  </sortState>
  <mergeCells count="1">
    <mergeCell ref="A18:C18"/>
  </mergeCell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6"/>
  <sheetViews>
    <sheetView topLeftCell="A16" workbookViewId="0">
      <selection activeCell="H38" sqref="H38"/>
    </sheetView>
  </sheetViews>
  <sheetFormatPr baseColWidth="10" defaultColWidth="8.83203125" defaultRowHeight="15" x14ac:dyDescent="0.2"/>
  <cols>
    <col min="6" max="7" width="9.5" bestFit="1" customWidth="1"/>
    <col min="8" max="8" width="14.1640625" customWidth="1"/>
    <col min="9" max="9" width="13.6640625" customWidth="1"/>
    <col min="17" max="17" width="16.1640625" customWidth="1"/>
    <col min="18" max="18" width="14.83203125" customWidth="1"/>
  </cols>
  <sheetData>
    <row r="1" spans="1:9" x14ac:dyDescent="0.2">
      <c r="A1" t="s">
        <v>14</v>
      </c>
    </row>
    <row r="2" spans="1:9" x14ac:dyDescent="0.2">
      <c r="A2" t="s">
        <v>15</v>
      </c>
    </row>
    <row r="4" spans="1:9" x14ac:dyDescent="0.2">
      <c r="B4" s="41" t="s">
        <v>16</v>
      </c>
      <c r="C4" s="41"/>
      <c r="D4" s="39" t="s">
        <v>21</v>
      </c>
      <c r="E4" s="39"/>
      <c r="F4" s="39" t="s">
        <v>24</v>
      </c>
      <c r="G4" s="39"/>
      <c r="H4" s="40" t="s">
        <v>27</v>
      </c>
      <c r="I4" s="40"/>
    </row>
    <row r="5" spans="1:9" x14ac:dyDescent="0.2">
      <c r="A5" s="21" t="s">
        <v>17</v>
      </c>
      <c r="B5" s="21" t="s">
        <v>18</v>
      </c>
      <c r="C5" s="21" t="s">
        <v>19</v>
      </c>
      <c r="D5" s="24" t="s">
        <v>23</v>
      </c>
      <c r="E5" s="24" t="s">
        <v>22</v>
      </c>
      <c r="F5" s="26" t="s">
        <v>25</v>
      </c>
      <c r="G5" s="26" t="s">
        <v>26</v>
      </c>
      <c r="H5" s="28" t="s">
        <v>28</v>
      </c>
      <c r="I5" s="28" t="s">
        <v>29</v>
      </c>
    </row>
    <row r="6" spans="1:9" x14ac:dyDescent="0.2">
      <c r="A6" s="22">
        <v>1</v>
      </c>
      <c r="B6" s="22">
        <v>0</v>
      </c>
      <c r="C6" s="22">
        <v>2</v>
      </c>
      <c r="D6" s="25">
        <v>21</v>
      </c>
      <c r="E6" s="25">
        <v>21</v>
      </c>
      <c r="F6" s="27">
        <f t="shared" ref="F6:F22" si="0">(D6/(SUM(D6,E6))*(SUM(B6:C6)))</f>
        <v>1</v>
      </c>
      <c r="G6" s="27">
        <f t="shared" ref="G6:G22" si="1">(E6/(SUM(D6,E6))*(SUM(B6:C6)))</f>
        <v>1</v>
      </c>
      <c r="H6" s="29">
        <f t="shared" ref="H6:H22" si="2">B6-F6</f>
        <v>-1</v>
      </c>
      <c r="I6" s="29">
        <f t="shared" ref="I6:I22" si="3">C6-G6</f>
        <v>1</v>
      </c>
    </row>
    <row r="7" spans="1:9" x14ac:dyDescent="0.2">
      <c r="A7" s="22">
        <v>2</v>
      </c>
      <c r="B7" s="22">
        <v>0</v>
      </c>
      <c r="C7" s="22">
        <v>2</v>
      </c>
      <c r="D7" s="25">
        <v>21</v>
      </c>
      <c r="E7" s="25">
        <v>19</v>
      </c>
      <c r="F7" s="27">
        <f t="shared" si="0"/>
        <v>1.05</v>
      </c>
      <c r="G7" s="27">
        <f t="shared" si="1"/>
        <v>0.95</v>
      </c>
      <c r="H7" s="29">
        <f t="shared" si="2"/>
        <v>-1.05</v>
      </c>
      <c r="I7" s="29">
        <f t="shared" si="3"/>
        <v>1.05</v>
      </c>
    </row>
    <row r="8" spans="1:9" x14ac:dyDescent="0.2">
      <c r="A8" s="22">
        <v>3</v>
      </c>
      <c r="B8" s="22">
        <v>0</v>
      </c>
      <c r="C8" s="22">
        <v>1</v>
      </c>
      <c r="D8" s="25">
        <v>21</v>
      </c>
      <c r="E8" s="25">
        <v>17</v>
      </c>
      <c r="F8" s="27">
        <f t="shared" si="0"/>
        <v>0.55263157894736847</v>
      </c>
      <c r="G8" s="27">
        <f t="shared" si="1"/>
        <v>0.44736842105263158</v>
      </c>
      <c r="H8" s="29">
        <f t="shared" si="2"/>
        <v>-0.55263157894736847</v>
      </c>
      <c r="I8" s="29">
        <f t="shared" si="3"/>
        <v>0.55263157894736836</v>
      </c>
    </row>
    <row r="9" spans="1:9" x14ac:dyDescent="0.2">
      <c r="A9" s="22">
        <v>4</v>
      </c>
      <c r="B9" s="22">
        <v>0</v>
      </c>
      <c r="C9" s="22">
        <v>2</v>
      </c>
      <c r="D9" s="25">
        <v>21</v>
      </c>
      <c r="E9" s="25">
        <v>16</v>
      </c>
      <c r="F9" s="27">
        <f t="shared" si="0"/>
        <v>1.1351351351351351</v>
      </c>
      <c r="G9" s="27">
        <f t="shared" si="1"/>
        <v>0.86486486486486491</v>
      </c>
      <c r="H9" s="29">
        <f t="shared" si="2"/>
        <v>-1.1351351351351351</v>
      </c>
      <c r="I9" s="29">
        <f t="shared" si="3"/>
        <v>1.1351351351351351</v>
      </c>
    </row>
    <row r="10" spans="1:9" x14ac:dyDescent="0.2">
      <c r="A10" s="22">
        <v>5</v>
      </c>
      <c r="B10" s="22">
        <v>0</v>
      </c>
      <c r="C10" s="22">
        <v>2</v>
      </c>
      <c r="D10" s="25">
        <v>21</v>
      </c>
      <c r="E10" s="25">
        <v>14</v>
      </c>
      <c r="F10" s="27">
        <f t="shared" si="0"/>
        <v>1.2</v>
      </c>
      <c r="G10" s="27">
        <f t="shared" si="1"/>
        <v>0.8</v>
      </c>
      <c r="H10" s="29">
        <f t="shared" si="2"/>
        <v>-1.2</v>
      </c>
      <c r="I10" s="29">
        <f t="shared" si="3"/>
        <v>1.2</v>
      </c>
    </row>
    <row r="11" spans="1:9" x14ac:dyDescent="0.2">
      <c r="A11" s="22">
        <v>6</v>
      </c>
      <c r="B11" s="22">
        <v>3</v>
      </c>
      <c r="C11" s="22">
        <v>0</v>
      </c>
      <c r="D11" s="25">
        <v>21</v>
      </c>
      <c r="E11" s="25">
        <v>12</v>
      </c>
      <c r="F11" s="27">
        <f t="shared" si="0"/>
        <v>1.9090909090909092</v>
      </c>
      <c r="G11" s="27">
        <f t="shared" si="1"/>
        <v>1.0909090909090908</v>
      </c>
      <c r="H11" s="29">
        <f t="shared" si="2"/>
        <v>1.0909090909090908</v>
      </c>
      <c r="I11" s="29">
        <f t="shared" si="3"/>
        <v>-1.0909090909090908</v>
      </c>
    </row>
    <row r="12" spans="1:9" x14ac:dyDescent="0.2">
      <c r="A12" s="22">
        <v>7</v>
      </c>
      <c r="B12" s="22">
        <v>1</v>
      </c>
      <c r="C12" s="22">
        <v>0</v>
      </c>
      <c r="D12" s="25">
        <v>17</v>
      </c>
      <c r="E12" s="25">
        <v>12</v>
      </c>
      <c r="F12" s="27">
        <f t="shared" si="0"/>
        <v>0.58620689655172409</v>
      </c>
      <c r="G12" s="27">
        <f t="shared" si="1"/>
        <v>0.41379310344827586</v>
      </c>
      <c r="H12" s="29">
        <f t="shared" si="2"/>
        <v>0.41379310344827591</v>
      </c>
      <c r="I12" s="29">
        <f t="shared" si="3"/>
        <v>-0.41379310344827586</v>
      </c>
    </row>
    <row r="13" spans="1:9" x14ac:dyDescent="0.2">
      <c r="A13" s="22">
        <v>8</v>
      </c>
      <c r="B13" s="22">
        <v>0</v>
      </c>
      <c r="C13" s="22">
        <v>4</v>
      </c>
      <c r="D13" s="25">
        <v>16</v>
      </c>
      <c r="E13" s="25">
        <v>12</v>
      </c>
      <c r="F13" s="27">
        <f t="shared" si="0"/>
        <v>2.2857142857142856</v>
      </c>
      <c r="G13" s="27">
        <f t="shared" si="1"/>
        <v>1.7142857142857142</v>
      </c>
      <c r="H13" s="29">
        <f t="shared" si="2"/>
        <v>-2.2857142857142856</v>
      </c>
      <c r="I13" s="29">
        <f t="shared" si="3"/>
        <v>2.2857142857142856</v>
      </c>
    </row>
    <row r="14" spans="1:9" x14ac:dyDescent="0.2">
      <c r="A14" s="22">
        <v>10</v>
      </c>
      <c r="B14" s="22">
        <v>1</v>
      </c>
      <c r="C14" s="22">
        <v>0</v>
      </c>
      <c r="D14" s="25">
        <v>15</v>
      </c>
      <c r="E14" s="25">
        <v>8</v>
      </c>
      <c r="F14" s="27">
        <f t="shared" si="0"/>
        <v>0.65217391304347827</v>
      </c>
      <c r="G14" s="27">
        <f t="shared" si="1"/>
        <v>0.34782608695652173</v>
      </c>
      <c r="H14" s="29">
        <f t="shared" si="2"/>
        <v>0.34782608695652173</v>
      </c>
      <c r="I14" s="29">
        <f t="shared" si="3"/>
        <v>-0.34782608695652173</v>
      </c>
    </row>
    <row r="15" spans="1:9" x14ac:dyDescent="0.2">
      <c r="A15" s="22">
        <v>11</v>
      </c>
      <c r="B15" s="22">
        <v>0</v>
      </c>
      <c r="C15" s="22">
        <v>2</v>
      </c>
      <c r="D15" s="25">
        <v>13</v>
      </c>
      <c r="E15" s="25">
        <v>8</v>
      </c>
      <c r="F15" s="27">
        <f t="shared" si="0"/>
        <v>1.2380952380952381</v>
      </c>
      <c r="G15" s="27">
        <f t="shared" si="1"/>
        <v>0.76190476190476186</v>
      </c>
      <c r="H15" s="29">
        <f t="shared" si="2"/>
        <v>-1.2380952380952381</v>
      </c>
      <c r="I15" s="29">
        <f t="shared" si="3"/>
        <v>1.2380952380952381</v>
      </c>
    </row>
    <row r="16" spans="1:9" x14ac:dyDescent="0.2">
      <c r="A16" s="22">
        <v>12</v>
      </c>
      <c r="B16" s="22">
        <v>0</v>
      </c>
      <c r="C16" s="22">
        <v>2</v>
      </c>
      <c r="D16" s="25">
        <v>12</v>
      </c>
      <c r="E16" s="25">
        <v>6</v>
      </c>
      <c r="F16" s="27">
        <f t="shared" si="0"/>
        <v>1.3333333333333333</v>
      </c>
      <c r="G16" s="27">
        <f t="shared" si="1"/>
        <v>0.66666666666666663</v>
      </c>
      <c r="H16" s="29">
        <f t="shared" si="2"/>
        <v>-1.3333333333333333</v>
      </c>
      <c r="I16" s="29">
        <f t="shared" si="3"/>
        <v>1.3333333333333335</v>
      </c>
    </row>
    <row r="17" spans="1:19" x14ac:dyDescent="0.2">
      <c r="A17" s="22">
        <v>13</v>
      </c>
      <c r="B17" s="22">
        <v>1</v>
      </c>
      <c r="C17" s="22">
        <v>0</v>
      </c>
      <c r="D17" s="25">
        <v>12</v>
      </c>
      <c r="E17" s="25">
        <v>4</v>
      </c>
      <c r="F17" s="27">
        <f t="shared" si="0"/>
        <v>0.75</v>
      </c>
      <c r="G17" s="27">
        <f t="shared" si="1"/>
        <v>0.25</v>
      </c>
      <c r="H17" s="29">
        <f t="shared" si="2"/>
        <v>0.25</v>
      </c>
      <c r="I17" s="29">
        <f t="shared" si="3"/>
        <v>-0.25</v>
      </c>
    </row>
    <row r="18" spans="1:19" x14ac:dyDescent="0.2">
      <c r="A18" s="22">
        <v>15</v>
      </c>
      <c r="B18" s="22">
        <v>0</v>
      </c>
      <c r="C18" s="22">
        <v>1</v>
      </c>
      <c r="D18" s="25">
        <v>11</v>
      </c>
      <c r="E18" s="25">
        <v>4</v>
      </c>
      <c r="F18" s="27">
        <f t="shared" si="0"/>
        <v>0.73333333333333328</v>
      </c>
      <c r="G18" s="27">
        <f t="shared" si="1"/>
        <v>0.26666666666666666</v>
      </c>
      <c r="H18" s="29">
        <f t="shared" si="2"/>
        <v>-0.73333333333333328</v>
      </c>
      <c r="I18" s="29">
        <f t="shared" si="3"/>
        <v>0.73333333333333339</v>
      </c>
    </row>
    <row r="19" spans="1:19" x14ac:dyDescent="0.2">
      <c r="A19" s="22">
        <v>16</v>
      </c>
      <c r="B19" s="22">
        <v>1</v>
      </c>
      <c r="C19" s="22">
        <v>0</v>
      </c>
      <c r="D19" s="25">
        <v>11</v>
      </c>
      <c r="E19" s="25">
        <v>3</v>
      </c>
      <c r="F19" s="27">
        <f t="shared" si="0"/>
        <v>0.7857142857142857</v>
      </c>
      <c r="G19" s="27">
        <f t="shared" si="1"/>
        <v>0.21428571428571427</v>
      </c>
      <c r="H19" s="29">
        <f t="shared" si="2"/>
        <v>0.2142857142857143</v>
      </c>
      <c r="I19" s="29">
        <f t="shared" si="3"/>
        <v>-0.21428571428571427</v>
      </c>
    </row>
    <row r="20" spans="1:19" x14ac:dyDescent="0.2">
      <c r="A20" s="22">
        <v>17</v>
      </c>
      <c r="B20" s="22">
        <v>0</v>
      </c>
      <c r="C20" s="22">
        <v>1</v>
      </c>
      <c r="D20" s="25">
        <v>10</v>
      </c>
      <c r="E20" s="25">
        <v>3</v>
      </c>
      <c r="F20" s="27">
        <f t="shared" si="0"/>
        <v>0.76923076923076927</v>
      </c>
      <c r="G20" s="27">
        <f t="shared" si="1"/>
        <v>0.23076923076923078</v>
      </c>
      <c r="H20" s="29">
        <f t="shared" si="2"/>
        <v>-0.76923076923076927</v>
      </c>
      <c r="I20" s="29">
        <f t="shared" si="3"/>
        <v>0.76923076923076916</v>
      </c>
    </row>
    <row r="21" spans="1:19" x14ac:dyDescent="0.2">
      <c r="A21" s="22">
        <v>22</v>
      </c>
      <c r="B21" s="22">
        <v>1</v>
      </c>
      <c r="C21" s="22">
        <v>1</v>
      </c>
      <c r="D21" s="25">
        <v>7</v>
      </c>
      <c r="E21" s="25">
        <v>2</v>
      </c>
      <c r="F21" s="27">
        <f t="shared" si="0"/>
        <v>1.5555555555555556</v>
      </c>
      <c r="G21" s="27">
        <f t="shared" si="1"/>
        <v>0.44444444444444442</v>
      </c>
      <c r="H21" s="29">
        <f t="shared" si="2"/>
        <v>-0.55555555555555558</v>
      </c>
      <c r="I21" s="29">
        <f t="shared" si="3"/>
        <v>0.55555555555555558</v>
      </c>
      <c r="N21" s="6" t="s">
        <v>41</v>
      </c>
      <c r="Q21" s="35" t="s">
        <v>60</v>
      </c>
    </row>
    <row r="22" spans="1:19" x14ac:dyDescent="0.2">
      <c r="A22" s="22">
        <v>23</v>
      </c>
      <c r="B22" s="22">
        <v>1</v>
      </c>
      <c r="C22" s="22">
        <v>1</v>
      </c>
      <c r="D22" s="25">
        <v>6</v>
      </c>
      <c r="E22" s="25">
        <v>1</v>
      </c>
      <c r="F22" s="27">
        <f t="shared" si="0"/>
        <v>1.7142857142857142</v>
      </c>
      <c r="G22" s="27">
        <f t="shared" si="1"/>
        <v>0.2857142857142857</v>
      </c>
      <c r="H22" s="29">
        <f t="shared" si="2"/>
        <v>-0.71428571428571419</v>
      </c>
      <c r="I22" s="29">
        <f t="shared" si="3"/>
        <v>0.7142857142857143</v>
      </c>
    </row>
    <row r="23" spans="1:19" x14ac:dyDescent="0.2">
      <c r="A23" s="23" t="s">
        <v>20</v>
      </c>
      <c r="B23" s="22">
        <f>SUM(B6:B22)</f>
        <v>9</v>
      </c>
      <c r="C23" s="22">
        <f>SUM(C6:C22)</f>
        <v>21</v>
      </c>
      <c r="D23" s="25"/>
      <c r="E23" s="25"/>
      <c r="F23" s="27">
        <f>SUM(F6:F22)</f>
        <v>19.250500948031132</v>
      </c>
      <c r="G23" s="27">
        <f>SUM(G6:G22)</f>
        <v>10.74949905196887</v>
      </c>
      <c r="H23" s="29">
        <f>SUM(H6:H22)</f>
        <v>-10.25050094803113</v>
      </c>
      <c r="I23" s="29">
        <f>SUM(I6:I22)</f>
        <v>10.250500948031128</v>
      </c>
      <c r="Q23" s="34" t="s">
        <v>48</v>
      </c>
      <c r="R23" t="s">
        <v>47</v>
      </c>
    </row>
    <row r="24" spans="1:19" x14ac:dyDescent="0.2">
      <c r="Q24" s="34">
        <v>2</v>
      </c>
      <c r="R24" t="s">
        <v>40</v>
      </c>
    </row>
    <row r="25" spans="1:19" x14ac:dyDescent="0.2">
      <c r="F25" s="6" t="s">
        <v>30</v>
      </c>
      <c r="Q25" s="34"/>
      <c r="R25" t="s">
        <v>49</v>
      </c>
      <c r="S25" t="s">
        <v>45</v>
      </c>
    </row>
    <row r="26" spans="1:19" x14ac:dyDescent="0.2">
      <c r="E26" s="6" t="s">
        <v>11</v>
      </c>
      <c r="F26">
        <f>((-10.25)^2/19.25)</f>
        <v>5.4577922077922079</v>
      </c>
    </row>
    <row r="27" spans="1:19" x14ac:dyDescent="0.2">
      <c r="E27" s="6" t="s">
        <v>12</v>
      </c>
      <c r="F27">
        <f>(10.25)^2/10.75</f>
        <v>9.7732558139534884</v>
      </c>
    </row>
    <row r="28" spans="1:19" x14ac:dyDescent="0.2">
      <c r="E28" s="6" t="s">
        <v>32</v>
      </c>
      <c r="F28">
        <f>SUM(F26:F27)</f>
        <v>15.231048021745696</v>
      </c>
      <c r="N28" s="6" t="s">
        <v>42</v>
      </c>
      <c r="Q28" s="34" t="s">
        <v>48</v>
      </c>
      <c r="R28" t="s">
        <v>43</v>
      </c>
    </row>
    <row r="29" spans="1:19" x14ac:dyDescent="0.2">
      <c r="Q29">
        <v>2</v>
      </c>
      <c r="R29" t="s">
        <v>44</v>
      </c>
    </row>
    <row r="30" spans="1:19" x14ac:dyDescent="0.2">
      <c r="R30" t="s">
        <v>49</v>
      </c>
      <c r="S30" t="s">
        <v>46</v>
      </c>
    </row>
    <row r="37" spans="1:19" x14ac:dyDescent="0.2">
      <c r="A37" t="s">
        <v>63</v>
      </c>
      <c r="N37" s="6" t="s">
        <v>41</v>
      </c>
      <c r="Q37" s="35" t="s">
        <v>61</v>
      </c>
    </row>
    <row r="38" spans="1:19" x14ac:dyDescent="0.2">
      <c r="A38" t="s">
        <v>64</v>
      </c>
    </row>
    <row r="39" spans="1:19" x14ac:dyDescent="0.2">
      <c r="Q39" s="34" t="s">
        <v>50</v>
      </c>
      <c r="R39" t="s">
        <v>51</v>
      </c>
    </row>
    <row r="40" spans="1:19" x14ac:dyDescent="0.2">
      <c r="A40" t="s">
        <v>62</v>
      </c>
      <c r="Q40" s="34">
        <v>2</v>
      </c>
      <c r="R40" t="s">
        <v>52</v>
      </c>
    </row>
    <row r="41" spans="1:19" x14ac:dyDescent="0.2">
      <c r="Q41" s="34"/>
      <c r="R41" t="s">
        <v>53</v>
      </c>
      <c r="S41" t="s">
        <v>57</v>
      </c>
    </row>
    <row r="42" spans="1:19" x14ac:dyDescent="0.2">
      <c r="E42" t="s">
        <v>65</v>
      </c>
    </row>
    <row r="44" spans="1:19" x14ac:dyDescent="0.2">
      <c r="N44" s="6" t="s">
        <v>42</v>
      </c>
      <c r="Q44" s="34" t="s">
        <v>58</v>
      </c>
      <c r="R44" t="s">
        <v>54</v>
      </c>
    </row>
    <row r="45" spans="1:19" x14ac:dyDescent="0.2">
      <c r="Q45">
        <v>2</v>
      </c>
      <c r="R45" t="s">
        <v>55</v>
      </c>
    </row>
    <row r="46" spans="1:19" x14ac:dyDescent="0.2">
      <c r="R46" t="s">
        <v>59</v>
      </c>
      <c r="S46" t="s">
        <v>56</v>
      </c>
    </row>
  </sheetData>
  <mergeCells count="4">
    <mergeCell ref="F4:G4"/>
    <mergeCell ref="D4:E4"/>
    <mergeCell ref="H4:I4"/>
    <mergeCell ref="B4:C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layout example</vt:lpstr>
      <vt:lpstr>Leukemia remission data</vt:lpstr>
      <vt:lpstr>average hazard</vt:lpstr>
      <vt:lpstr>calculating KM survivor curves</vt:lpstr>
      <vt:lpstr>Log rank test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Johnson</dc:creator>
  <cp:lastModifiedBy>Microsoft Office User</cp:lastModifiedBy>
  <dcterms:created xsi:type="dcterms:W3CDTF">2018-03-12T18:13:53Z</dcterms:created>
  <dcterms:modified xsi:type="dcterms:W3CDTF">2020-03-16T17:54:14Z</dcterms:modified>
</cp:coreProperties>
</file>