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orias961\Downloads\"/>
    </mc:Choice>
  </mc:AlternateContent>
  <xr:revisionPtr revIDLastSave="0" documentId="13_ncr:1_{83509FDE-1773-4E87-A6FE-5081E01123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 Trade Analysis" sheetId="4" r:id="rId1"/>
    <sheet name="Power Calculations" sheetId="2" r:id="rId2"/>
    <sheet name="in" sheetId="1" r:id="rId3"/>
    <sheet name="Power Calculations (2)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A8" i="4" s="1"/>
  <c r="A9" i="4" s="1"/>
  <c r="G8" i="4"/>
  <c r="I8" i="4" s="1"/>
  <c r="F12" i="4"/>
  <c r="A3" i="4"/>
  <c r="A4" i="4" s="1"/>
  <c r="A5" i="4" s="1"/>
  <c r="A6" i="4" s="1"/>
  <c r="G9" i="4"/>
  <c r="I9" i="4" s="1"/>
  <c r="G7" i="4"/>
  <c r="I7" i="4" s="1"/>
  <c r="G6" i="4"/>
  <c r="I6" i="4" s="1"/>
  <c r="G5" i="4"/>
  <c r="I5" i="4" s="1"/>
  <c r="G4" i="4"/>
  <c r="I4" i="4" s="1"/>
  <c r="G3" i="4"/>
  <c r="I3" i="4" s="1"/>
  <c r="G2" i="4"/>
  <c r="I2" i="1"/>
  <c r="I4" i="1"/>
  <c r="G17" i="1"/>
  <c r="I17" i="1" s="1"/>
  <c r="F25" i="1"/>
  <c r="G16" i="1"/>
  <c r="I16" i="1" s="1"/>
  <c r="G15" i="1"/>
  <c r="G14" i="1"/>
  <c r="I14" i="1" s="1"/>
  <c r="I15" i="1"/>
  <c r="G2" i="1"/>
  <c r="J22" i="3"/>
  <c r="I22" i="3"/>
  <c r="G15" i="3"/>
  <c r="G14" i="3"/>
  <c r="C5" i="3"/>
  <c r="F5" i="3" s="1"/>
  <c r="G5" i="3" s="1"/>
  <c r="I21" i="2"/>
  <c r="J21" i="2"/>
  <c r="G15" i="2"/>
  <c r="G14" i="2"/>
  <c r="C5" i="2"/>
  <c r="F5" i="2" s="1"/>
  <c r="G5" i="2" s="1"/>
  <c r="I5" i="1"/>
  <c r="I6" i="1"/>
  <c r="G3" i="1"/>
  <c r="I25" i="1" s="1"/>
  <c r="G4" i="1"/>
  <c r="G5" i="1"/>
  <c r="G6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I2" i="4" l="1"/>
  <c r="I12" i="4" s="1"/>
  <c r="I3" i="1"/>
</calcChain>
</file>

<file path=xl/sharedStrings.xml><?xml version="1.0" encoding="utf-8"?>
<sst xmlns="http://schemas.openxmlformats.org/spreadsheetml/2006/main" count="274" uniqueCount="111">
  <si>
    <t>Line Item</t>
  </si>
  <si>
    <t>Priority</t>
  </si>
  <si>
    <t xml:space="preserve">Item </t>
  </si>
  <si>
    <t>Pkg. Qty</t>
  </si>
  <si>
    <t xml:space="preserve"> Pkg. Price </t>
  </si>
  <si>
    <t>Order Qty</t>
  </si>
  <si>
    <t>Tax</t>
  </si>
  <si>
    <t>Shipping</t>
  </si>
  <si>
    <t xml:space="preserve"> Item Total </t>
  </si>
  <si>
    <t>Notes</t>
  </si>
  <si>
    <t>Distributor</t>
  </si>
  <si>
    <t>Hazardous</t>
  </si>
  <si>
    <t>ASIN</t>
  </si>
  <si>
    <t>Link</t>
  </si>
  <si>
    <t>A</t>
  </si>
  <si>
    <t>MINISFORUM AR900i ITX Motherboard</t>
  </si>
  <si>
    <t>Embedded Board</t>
  </si>
  <si>
    <t>Amazon</t>
  </si>
  <si>
    <t>N</t>
  </si>
  <si>
    <t>B0CTTMY5BW</t>
  </si>
  <si>
    <t>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</t>
  </si>
  <si>
    <t>Kingston NV2 1TB M.2 2280</t>
  </si>
  <si>
    <t>NVMe</t>
  </si>
  <si>
    <t>B0BBWH1R8H</t>
  </si>
  <si>
    <t xml:space="preserve">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 </t>
  </si>
  <si>
    <t>Crucial RAM 32GB Kit</t>
  </si>
  <si>
    <t>SODIMM RAM</t>
  </si>
  <si>
    <t>‎B0BLTDRRLF</t>
  </si>
  <si>
    <t xml:space="preserve">https://www.amazon.com/Crucial-5600MHz-5200MHz-4800MHz-CT2K16G56C46S5/dp/B0BLTDRRLF/ref=sr_1_6?crid=23LA7DACPBGF&amp;dib=eyJ2IjoiMSJ9.BoX9OpzHglYLRA5NXvW1QQTC7L1Pt9VMMcD1aUBbLgzvNt9PtijrL1oE8zM30G-eiUbG_vqDrun6A-Imw1-84raW1T1hFm7ctqgyZWI8xbhMPb9Bf8NkTW8p9RtA8BisJe5iBkKig5n4V35Vx1kjdFLt7KNC2OdaqIeQEdJGGystSGCpNxnsmdhc5eIjXXo-ZrHneqjzXhWCz5wrzwLOcYKV8iIb9hWZG7QLpqkEari0Ajv0QTDCsc3lBo4sL8bryDu9HmECcMYILdE_dbinvGwXDVYBpm5nuTwdI7oYTPU.46L597f-wvBu-W1pbEk6qBfyDI8FHW41BYXkgC38rSw&amp;dib_tag=se&amp;keywords=SODIMM&amp;qid=1711356387&amp;s=electronics&amp;sprefix=sodimm%2Celectronics%2C130&amp;sr=1-6&amp;th=1 </t>
  </si>
  <si>
    <t>Thermaltake Smart 500W 80+ White</t>
  </si>
  <si>
    <t>PSU</t>
  </si>
  <si>
    <t>B014W3EM2W</t>
  </si>
  <si>
    <t xml:space="preserve">https://www.amazon.com/Thermaltake-Certified-Continuous-cooling-PS-SPD-0500NPCWUS-W/dp/B014W3EM2W/ref=sr_1_3?crid=3UOO0S44ZSBQJ&amp;dib=eyJ2IjoiMSJ9.xNa80j9Hs-DoLmyI8GyaIrTYCItpOUfQguPz6d75oHXPjJDIMuIv-MFt93mppKzX8CW1Qvo4MmWyzwD9pjd138ZRuh5LsJ63HxHG0hxjJjFksVBzHyrdi5PlCmbwltfzUovHytHwruectG_P7aZwUFcBR5v6ZW29f2KqLhNhdMGbBlR5nCuMLEs0wQ9AmUVa2ql2LriQN92Eck-Kff01Ym1lVCOzr3h08gM9Oa2XRODglwDu6grkRoKjIlJEUuxJ6bu7efGHvQ_6zdsU-EviWNjZR6nl3s8MWZUvuBU0-0Q.LhmNVzcZ7JKVcYas5VsFGa61_EdzyGO9df-g6Yy9b_Q&amp;dib_tag=se&amp;keywords=psu&amp;qid=1711356577&amp;s=electronics&amp;sprefix=ps%2Celectronics%2C130&amp;sr=1-3&amp;th=1 </t>
  </si>
  <si>
    <t>Noctua NF-F12 PWM Fan</t>
  </si>
  <si>
    <t>PWM Fan</t>
  </si>
  <si>
    <t>B00650P2ZC</t>
  </si>
  <si>
    <t xml:space="preserve">https://www.amazon.com/Noctua-NF-F12-PWM-4-Pin-Premium/dp/B00650P2ZC/ref=sr_1_8?crid=DRI7736YZ9PB&amp;dib=eyJ2IjoiMSJ9._eVWzZLendvjydJiGSjN5cEikj_n__pcSF3gdqos32S5bnyc1lulmIG4PJw7fZsOd6PwUo5KmGmJowBXtQH9lFBCLs_MTwHsMIzg_ib5wTjcXFKjwOCYER4RFKX4PULljHqwFQcYTX0_FZo3OysLHl2ytQCZiRjtu-r3kCSUOPbFKHVE0odN5ri37KEZSyq9cLyVuMqS1yXd4KBtKK2WyI_XHtcApFttxsxWykTVAlKKUghj88snreNAwPyXTvY6OAbuH-GmS6s875u6qhVAJjE2OJjjKWwMhZEH1FqfvXE.RGUx-viTS3frKgmarzRtXZuQ2C5Od5hnxrjSxI6qESg&amp;dib_tag=se&amp;keywords=Noctua+12cm+fan&amp;qid=1711356969&amp;s=electronics&amp;sprefix=noctua+12cm+fan%2Celectronics%2C125&amp;sr=1-8 </t>
  </si>
  <si>
    <t>LiperiAir 9500mAh 4S 100C 14.8V Lipo Battery</t>
  </si>
  <si>
    <t>Battery</t>
  </si>
  <si>
    <t>RC Battery.com</t>
  </si>
  <si>
    <t>Y</t>
  </si>
  <si>
    <t>LPL95004S100-E</t>
  </si>
  <si>
    <t>https://rcbattery.com/liperiair-9500mah-4s-100c-14-8v-lipo-battery-with-ec5-plug.html</t>
  </si>
  <si>
    <t>Samlex America, IDC-200A-12, Switching DC-DC Converter</t>
  </si>
  <si>
    <t>Power Electronics</t>
  </si>
  <si>
    <t>Samlex Power</t>
  </si>
  <si>
    <t>622988067204</t>
  </si>
  <si>
    <t>https://www.invertersupply.com/index.php?main_page=product_info&amp;products_id=2042</t>
  </si>
  <si>
    <t>PicoPSU-160-XT, 160w output, 12v input DC-DC Power Supply</t>
  </si>
  <si>
    <t>Charger</t>
  </si>
  <si>
    <t>Mini-Box.com</t>
  </si>
  <si>
    <t>picoPSU-160-XT</t>
  </si>
  <si>
    <t>https://www.mini-box.com/picoPSU-160-XT</t>
  </si>
  <si>
    <t>The Grand Total:</t>
  </si>
  <si>
    <t>Power calculations</t>
  </si>
  <si>
    <t>https://www.batteryspace.com/</t>
  </si>
  <si>
    <t>https://rcbattery.com/</t>
  </si>
  <si>
    <t>AR900i</t>
  </si>
  <si>
    <t>DCDC converter</t>
  </si>
  <si>
    <t>Weight</t>
  </si>
  <si>
    <t>MB watts</t>
  </si>
  <si>
    <t>efficents</t>
  </si>
  <si>
    <t>Efecctive watts</t>
  </si>
  <si>
    <t>voltage</t>
  </si>
  <si>
    <t>run time hrs'</t>
  </si>
  <si>
    <t>current</t>
  </si>
  <si>
    <t>Amp*Hrs</t>
  </si>
  <si>
    <t>Price</t>
  </si>
  <si>
    <t>lbs</t>
  </si>
  <si>
    <t xml:space="preserve"> LiFePO4 26650 Battery: 12.8V 9.9Ah (126Wh, 30A rate, 26650-3300) $181.5 2.5lbs</t>
  </si>
  <si>
    <t>Liperior 22000mAh 4S 12C 14.8V Lipo Battery With XT90 Plug for RC Drone</t>
  </si>
  <si>
    <t>https://rcbattery.com/liperior-22000mah-4s-12c-14-8v-lipo-battery-with-xt90-plug.html</t>
  </si>
  <si>
    <t>Smart Charger (10A) for 12.8V LiFePO4  old  $79.95</t>
  </si>
  <si>
    <t>Lithium Polymer (Lipo) Fire Retardant Charger Bag</t>
  </si>
  <si>
    <t>https://rcbattery.com/lithium-polymer-lipo-fire-retardant-bag-230mm-x-300mm.html</t>
  </si>
  <si>
    <t>Ultra Power UP9, 200W, Four Channels Smart Balance Charger</t>
  </si>
  <si>
    <t>https://rcbattery.com/ultra-power-up9-200w-four-channels-smart-balance-charger-ac-100w-dc-200w-us-plug.html</t>
  </si>
  <si>
    <t>DCDC convert for 24 pin MB power plug 160W</t>
  </si>
  <si>
    <t>requires 12V regulated max 13-13.5V</t>
  </si>
  <si>
    <t>MINISFORUM AR900i Motherboard</t>
  </si>
  <si>
    <t>Regular DC-DC converter 12 volt out 200W</t>
  </si>
  <si>
    <t>https://samlexamerica.com/wp-content/uploads/2020/01/11004-IDC-200-0417_Hrez.pdf</t>
  </si>
  <si>
    <t>B</t>
  </si>
  <si>
    <t>/</t>
  </si>
  <si>
    <t>11004-IDC-200-0417_Hrez.pdf (samlexamerica.com)</t>
  </si>
  <si>
    <t>HRB 14.8V 4S LiPO Battery 9500mAh 120C (sale)</t>
  </si>
  <si>
    <t>HRB-Power</t>
  </si>
  <si>
    <t>https://hrb-power.com/products/hrb-14-8v-4s-lipo-battery-9500mah-120c-for-rc-car-x-maxx-v2-udr-car-truck?variant=43685974900928</t>
  </si>
  <si>
    <t>CNHL Racing Series 9500mAh 14.8V 4S 90C LiPo (EC5)</t>
  </si>
  <si>
    <t>Classicrcshop.com</t>
  </si>
  <si>
    <t xml:space="preserve"> 950904EC5</t>
  </si>
  <si>
    <t>https://classicrcshop.com/products/cnhl-racing-series-9500mah-14-8v-4s-90c-lipo-battery-with-ec5-plug?variant=44794011287807&amp;currency=USD&amp;utm_medium=product_sync&amp;utm_source=google&amp;utm_content=sag_organic&amp;utm_campaign=sag_organic&amp;srsltid=AfmBOooOU9HdfVZwXEsf0fkHGrjR89pYc4x07OD_k3sYY4kUmc6whuz9tsw&amp;com_cvv=8fb3d522dc163aeadb66e08cd7450cbbdddc64c6cf2e8891f6d48747c6d56d2c</t>
  </si>
  <si>
    <t>12V DIN Rail DC/DC Converter 99.6 Watts</t>
  </si>
  <si>
    <t>DC converter</t>
  </si>
  <si>
    <t>TRC Electronics</t>
  </si>
  <si>
    <t>EN50155</t>
  </si>
  <si>
    <t>https://trcelectronics.com/products/mean-well-ddr-120a-12?_pos=1&amp;_sid=1fe48ef6a&amp;_ss=r&amp;_fid=a136a3afc</t>
  </si>
  <si>
    <t>DC-DC Converter, Half Brick, 200 Watt, 4:1 Input Range, 10-36V Input Voltage, 12VDC Output</t>
  </si>
  <si>
    <t>Mouser</t>
  </si>
  <si>
    <t>418-CHB200W-24S12</t>
  </si>
  <si>
    <t>https://www.mouser.com/ProductDetail/Cincon/CHB200W-24S12?qs=sGAEpiMZZMv0DJfhVcWlK9jNFlYPw1OgwaBcF3%252BRyZngZkBE9%2FDvig%3D%3D</t>
  </si>
  <si>
    <t>SmartCharger</t>
  </si>
  <si>
    <t>Bag</t>
  </si>
  <si>
    <t>RCB00001</t>
  </si>
  <si>
    <t>LP220004S12</t>
  </si>
  <si>
    <t xml:space="preserve">Smart Charger (10A) for 12.8V LiFePO4  </t>
  </si>
  <si>
    <t>Smart charger</t>
  </si>
  <si>
    <t>batteryspace.com</t>
  </si>
  <si>
    <t>https://www.batteryspace.com/Smart-Charger-10A-for-12.8V-LiFePO4-Rechargeable-Battery-Pack.aspx</t>
  </si>
  <si>
    <t>Other DC-DC converters</t>
  </si>
  <si>
    <t>Smaller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</si>
</sst>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21293C"/>
      <name val="-Apple-System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18" fillId="0" borderId="0" xfId="42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4" fontId="18" fillId="0" borderId="0" xfId="43" applyFont="1"/>
    <xf numFmtId="44" fontId="0" fillId="0" borderId="0" xfId="43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2276478</xdr:colOff>
      <xdr:row>19</xdr:row>
      <xdr:rowOff>16921</xdr:rowOff>
    </xdr:from>
    <xdr:to>
      <xdr:col>5</xdr:col>
      <xdr:colOff>173357</xdr:colOff>
      <xdr:row>37</xdr:row>
      <xdr:rowOff>133045</xdr:rowOff>
    </xdr:to>
    <xdr:pic>
      <xdr:nvPicPr>
        <xdr:cNvPr id="4" name="Picture 3" descr="(image for) Samlex America, IDC-200A-12, Switching DC-DC Converter">
          <a:extLst>
            <a:ext uri="{FF2B5EF4-FFF2-40B4-BE49-F238E27FC236}">
              <a16:creationId xmlns:a16="http://schemas.microsoft.com/office/drawing/2014/main" id="{47E034E3-F3D0-1EBF-3C83-5AEE5F9D3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6007" y="3423509"/>
          <a:ext cx="3430904" cy="3354848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133350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93940ACF-A6F9-2474-0787-26E8E9F7E06A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177166</xdr:colOff>
      <xdr:row>19</xdr:row>
      <xdr:rowOff>22412</xdr:rowOff>
    </xdr:from>
    <xdr:to>
      <xdr:col>2</xdr:col>
      <xdr:colOff>2121498</xdr:colOff>
      <xdr:row>37</xdr:row>
      <xdr:rowOff>140276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33886C-5494-7A62-1C80-EBAA56E2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6" y="3429000"/>
          <a:ext cx="3341481" cy="335277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472328</xdr:colOff>
      <xdr:row>19</xdr:row>
      <xdr:rowOff>127075</xdr:rowOff>
    </xdr:from>
    <xdr:to>
      <xdr:col>13</xdr:col>
      <xdr:colOff>1048310</xdr:colOff>
      <xdr:row>41</xdr:row>
      <xdr:rowOff>23980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10AFE7-D0C6-A613-1555-577A44B53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3122" y="3533663"/>
          <a:ext cx="6503894" cy="3841376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139737</xdr:colOff>
      <xdr:row>18</xdr:row>
      <xdr:rowOff>149526</xdr:rowOff>
    </xdr:from>
    <xdr:ext cx="710451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07DEC0-C9DB-D925-A6D9-CEEEBD15D202}"/>
            </a:ext>
          </a:extLst>
        </xdr:cNvPr>
        <xdr:cNvSpPr/>
      </xdr:nvSpPr>
      <xdr:spPr>
        <a:xfrm>
          <a:off x="139737" y="3376820"/>
          <a:ext cx="7104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6.</a:t>
          </a:r>
        </a:p>
      </xdr:txBody>
    </xdr:sp>
    <xdr:clientData/>
  </xdr:oneCellAnchor>
  <xdr:oneCellAnchor>
    <xdr:from>
      <xdr:col>2</xdr:col>
      <xdr:colOff>2224816</xdr:colOff>
      <xdr:row>18</xdr:row>
      <xdr:rowOff>89984</xdr:rowOff>
    </xdr:from>
    <xdr:ext cx="710451" cy="937629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D5574DA-FE62-4077-9A61-3D883F6A4A07}"/>
            </a:ext>
          </a:extLst>
        </xdr:cNvPr>
        <xdr:cNvSpPr/>
      </xdr:nvSpPr>
      <xdr:spPr>
        <a:xfrm>
          <a:off x="3614345" y="3317278"/>
          <a:ext cx="7104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7.</a:t>
          </a:r>
        </a:p>
      </xdr:txBody>
    </xdr:sp>
    <xdr:clientData/>
  </xdr:oneCellAnchor>
  <xdr:twoCellAnchor>
    <xdr:from>
      <xdr:col>2</xdr:col>
      <xdr:colOff>2883833</xdr:colOff>
      <xdr:row>42</xdr:row>
      <xdr:rowOff>106904</xdr:rowOff>
    </xdr:from>
    <xdr:to>
      <xdr:col>8</xdr:col>
      <xdr:colOff>991832</xdr:colOff>
      <xdr:row>74</xdr:row>
      <xdr:rowOff>106437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7E610C9-FC60-22B2-FD07-5CFFA72F9B5B}"/>
            </a:ext>
          </a:extLst>
        </xdr:cNvPr>
        <xdr:cNvGrpSpPr/>
      </xdr:nvGrpSpPr>
      <xdr:grpSpPr>
        <a:xfrm>
          <a:off x="4273362" y="7637257"/>
          <a:ext cx="5817646" cy="5736945"/>
          <a:chOff x="7323267" y="3283660"/>
          <a:chExt cx="5802631" cy="573694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8F5A20A-ECB1-4A34-79F7-85940CE8A5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92296" y="3408269"/>
            <a:ext cx="5733602" cy="5612336"/>
          </a:xfrm>
          <a:prstGeom prst="rect">
            <a:avLst/>
          </a:prstGeom>
          <a:noFill/>
          <a:ln w="12700"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509BDD5-9351-3B2B-1A34-E44B696E4DC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103" r="5310" b="21270"/>
          <a:stretch/>
        </xdr:blipFill>
        <xdr:spPr bwMode="auto">
          <a:xfrm>
            <a:off x="7562066" y="3679341"/>
            <a:ext cx="2709595" cy="2302697"/>
          </a:xfrm>
          <a:prstGeom prst="rect">
            <a:avLst/>
          </a:prstGeom>
          <a:noFill/>
          <a:ln w="12700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07C465A-05D5-419D-A10F-87BF09C5E2BB}"/>
              </a:ext>
            </a:extLst>
          </xdr:cNvPr>
          <xdr:cNvSpPr/>
        </xdr:nvSpPr>
        <xdr:spPr>
          <a:xfrm>
            <a:off x="7323267" y="3283660"/>
            <a:ext cx="710451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8.</a:t>
            </a:r>
          </a:p>
        </xdr:txBody>
      </xdr:sp>
    </xdr:grpSp>
    <xdr:clientData/>
  </xdr:twoCellAnchor>
  <xdr:oneCellAnchor>
    <xdr:from>
      <xdr:col>7</xdr:col>
      <xdr:colOff>504602</xdr:colOff>
      <xdr:row>18</xdr:row>
      <xdr:rowOff>170330</xdr:rowOff>
    </xdr:from>
    <xdr:ext cx="710451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AD92694-CFFF-40A5-B5BE-A63E8F97E2A4}"/>
            </a:ext>
          </a:extLst>
        </xdr:cNvPr>
        <xdr:cNvSpPr/>
      </xdr:nvSpPr>
      <xdr:spPr>
        <a:xfrm>
          <a:off x="8875396" y="3397624"/>
          <a:ext cx="7104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</a:t>
          </a:r>
        </a:p>
      </xdr:txBody>
    </xdr:sp>
    <xdr:clientData/>
  </xdr:oneCellAnchor>
  <xdr:twoCellAnchor>
    <xdr:from>
      <xdr:col>2</xdr:col>
      <xdr:colOff>1591236</xdr:colOff>
      <xdr:row>34</xdr:row>
      <xdr:rowOff>100853</xdr:rowOff>
    </xdr:from>
    <xdr:to>
      <xdr:col>2</xdr:col>
      <xdr:colOff>2913530</xdr:colOff>
      <xdr:row>37</xdr:row>
      <xdr:rowOff>78442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D2C58FE6-D4A5-C3F0-BE28-7986C9C7A009}"/>
            </a:ext>
          </a:extLst>
        </xdr:cNvPr>
        <xdr:cNvSpPr/>
      </xdr:nvSpPr>
      <xdr:spPr>
        <a:xfrm>
          <a:off x="2980765" y="6196853"/>
          <a:ext cx="1322294" cy="51547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211959</xdr:colOff>
      <xdr:row>38</xdr:row>
      <xdr:rowOff>126122</xdr:rowOff>
    </xdr:from>
    <xdr:to>
      <xdr:col>8</xdr:col>
      <xdr:colOff>733145</xdr:colOff>
      <xdr:row>46</xdr:row>
      <xdr:rowOff>10253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DFFF2E36-260E-4D21-80EE-9874DA0AABC1}"/>
            </a:ext>
          </a:extLst>
        </xdr:cNvPr>
        <xdr:cNvSpPr/>
      </xdr:nvSpPr>
      <xdr:spPr>
        <a:xfrm rot="16200000">
          <a:off x="8901281" y="7337947"/>
          <a:ext cx="1318484" cy="521186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320210</xdr:colOff>
      <xdr:row>36</xdr:row>
      <xdr:rowOff>161645</xdr:rowOff>
    </xdr:from>
    <xdr:to>
      <xdr:col>4</xdr:col>
      <xdr:colOff>96317</xdr:colOff>
      <xdr:row>44</xdr:row>
      <xdr:rowOff>43871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5285B0F0-66FA-4788-B970-44F7A9929E6B}"/>
            </a:ext>
          </a:extLst>
        </xdr:cNvPr>
        <xdr:cNvSpPr/>
      </xdr:nvSpPr>
      <xdr:spPr>
        <a:xfrm rot="5400000">
          <a:off x="5046459" y="7011072"/>
          <a:ext cx="1316579" cy="5269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611605</xdr:colOff>
      <xdr:row>19</xdr:row>
      <xdr:rowOff>0</xdr:rowOff>
    </xdr:from>
    <xdr:to>
      <xdr:col>7</xdr:col>
      <xdr:colOff>3928577</xdr:colOff>
      <xdr:row>22</xdr:row>
      <xdr:rowOff>135355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77B8D-817A-1515-4167-D24F26B23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7697" y="3619500"/>
          <a:ext cx="3928577" cy="706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611605</xdr:colOff>
      <xdr:row>20</xdr:row>
      <xdr:rowOff>0</xdr:rowOff>
    </xdr:from>
    <xdr:to>
      <xdr:col>7</xdr:col>
      <xdr:colOff>3928577</xdr:colOff>
      <xdr:row>23</xdr:row>
      <xdr:rowOff>135355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4AF87-3C05-4E85-8646-B4B2D722B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180" y="3810000"/>
          <a:ext cx="3926572" cy="7068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379C1-F0E6-4729-B130-7A8B4418DC1C}" name="Table2" displayName="Table2" ref="A1:N12" totalsRowShown="0" headerRowDxfId="6">
  <autoFilter ref="A1:N12" xr:uid="{2BE379C1-F0E6-4729-B130-7A8B4418DC1C}"/>
  <tableColumns count="14">
    <tableColumn id="1" xr3:uid="{D613A201-35D2-4A8C-8E5F-EA545ABE2613}" name="Line Item" dataDxfId="5"/>
    <tableColumn id="2" xr3:uid="{8CBF3091-A5A8-47A4-A332-0C31095CC3B1}" name="Priority" dataDxfId="4"/>
    <tableColumn id="3" xr3:uid="{86249B07-C551-4246-A952-C86BE036B0C0}" name="Item "/>
    <tableColumn id="4" xr3:uid="{DE667050-61AB-4081-828E-30A3761111A6}" name="Pkg. Qty" dataDxfId="3"/>
    <tableColumn id="5" xr3:uid="{B1322F99-AB09-4299-BFCB-1AC75C9990A4}" name=" Pkg. Price " dataDxfId="2"/>
    <tableColumn id="6" xr3:uid="{71F61C3C-C561-4C71-83DE-D14B3C5BB607}" name="Order Qty"/>
    <tableColumn id="7" xr3:uid="{E5EABDF3-9C89-48E9-BD09-9B96AF31E419}" name="Tax" dataDxfId="1"/>
    <tableColumn id="8" xr3:uid="{0A7484ED-30F1-4F3C-A6D3-88CC81F59A30}" name="Shipping"/>
    <tableColumn id="9" xr3:uid="{B3F5F056-F819-4737-8CEB-2FA16B3095E7}" name=" Item Total " dataDxfId="0"/>
    <tableColumn id="10" xr3:uid="{5E537A3F-1742-48E2-8D05-6AF1D21AE2D8}" name="Notes"/>
    <tableColumn id="11" xr3:uid="{232A6817-9284-4E58-A4E0-268AC935D4BC}" name="Distributor"/>
    <tableColumn id="12" xr3:uid="{1B3F5479-7F8D-4611-B052-F3FA3435B4F9}" name="Hazardous"/>
    <tableColumn id="13" xr3:uid="{B4DCA559-A996-4EED-8D0A-5CDCEC62F687}" name="ASIN"/>
    <tableColumn id="14" xr3:uid="{D0CC3A02-7E12-4FE5-B52C-DA3AD425A751}" name="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rtersupply.com/index.php?main_page=product_info&amp;products_id=2042" TargetMode="External"/><Relationship Id="rId3" Type="http://schemas.openxmlformats.org/officeDocument/2006/relationships/hyperlink" Target="https://www.amazon.com/Crucial-5600MHz-5200MHz-4800MHz-CT2K16G56C46S5/dp/B0BLTDRRLF/ref=sr_1_6?crid=23LA7DACPBGF&amp;dib=eyJ2IjoiMSJ9.BoX9OpzHglYLRA5NXvW1QQTC7L1Pt9VMMcD1aUBbLgzvNt9PtijrL1oE8zM30G-eiUbG_vqDrun6A-Imw1-84raW1T1hFm7ctqgyZWI8xbhMPb9Bf8NkTW8p9RtA8BisJe5iBkKig5n4V35Vx1kjdFLt7KNC2OdaqIeQEdJGGystSGCpNxnsmdhc5eIjXXo-ZrHneqjzXhWCz5wrzwLOcYKV8iIb9hWZG7QLpqkEari0Ajv0QTDCsc3lBo4sL8bryDu9HmECcMYILdE_dbinvGwXDVYBpm5nuTwdI7oYTPU.46L597f-wvBu-W1pbEk6qBfyDI8FHW41BYXkgC38rSw&amp;dib_tag=se&amp;keywords=SODIMM&amp;qid=1711356387&amp;s=electronics&amp;sprefix=sodimm%2Celectronics%2C130&amp;sr=1-6&amp;th=1" TargetMode="External"/><Relationship Id="rId7" Type="http://schemas.openxmlformats.org/officeDocument/2006/relationships/hyperlink" Target="https://www.mini-box.com/picoPSU-160-XT" TargetMode="External"/><Relationship Id="rId2" Type="http://schemas.openxmlformats.org/officeDocument/2006/relationships/hyperlink" Target="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" TargetMode="External"/><Relationship Id="rId1" Type="http://schemas.openxmlformats.org/officeDocument/2006/relationships/hyperlink" Target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TargetMode="External"/><Relationship Id="rId6" Type="http://schemas.openxmlformats.org/officeDocument/2006/relationships/hyperlink" Target="https://rcbattery.com/liperiair-9500mah-4s-100c-14-8v-lipo-battery-with-ec5-plug.html" TargetMode="External"/><Relationship Id="rId5" Type="http://schemas.openxmlformats.org/officeDocument/2006/relationships/hyperlink" Target="https://www.amazon.com/Noctua-NF-F12-PWM-4-Pin-Premium/dp/B00650P2ZC/ref=sr_1_8?crid=DRI7736YZ9PB&amp;dib=eyJ2IjoiMSJ9._eVWzZLendvjydJiGSjN5cEikj_n__pcSF3gdqos32S5bnyc1lulmIG4PJw7fZsOd6PwUo5KmGmJowBXtQH9lFBCLs_MTwHsMIzg_ib5wTjcXFKjwOCYER4RFKX4PULljHqwFQcYTX0_FZo3OysLHl2ytQCZiRjtu-r3kCSUOPbFKHVE0odN5ri37KEZSyq9cLyVuMqS1yXd4KBtKK2WyI_XHtcApFttxsxWykTVAlKKUghj88snreNAwPyXTvY6OAbuH-GmS6s875u6qhVAJjE2OJjjKWwMhZEH1FqfvXE.RGUx-viTS3frKgmarzRtXZuQ2C5Od5hnxrjSxI6qESg&amp;dib_tag=se&amp;keywords=Noctua+12cm+fan&amp;qid=1711356969&amp;s=electronics&amp;sprefix=noctua+12cm+fan%2Celectronics%2C125&amp;sr=1-8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amazon.com/Thermaltake-Certified-Continuous-cooling-PS-SPD-0500NPCWUS-W/dp/B014W3EM2W/ref=sr_1_3?crid=3UOO0S44ZSBQJ&amp;dib=eyJ2IjoiMSJ9.xNa80j9Hs-DoLmyI8GyaIrTYCItpOUfQguPz6d75oHXPjJDIMuIv-MFt93mppKzX8CW1Qvo4MmWyzwD9pjd138ZRuh5LsJ63HxHG0hxjJjFksVBzHyrdi5PlCmbwltfzUovHytHwruectG_P7aZwUFcBR5v6ZW29f2KqLhNhdMGbBlR5nCuMLEs0wQ9AmUVa2ql2LriQN92Eck-Kff01Ym1lVCOzr3h08gM9Oa2XRODglwDu6grkRoKjIlJEUuxJ6bu7efGHvQ_6zdsU-EviWNjZR6nl3s8MWZUvuBU0-0Q.LhmNVzcZ7JKVcYas5VsFGa61_EdzyGO9df-g6Yy9b_Q&amp;dib_tag=se&amp;keywords=psu&amp;qid=1711356577&amp;s=electronics&amp;sprefix=ps%2Celectronics%2C130&amp;sr=1-3&amp;th=1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cbattery.com/lithium-polymer-lipo-fire-retardant-bag-230mm-x-300mm.html" TargetMode="External"/><Relationship Id="rId3" Type="http://schemas.openxmlformats.org/officeDocument/2006/relationships/hyperlink" Target="https://www.mini-box.com/picoPSU-160-XT" TargetMode="External"/><Relationship Id="rId7" Type="http://schemas.openxmlformats.org/officeDocument/2006/relationships/hyperlink" Target="https://www.batteryspace.com/custom-lfp-26650-battery-12-8v-9-9ah-126wh-30a-rate-with-pcb-in-special-configuration.aspx" TargetMode="External"/><Relationship Id="rId2" Type="http://schemas.openxmlformats.org/officeDocument/2006/relationships/hyperlink" Target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TargetMode="External"/><Relationship Id="rId1" Type="http://schemas.openxmlformats.org/officeDocument/2006/relationships/hyperlink" Target="https://rcbattery.com/" TargetMode="External"/><Relationship Id="rId6" Type="http://schemas.openxmlformats.org/officeDocument/2006/relationships/hyperlink" Target="https://www.batteryspace.com/Smart-Charger-10A-for-12.8V-LiFePO4-Rechargeable-Battery-Pack.asp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rcbattery.com/liperior-22000mah-4s-12c-14-8v-lipo-battery-with-xt90-plug.html" TargetMode="External"/><Relationship Id="rId10" Type="http://schemas.openxmlformats.org/officeDocument/2006/relationships/hyperlink" Target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TargetMode="External"/><Relationship Id="rId4" Type="http://schemas.openxmlformats.org/officeDocument/2006/relationships/hyperlink" Target="https://samlexamerica.com/wp-content/uploads/2020/01/11004-IDC-200-0417_Hrez.pdf" TargetMode="External"/><Relationship Id="rId9" Type="http://schemas.openxmlformats.org/officeDocument/2006/relationships/hyperlink" Target="https://rcbattery.com/ultra-power-up9-200w-four-channels-smart-balance-charger-ac-100w-dc-200w-us-plug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cbattery.com/liperiair-9500mah-4s-100c-14-8v-lipo-battery-with-ec5-plug.html" TargetMode="External"/><Relationship Id="rId13" Type="http://schemas.openxmlformats.org/officeDocument/2006/relationships/hyperlink" Target="https://rcbattery.com/ultra-power-up9-200w-four-channels-smart-balance-charger-ac-100w-dc-200w-us-plug.html" TargetMode="External"/><Relationship Id="rId3" Type="http://schemas.openxmlformats.org/officeDocument/2006/relationships/hyperlink" Target="https://www.amazon.com/Crucial-5600MHz-5200MHz-4800MHz-CT2K16G56C46S5/dp/B0BLTDRRLF/ref=sr_1_6?crid=23LA7DACPBGF&amp;dib=eyJ2IjoiMSJ9.BoX9OpzHglYLRA5NXvW1QQTC7L1Pt9VMMcD1aUBbLgzvNt9PtijrL1oE8zM30G-eiUbG_vqDrun6A-Imw1-84raW1T1hFm7ctqgyZWI8xbhMPb9Bf8NkTW8p9RtA8BisJe5iBkKig5n4V35Vx1kjdFLt7KNC2OdaqIeQEdJGGystSGCpNxnsmdhc5eIjXXo-ZrHneqjzXhWCz5wrzwLOcYKV8iIb9hWZG7QLpqkEari0Ajv0QTDCsc3lBo4sL8bryDu9HmECcMYILdE_dbinvGwXDVYBpm5nuTwdI7oYTPU.46L597f-wvBu-W1pbEk6qBfyDI8FHW41BYXkgC38rSw&amp;dib_tag=se&amp;keywords=SODIMM&amp;qid=1711356387&amp;s=electronics&amp;sprefix=sodimm%2Celectronics%2C130&amp;sr=1-6&amp;th=1" TargetMode="External"/><Relationship Id="rId7" Type="http://schemas.openxmlformats.org/officeDocument/2006/relationships/hyperlink" Target="https://hrb-power.com/products/hrb-14-8v-4s-lipo-battery-9500mah-120c-for-rc-car-x-maxx-v2-udr-car-truck?variant=43685974900928" TargetMode="External"/><Relationship Id="rId12" Type="http://schemas.openxmlformats.org/officeDocument/2006/relationships/hyperlink" Target="https://www.mini-box.com/picoPSU-160-XT" TargetMode="External"/><Relationship Id="rId2" Type="http://schemas.openxmlformats.org/officeDocument/2006/relationships/hyperlink" Target="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" TargetMode="External"/><Relationship Id="rId16" Type="http://schemas.openxmlformats.org/officeDocument/2006/relationships/hyperlink" Target="https://www.batteryspace.com/Smart-Charger-10A-for-12.8V-LiFePO4-Rechargeable-Battery-Pack.aspx" TargetMode="External"/><Relationship Id="rId1" Type="http://schemas.openxmlformats.org/officeDocument/2006/relationships/hyperlink" Target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TargetMode="External"/><Relationship Id="rId6" Type="http://schemas.openxmlformats.org/officeDocument/2006/relationships/hyperlink" Target="https://samlexamerica.com/wp-content/uploads/2020/01/11004-IDC-200-0417_Hrez.pdf" TargetMode="External"/><Relationship Id="rId11" Type="http://schemas.openxmlformats.org/officeDocument/2006/relationships/hyperlink" Target="https://www.mouser.com/ProductDetail/Cincon/CHB200W-24S12?qs=sGAEpiMZZMv0DJfhVcWlK9jNFlYPw1OgwaBcF3%252BRyZngZkBE9%2FDvig%3D%3D" TargetMode="External"/><Relationship Id="rId5" Type="http://schemas.openxmlformats.org/officeDocument/2006/relationships/hyperlink" Target="https://www.amazon.com/Noctua-NF-F12-PWM-4-Pin-Premium/dp/B00650P2ZC/ref=sr_1_8?crid=DRI7736YZ9PB&amp;dib=eyJ2IjoiMSJ9._eVWzZLendvjydJiGSjN5cEikj_n__pcSF3gdqos32S5bnyc1lulmIG4PJw7fZsOd6PwUo5KmGmJowBXtQH9lFBCLs_MTwHsMIzg_ib5wTjcXFKjwOCYER4RFKX4PULljHqwFQcYTX0_FZo3OysLHl2ytQCZiRjtu-r3kCSUOPbFKHVE0odN5ri37KEZSyq9cLyVuMqS1yXd4KBtKK2WyI_XHtcApFttxsxWykTVAlKKUghj88snreNAwPyXTvY6OAbuH-GmS6s875u6qhVAJjE2OJjjKWwMhZEH1FqfvXE.RGUx-viTS3frKgmarzRtXZuQ2C5Od5hnxrjSxI6qESg&amp;dib_tag=se&amp;keywords=Noctua+12cm+fan&amp;qid=1711356969&amp;s=electronics&amp;sprefix=noctua+12cm+fan%2Celectronics%2C125&amp;sr=1-8" TargetMode="External"/><Relationship Id="rId15" Type="http://schemas.openxmlformats.org/officeDocument/2006/relationships/hyperlink" Target="https://rcbattery.com/liperior-22000mah-4s-12c-14-8v-lipo-battery-with-xt90-plug.html" TargetMode="External"/><Relationship Id="rId10" Type="http://schemas.openxmlformats.org/officeDocument/2006/relationships/hyperlink" Target="https://trcelectronics.com/products/mean-well-ddr-120a-12?_pos=1&amp;_sid=1fe48ef6a&amp;_ss=r&amp;_fid=a136a3afc" TargetMode="External"/><Relationship Id="rId4" Type="http://schemas.openxmlformats.org/officeDocument/2006/relationships/hyperlink" Target="https://www.amazon.com/Thermaltake-Certified-Continuous-cooling-PS-SPD-0500NPCWUS-W/dp/B014W3EM2W/ref=sr_1_3?crid=3UOO0S44ZSBQJ&amp;dib=eyJ2IjoiMSJ9.xNa80j9Hs-DoLmyI8GyaIrTYCItpOUfQguPz6d75oHXPjJDIMuIv-MFt93mppKzX8CW1Qvo4MmWyzwD9pjd138ZRuh5LsJ63HxHG0hxjJjFksVBzHyrdi5PlCmbwltfzUovHytHwruectG_P7aZwUFcBR5v6ZW29f2KqLhNhdMGbBlR5nCuMLEs0wQ9AmUVa2ql2LriQN92Eck-Kff01Ym1lVCOzr3h08gM9Oa2XRODglwDu6grkRoKjIlJEUuxJ6bu7efGHvQ_6zdsU-EviWNjZR6nl3s8MWZUvuBU0-0Q.LhmNVzcZ7JKVcYas5VsFGa61_EdzyGO9df-g6Yy9b_Q&amp;dib_tag=se&amp;keywords=psu&amp;qid=1711356577&amp;s=electronics&amp;sprefix=ps%2Celectronics%2C130&amp;sr=1-3&amp;th=1" TargetMode="External"/><Relationship Id="rId9" Type="http://schemas.openxmlformats.org/officeDocument/2006/relationships/hyperlink" Target="https://classicrcshop.com/products/cnhl-racing-series-9500mah-14-8v-4s-90c-lipo-battery-with-ec5-plug?variant=44794011287807&amp;currency=USD&amp;utm_medium=product_sync&amp;utm_source=google&amp;utm_content=sag_organic&amp;utm_campaign=sag_organic&amp;srsltid=AfmBOooOU9HdfVZwXEsf0fkHGrjR89pYc4x07OD_k3sYY4kUmc6whuz9tsw&amp;com_cvv=8fb3d522dc163aeadb66e08cd7450cbbdddc64c6cf2e8891f6d48747c6d56d2c" TargetMode="External"/><Relationship Id="rId14" Type="http://schemas.openxmlformats.org/officeDocument/2006/relationships/hyperlink" Target="https://rcbattery.com/lithium-polymer-lipo-fire-retardant-bag-230mm-x-300mm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cbattery.com/lithium-polymer-lipo-fire-retardant-bag-230mm-x-300mm.html" TargetMode="External"/><Relationship Id="rId13" Type="http://schemas.openxmlformats.org/officeDocument/2006/relationships/hyperlink" Target="https://rcbattery.com/liperiair-9500mah-4s-100c-14-8v-lipo-battery-with-ec5-plug.html" TargetMode="External"/><Relationship Id="rId3" Type="http://schemas.openxmlformats.org/officeDocument/2006/relationships/hyperlink" Target="https://www.mini-box.com/picoPSU-160-XT" TargetMode="External"/><Relationship Id="rId7" Type="http://schemas.openxmlformats.org/officeDocument/2006/relationships/hyperlink" Target="https://www.batteryspace.com/custom-lfp-26650-battery-12-8v-9-9ah-126wh-30a-rate-with-pcb-in-special-configuration.aspx" TargetMode="External"/><Relationship Id="rId12" Type="http://schemas.openxmlformats.org/officeDocument/2006/relationships/hyperlink" Target="https://classicrcshop.com/products/cnhl-racing-series-9500mah-14-8v-4s-90c-lipo-battery-with-ec5-plug?variant=44794011287807&amp;currency=USD&amp;utm_medium=product_sync&amp;utm_source=google&amp;utm_content=sag_organic&amp;utm_campaign=sag_organic&amp;srsltid=AfmBOooOU9HdfVZwXEsf0fkHGrjR89pYc4x07OD_k3sYY4kUmc6whuz9tsw&amp;com_cvv=8fb3d522dc163aeadb66e08cd7450cbbdddc64c6cf2e8891f6d48747c6d56d2c" TargetMode="External"/><Relationship Id="rId2" Type="http://schemas.openxmlformats.org/officeDocument/2006/relationships/hyperlink" Target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rcbattery.com/" TargetMode="External"/><Relationship Id="rId6" Type="http://schemas.openxmlformats.org/officeDocument/2006/relationships/hyperlink" Target="https://www.batteryspace.com/Smart-Charger-10A-for-12.8V-LiFePO4-Rechargeable-Battery-Pack.aspx" TargetMode="External"/><Relationship Id="rId11" Type="http://schemas.openxmlformats.org/officeDocument/2006/relationships/hyperlink" Target="https://trcelectronics.com/products/mean-well-ddr-120a-12?_pos=1&amp;_sid=1fe48ef6a&amp;_ss=r&amp;_fid=a136a3afc" TargetMode="External"/><Relationship Id="rId5" Type="http://schemas.openxmlformats.org/officeDocument/2006/relationships/hyperlink" Target="https://rcbattery.com/liperior-22000mah-4s-12c-14-8v-lipo-battery-with-xt90-plug.html" TargetMode="External"/><Relationship Id="rId15" Type="http://schemas.openxmlformats.org/officeDocument/2006/relationships/hyperlink" Target="https://www.mouser.com/ProductDetail/Cincon/CHB200W-24S12?qs=sGAEpiMZZMv0DJfhVcWlK9jNFlYPw1OgwaBcF3%252BRyZngZkBE9%2FDvig%3D%3D" TargetMode="External"/><Relationship Id="rId10" Type="http://schemas.openxmlformats.org/officeDocument/2006/relationships/hyperlink" Target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TargetMode="External"/><Relationship Id="rId4" Type="http://schemas.openxmlformats.org/officeDocument/2006/relationships/hyperlink" Target="https://samlexamerica.com/wp-content/uploads/2020/01/11004-IDC-200-0417_Hrez.pdf" TargetMode="External"/><Relationship Id="rId9" Type="http://schemas.openxmlformats.org/officeDocument/2006/relationships/hyperlink" Target="https://rcbattery.com/ultra-power-up9-200w-four-channels-smart-balance-charger-ac-100w-dc-200w-us-plug.html" TargetMode="External"/><Relationship Id="rId14" Type="http://schemas.openxmlformats.org/officeDocument/2006/relationships/hyperlink" Target="https://hrb-power.com/products/hrb-14-8v-4s-lipo-battery-9500mah-120c-for-rc-car-x-maxx-v2-udr-car-truck?variant=436859749009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73DA-224F-477E-A674-F33F7162AEE5}">
  <dimension ref="A1:N25"/>
  <sheetViews>
    <sheetView tabSelected="1" zoomScale="85" zoomScaleNormal="85" workbookViewId="0">
      <selection activeCell="M63" sqref="M63"/>
    </sheetView>
  </sheetViews>
  <sheetFormatPr defaultRowHeight="14.4"/>
  <cols>
    <col min="1" max="1" width="11" style="4" customWidth="1"/>
    <col min="2" max="2" width="9.33203125" style="4" customWidth="1"/>
    <col min="3" max="3" width="54.44140625" bestFit="1" customWidth="1"/>
    <col min="4" max="4" width="11" style="4" customWidth="1"/>
    <col min="5" max="5" width="15.109375" bestFit="1" customWidth="1"/>
    <col min="6" max="6" width="12.88671875" customWidth="1"/>
    <col min="7" max="7" width="8.33203125" bestFit="1" customWidth="1"/>
    <col min="8" max="8" width="10.44140625" customWidth="1"/>
    <col min="9" max="9" width="15" bestFit="1" customWidth="1"/>
    <col min="10" max="10" width="17.44140625" customWidth="1"/>
    <col min="11" max="11" width="14.6640625" bestFit="1" customWidth="1"/>
    <col min="12" max="12" width="14.33203125" bestFit="1" customWidth="1"/>
    <col min="13" max="13" width="14.44140625" bestFit="1" customWidth="1"/>
    <col min="14" max="14" width="17.44140625" customWidth="1"/>
  </cols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4">
        <v>1</v>
      </c>
      <c r="B2" s="4" t="s">
        <v>14</v>
      </c>
      <c r="C2" t="s">
        <v>15</v>
      </c>
      <c r="D2" s="4">
        <v>1</v>
      </c>
      <c r="E2" s="1">
        <v>539.99</v>
      </c>
      <c r="F2">
        <v>1</v>
      </c>
      <c r="G2" s="1">
        <f>E2*10.25%</f>
        <v>55.348974999999996</v>
      </c>
      <c r="I2" s="1">
        <f>E2+G2</f>
        <v>595.338975</v>
      </c>
      <c r="J2" t="s">
        <v>16</v>
      </c>
      <c r="K2" t="s">
        <v>17</v>
      </c>
      <c r="L2" t="s">
        <v>18</v>
      </c>
      <c r="M2" t="s">
        <v>19</v>
      </c>
      <c r="N2" s="2" t="s">
        <v>20</v>
      </c>
    </row>
    <row r="3" spans="1:14">
      <c r="A3" s="4">
        <f>1+A2</f>
        <v>2</v>
      </c>
      <c r="B3" s="4" t="s">
        <v>14</v>
      </c>
      <c r="C3" t="s">
        <v>21</v>
      </c>
      <c r="D3" s="4">
        <v>1</v>
      </c>
      <c r="E3" s="1">
        <v>60.99</v>
      </c>
      <c r="F3">
        <v>1</v>
      </c>
      <c r="G3" s="1">
        <f t="shared" ref="G3:G8" si="0">E3*10.25%</f>
        <v>6.2514750000000001</v>
      </c>
      <c r="I3" s="1">
        <f>E3+G3</f>
        <v>67.241475000000008</v>
      </c>
      <c r="J3" t="s">
        <v>22</v>
      </c>
      <c r="K3" t="s">
        <v>17</v>
      </c>
      <c r="L3" t="s">
        <v>18</v>
      </c>
      <c r="M3" t="s">
        <v>23</v>
      </c>
      <c r="N3" s="2" t="s">
        <v>24</v>
      </c>
    </row>
    <row r="4" spans="1:14">
      <c r="A4" s="4">
        <f t="shared" ref="A4:A9" si="1">1+A3</f>
        <v>3</v>
      </c>
      <c r="B4" s="4" t="s">
        <v>14</v>
      </c>
      <c r="C4" t="s">
        <v>25</v>
      </c>
      <c r="D4" s="4">
        <v>1</v>
      </c>
      <c r="E4" s="1">
        <v>98.5</v>
      </c>
      <c r="F4">
        <v>1</v>
      </c>
      <c r="G4" s="1">
        <f t="shared" si="0"/>
        <v>10.09625</v>
      </c>
      <c r="I4" s="1">
        <f>E4+G4</f>
        <v>108.59625</v>
      </c>
      <c r="J4" t="s">
        <v>26</v>
      </c>
      <c r="K4" t="s">
        <v>17</v>
      </c>
      <c r="L4" t="s">
        <v>18</v>
      </c>
      <c r="M4" s="5" t="s">
        <v>27</v>
      </c>
      <c r="N4" s="2" t="s">
        <v>28</v>
      </c>
    </row>
    <row r="5" spans="1:14">
      <c r="A5" s="4">
        <f t="shared" si="1"/>
        <v>4</v>
      </c>
      <c r="B5" s="4" t="s">
        <v>14</v>
      </c>
      <c r="C5" t="s">
        <v>29</v>
      </c>
      <c r="D5" s="4">
        <v>1</v>
      </c>
      <c r="E5" s="1">
        <v>39.950000000000003</v>
      </c>
      <c r="F5">
        <v>1</v>
      </c>
      <c r="G5" s="1">
        <f t="shared" si="0"/>
        <v>4.094875</v>
      </c>
      <c r="I5" s="1">
        <f t="shared" ref="I5:I8" si="2">E5+G5</f>
        <v>44.044875000000005</v>
      </c>
      <c r="J5" t="s">
        <v>30</v>
      </c>
      <c r="K5" t="s">
        <v>17</v>
      </c>
      <c r="L5" t="s">
        <v>18</v>
      </c>
      <c r="M5" t="s">
        <v>31</v>
      </c>
      <c r="N5" s="2" t="s">
        <v>32</v>
      </c>
    </row>
    <row r="6" spans="1:14">
      <c r="A6" s="4">
        <f t="shared" si="1"/>
        <v>5</v>
      </c>
      <c r="B6" s="4" t="s">
        <v>14</v>
      </c>
      <c r="C6" t="s">
        <v>33</v>
      </c>
      <c r="D6" s="4">
        <v>1</v>
      </c>
      <c r="E6" s="1">
        <v>21.78</v>
      </c>
      <c r="F6">
        <v>1</v>
      </c>
      <c r="G6" s="1">
        <f t="shared" si="0"/>
        <v>2.23245</v>
      </c>
      <c r="I6" s="1">
        <f t="shared" si="2"/>
        <v>24.012450000000001</v>
      </c>
      <c r="J6" t="s">
        <v>34</v>
      </c>
      <c r="K6" t="s">
        <v>17</v>
      </c>
      <c r="L6" t="s">
        <v>18</v>
      </c>
      <c r="M6" t="s">
        <v>35</v>
      </c>
      <c r="N6" s="2" t="s">
        <v>36</v>
      </c>
    </row>
    <row r="7" spans="1:14">
      <c r="A7" s="4">
        <f t="shared" si="1"/>
        <v>6</v>
      </c>
      <c r="B7" s="4" t="s">
        <v>14</v>
      </c>
      <c r="C7" t="s">
        <v>37</v>
      </c>
      <c r="D7" s="4">
        <v>1</v>
      </c>
      <c r="E7" s="1">
        <v>93</v>
      </c>
      <c r="F7">
        <v>1</v>
      </c>
      <c r="G7" s="1">
        <f>E7*10.25%</f>
        <v>9.5324999999999989</v>
      </c>
      <c r="I7" s="1">
        <f>E7+G7</f>
        <v>102.5325</v>
      </c>
      <c r="J7" t="s">
        <v>38</v>
      </c>
      <c r="K7" t="s">
        <v>39</v>
      </c>
      <c r="L7" t="s">
        <v>40</v>
      </c>
      <c r="M7" t="s">
        <v>41</v>
      </c>
      <c r="N7" s="2" t="s">
        <v>42</v>
      </c>
    </row>
    <row r="8" spans="1:14">
      <c r="A8" s="4">
        <f t="shared" si="1"/>
        <v>7</v>
      </c>
      <c r="B8" s="4" t="s">
        <v>14</v>
      </c>
      <c r="C8" t="s">
        <v>43</v>
      </c>
      <c r="D8" s="4">
        <v>1</v>
      </c>
      <c r="E8" s="1">
        <v>188.6</v>
      </c>
      <c r="F8">
        <v>1</v>
      </c>
      <c r="G8" s="1">
        <f t="shared" si="0"/>
        <v>19.331499999999998</v>
      </c>
      <c r="I8" s="1">
        <f t="shared" si="2"/>
        <v>207.9315</v>
      </c>
      <c r="J8" t="s">
        <v>44</v>
      </c>
      <c r="K8" t="s">
        <v>45</v>
      </c>
      <c r="L8" t="s">
        <v>18</v>
      </c>
      <c r="M8" t="s">
        <v>46</v>
      </c>
      <c r="N8" s="2" t="s">
        <v>47</v>
      </c>
    </row>
    <row r="9" spans="1:14">
      <c r="A9" s="4">
        <f t="shared" si="1"/>
        <v>8</v>
      </c>
      <c r="B9" s="4" t="s">
        <v>14</v>
      </c>
      <c r="C9" s="11" t="s">
        <v>48</v>
      </c>
      <c r="D9" s="4">
        <v>1</v>
      </c>
      <c r="E9" s="1">
        <v>45.6</v>
      </c>
      <c r="F9">
        <v>1</v>
      </c>
      <c r="G9" s="1">
        <f>E9*10.25%</f>
        <v>4.6739999999999995</v>
      </c>
      <c r="I9" s="1">
        <f>E9+G9</f>
        <v>50.274000000000001</v>
      </c>
      <c r="J9" t="s">
        <v>49</v>
      </c>
      <c r="K9" t="s">
        <v>50</v>
      </c>
      <c r="L9" t="s">
        <v>18</v>
      </c>
      <c r="M9" t="s">
        <v>51</v>
      </c>
      <c r="N9" s="2" t="s">
        <v>52</v>
      </c>
    </row>
    <row r="10" spans="1:14">
      <c r="E10" s="1"/>
      <c r="G10" s="1"/>
      <c r="I10" s="1"/>
    </row>
    <row r="12" spans="1:14">
      <c r="E12" t="s">
        <v>53</v>
      </c>
      <c r="F12">
        <f>SUM(F2:F11)</f>
        <v>8</v>
      </c>
      <c r="I12" s="1">
        <f>SUM(I2:I11)</f>
        <v>1199.972025</v>
      </c>
    </row>
    <row r="20" spans="1:2">
      <c r="B20"/>
    </row>
    <row r="22" spans="1:2">
      <c r="A22"/>
      <c r="B22"/>
    </row>
    <row r="23" spans="1:2">
      <c r="B23"/>
    </row>
    <row r="25" spans="1:2">
      <c r="B25"/>
    </row>
  </sheetData>
  <hyperlinks>
    <hyperlink ref="N2" r:id="rId1" display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xr:uid="{CDE287C1-D315-4D2E-8703-482C0F96AA13}"/>
    <hyperlink ref="N3" r:id="rId2" display="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 " xr:uid="{1E9B0B5E-E938-472C-B6D2-8E0368897375}"/>
    <hyperlink ref="N4" r:id="rId3" display="https://www.amazon.com/Crucial-5600MHz-5200MHz-4800MHz-CT2K16G56C46S5/dp/B0BLTDRRLF/ref=sr_1_6?crid=23LA7DACPBGF&amp;dib=eyJ2IjoiMSJ9.BoX9OpzHglYLRA5NXvW1QQTC7L1Pt9VMMcD1aUBbLgzvNt9PtijrL1oE8zM30G-eiUbG_vqDrun6A-Imw1-84raW1T1hFm7ctqgyZWI8xbhMPb9Bf8NkTW8p9RtA8BisJe5iBkKig5n4V35Vx1kjdFLt7KNC2OdaqIeQEdJGGystSGCpNxnsmdhc5eIjXXo-ZrHneqjzXhWCz5wrzwLOcYKV8iIb9hWZG7QLpqkEari0Ajv0QTDCsc3lBo4sL8bryDu9HmECcMYILdE_dbinvGwXDVYBpm5nuTwdI7oYTPU.46L597f-wvBu-W1pbEk6qBfyDI8FHW41BYXkgC38rSw&amp;dib_tag=se&amp;keywords=SODIMM&amp;qid=1711356387&amp;s=electronics&amp;sprefix=sodimm%2Celectronics%2C130&amp;sr=1-6&amp;th=1 " xr:uid="{EA381810-251C-4F6C-B508-68B170D66A3D}"/>
    <hyperlink ref="N5" r:id="rId4" display="https://www.amazon.com/Thermaltake-Certified-Continuous-cooling-PS-SPD-0500NPCWUS-W/dp/B014W3EM2W/ref=sr_1_3?crid=3UOO0S44ZSBQJ&amp;dib=eyJ2IjoiMSJ9.xNa80j9Hs-DoLmyI8GyaIrTYCItpOUfQguPz6d75oHXPjJDIMuIv-MFt93mppKzX8CW1Qvo4MmWyzwD9pjd138ZRuh5LsJ63HxHG0hxjJjFksVBzHyrdi5PlCmbwltfzUovHytHwruectG_P7aZwUFcBR5v6ZW29f2KqLhNhdMGbBlR5nCuMLEs0wQ9AmUVa2ql2LriQN92Eck-Kff01Ym1lVCOzr3h08gM9Oa2XRODglwDu6grkRoKjIlJEUuxJ6bu7efGHvQ_6zdsU-EviWNjZR6nl3s8MWZUvuBU0-0Q.LhmNVzcZ7JKVcYas5VsFGa61_EdzyGO9df-g6Yy9b_Q&amp;dib_tag=se&amp;keywords=psu&amp;qid=1711356577&amp;s=electronics&amp;sprefix=ps%2Celectronics%2C130&amp;sr=1-3&amp;th=1 " xr:uid="{2782DD3C-6CF3-4AB8-90F8-870E274AEBBC}"/>
    <hyperlink ref="N6" r:id="rId5" display="https://www.amazon.com/Noctua-NF-F12-PWM-4-Pin-Premium/dp/B00650P2ZC/ref=sr_1_8?crid=DRI7736YZ9PB&amp;dib=eyJ2IjoiMSJ9._eVWzZLendvjydJiGSjN5cEikj_n__pcSF3gdqos32S5bnyc1lulmIG4PJw7fZsOd6PwUo5KmGmJowBXtQH9lFBCLs_MTwHsMIzg_ib5wTjcXFKjwOCYER4RFKX4PULljHqwFQcYTX0_FZo3OysLHl2ytQCZiRjtu-r3kCSUOPbFKHVE0odN5ri37KEZSyq9cLyVuMqS1yXd4KBtKK2WyI_XHtcApFttxsxWykTVAlKKUghj88snreNAwPyXTvY6OAbuH-GmS6s875u6qhVAJjE2OJjjKWwMhZEH1FqfvXE.RGUx-viTS3frKgmarzRtXZuQ2C5Od5hnxrjSxI6qESg&amp;dib_tag=se&amp;keywords=Noctua+12cm+fan&amp;qid=1711356969&amp;s=electronics&amp;sprefix=noctua+12cm+fan%2Celectronics%2C125&amp;sr=1-8 " xr:uid="{59811301-43E1-4F1D-A600-744E37E23C1F}"/>
    <hyperlink ref="N7" r:id="rId6" xr:uid="{5936AA23-F1B4-4372-86FB-DD6C8FEB91C0}"/>
    <hyperlink ref="N9" r:id="rId7" xr:uid="{C63C4F50-CB67-4E4F-8315-63770F530A39}"/>
    <hyperlink ref="N8" r:id="rId8" xr:uid="{B69FCAB4-CC6C-4348-A441-4D201105A64B}"/>
  </hyperlinks>
  <pageMargins left="0.7" right="0.7" top="0.75" bottom="0.75" header="0.3" footer="0.3"/>
  <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F87A-102B-40F3-B3E8-BF62FF7E52C0}">
  <dimension ref="A1:K21"/>
  <sheetViews>
    <sheetView topLeftCell="D1" zoomScale="145" zoomScaleNormal="145" workbookViewId="0">
      <pane ySplit="4" topLeftCell="A17" activePane="bottomLeft" state="frozen"/>
      <selection activeCell="G1" sqref="G1"/>
      <selection pane="bottomLeft" activeCell="I19" sqref="I19"/>
    </sheetView>
  </sheetViews>
  <sheetFormatPr defaultRowHeight="14.4"/>
  <cols>
    <col min="1" max="1" width="9.6640625" customWidth="1"/>
    <col min="2" max="2" width="8.88671875" customWidth="1"/>
    <col min="3" max="3" width="16.44140625" customWidth="1"/>
    <col min="4" max="4" width="7" customWidth="1"/>
    <col min="5" max="5" width="12.109375" bestFit="1" customWidth="1"/>
    <col min="8" max="8" width="66" customWidth="1"/>
    <col min="9" max="9" width="11.5546875" style="7" customWidth="1"/>
    <col min="10" max="10" width="8.5546875" customWidth="1"/>
  </cols>
  <sheetData>
    <row r="1" spans="1:11">
      <c r="A1" t="s">
        <v>54</v>
      </c>
      <c r="D1" t="s">
        <v>55</v>
      </c>
      <c r="H1" s="2" t="s">
        <v>56</v>
      </c>
      <c r="I1" s="6"/>
      <c r="J1" s="2"/>
    </row>
    <row r="2" spans="1:11">
      <c r="H2" s="2"/>
      <c r="I2" s="6"/>
      <c r="J2" s="2"/>
    </row>
    <row r="3" spans="1:11">
      <c r="A3" s="2" t="s">
        <v>57</v>
      </c>
      <c r="B3" t="s">
        <v>58</v>
      </c>
      <c r="J3" t="s">
        <v>59</v>
      </c>
    </row>
    <row r="4" spans="1:11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38</v>
      </c>
      <c r="I4" s="7" t="s">
        <v>67</v>
      </c>
      <c r="J4" t="s">
        <v>68</v>
      </c>
      <c r="K4" t="s">
        <v>13</v>
      </c>
    </row>
    <row r="5" spans="1:11">
      <c r="A5">
        <v>100</v>
      </c>
      <c r="B5">
        <v>0.85</v>
      </c>
      <c r="C5">
        <f>(1+(1-B5))*A5</f>
        <v>114.99999999999999</v>
      </c>
      <c r="D5">
        <v>12</v>
      </c>
      <c r="E5">
        <v>1</v>
      </c>
      <c r="F5">
        <f>C5/D5</f>
        <v>9.5833333333333321</v>
      </c>
      <c r="G5">
        <f>F5*E5</f>
        <v>9.5833333333333321</v>
      </c>
      <c r="H5" s="2" t="s">
        <v>69</v>
      </c>
    </row>
    <row r="6" spans="1:11">
      <c r="H6" t="s">
        <v>70</v>
      </c>
      <c r="I6" s="7">
        <v>205.99</v>
      </c>
      <c r="J6">
        <v>3.75</v>
      </c>
      <c r="K6" s="2" t="s">
        <v>71</v>
      </c>
    </row>
    <row r="9" spans="1:11">
      <c r="C9">
        <v>100</v>
      </c>
      <c r="H9" s="2" t="s">
        <v>72</v>
      </c>
      <c r="K9" s="2"/>
    </row>
    <row r="10" spans="1:11">
      <c r="C10">
        <v>1</v>
      </c>
      <c r="D10">
        <v>0.85</v>
      </c>
      <c r="H10" t="s">
        <v>73</v>
      </c>
      <c r="I10" s="7">
        <v>4.49</v>
      </c>
      <c r="K10" s="2" t="s">
        <v>74</v>
      </c>
    </row>
    <row r="11" spans="1:11">
      <c r="H11" t="s">
        <v>75</v>
      </c>
      <c r="I11" s="7">
        <v>99.99</v>
      </c>
      <c r="K11" s="2" t="s">
        <v>76</v>
      </c>
    </row>
    <row r="13" spans="1:11">
      <c r="H13" t="s">
        <v>77</v>
      </c>
      <c r="I13" s="7">
        <v>46.5</v>
      </c>
      <c r="J13">
        <v>0.21</v>
      </c>
      <c r="K13" s="2" t="s">
        <v>52</v>
      </c>
    </row>
    <row r="14" spans="1:11">
      <c r="E14">
        <v>14.8</v>
      </c>
      <c r="F14">
        <v>1.4</v>
      </c>
      <c r="G14">
        <f>E14-F14</f>
        <v>13.4</v>
      </c>
      <c r="H14" t="s">
        <v>78</v>
      </c>
      <c r="I14" s="1">
        <v>60.99</v>
      </c>
    </row>
    <row r="15" spans="1:11">
      <c r="E15">
        <v>22</v>
      </c>
      <c r="F15">
        <v>12</v>
      </c>
      <c r="G15">
        <f>E15*F15</f>
        <v>264</v>
      </c>
      <c r="I15" s="1">
        <v>98.5</v>
      </c>
    </row>
    <row r="16" spans="1:11">
      <c r="I16" s="1">
        <v>39.950000000000003</v>
      </c>
    </row>
    <row r="17" spans="8:11">
      <c r="I17" s="1">
        <v>21.78</v>
      </c>
    </row>
    <row r="18" spans="8:11">
      <c r="H18" t="s">
        <v>79</v>
      </c>
      <c r="I18" s="7">
        <v>539.99</v>
      </c>
      <c r="J18">
        <v>2.9</v>
      </c>
      <c r="K18" s="2" t="s">
        <v>20</v>
      </c>
    </row>
    <row r="19" spans="8:11">
      <c r="H19" t="s">
        <v>80</v>
      </c>
      <c r="I19" s="7">
        <v>188.6</v>
      </c>
      <c r="J19">
        <v>1.4</v>
      </c>
      <c r="K19" s="2" t="s">
        <v>81</v>
      </c>
    </row>
    <row r="21" spans="8:11">
      <c r="I21" s="7">
        <f>SUM(I6:I20)</f>
        <v>1306.78</v>
      </c>
      <c r="J21">
        <f>SUM(J6:J20)</f>
        <v>8.26</v>
      </c>
    </row>
  </sheetData>
  <hyperlinks>
    <hyperlink ref="H1" r:id="rId1" xr:uid="{D591B8C3-214D-413B-AB17-BD4CDA3F15B1}"/>
    <hyperlink ref="A3" r:id="rId2" xr:uid="{33BB374B-0892-4887-8255-36B9C0B2B1A6}"/>
    <hyperlink ref="K13" r:id="rId3" xr:uid="{F305BE55-8106-40FC-B1DA-3C11AF6AD4CB}"/>
    <hyperlink ref="K19" r:id="rId4" xr:uid="{F77F727E-2F2C-4456-A780-6102A61361CB}"/>
    <hyperlink ref="K6" r:id="rId5" xr:uid="{43339055-17F2-49AE-8FA7-ADEB6ED1EB2A}"/>
    <hyperlink ref="H9" r:id="rId6" xr:uid="{0C50379A-ABE1-4C81-BE3D-1BD03ACE2A58}"/>
    <hyperlink ref="H5" r:id="rId7" xr:uid="{98FAAE04-86DF-421D-847F-D0BE1F33A040}"/>
    <hyperlink ref="K10" r:id="rId8" xr:uid="{2C576687-068B-4B77-8D34-B49FFE8D041C}"/>
    <hyperlink ref="K11" r:id="rId9" xr:uid="{4BE202A0-89CD-478E-A669-98305E7C0D91}"/>
    <hyperlink ref="K18" r:id="rId10" display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xr:uid="{50121A73-22E5-41A9-B4A5-56E4C1EFE6E6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C7" sqref="C7"/>
    </sheetView>
  </sheetViews>
  <sheetFormatPr defaultRowHeight="14.4"/>
  <cols>
    <col min="1" max="1" width="10.6640625" style="4" customWidth="1"/>
    <col min="2" max="2" width="8.6640625" style="4" customWidth="1"/>
    <col min="3" max="3" width="67" customWidth="1"/>
    <col min="4" max="4" width="11" style="4" customWidth="1"/>
    <col min="5" max="5" width="17.44140625" customWidth="1"/>
    <col min="6" max="6" width="12.88671875" customWidth="1"/>
    <col min="7" max="7" width="17.44140625" customWidth="1"/>
    <col min="8" max="8" width="2.5546875" customWidth="1"/>
    <col min="9" max="12" width="17.44140625" customWidth="1"/>
    <col min="13" max="13" width="19.33203125" customWidth="1"/>
    <col min="14" max="14" width="17.44140625" customWidth="1"/>
  </cols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4">
        <v>1</v>
      </c>
      <c r="B2" s="4" t="s">
        <v>14</v>
      </c>
      <c r="C2" t="s">
        <v>15</v>
      </c>
      <c r="D2" s="4">
        <v>1</v>
      </c>
      <c r="E2" s="1">
        <v>539.99</v>
      </c>
      <c r="F2">
        <v>1</v>
      </c>
      <c r="G2" s="1">
        <f>E2*10.25%</f>
        <v>55.348974999999996</v>
      </c>
      <c r="I2" s="1">
        <f>E2+G2</f>
        <v>595.338975</v>
      </c>
      <c r="J2" t="s">
        <v>16</v>
      </c>
      <c r="K2" t="s">
        <v>17</v>
      </c>
      <c r="L2" t="s">
        <v>18</v>
      </c>
      <c r="M2" t="s">
        <v>19</v>
      </c>
      <c r="N2" s="2" t="s">
        <v>20</v>
      </c>
    </row>
    <row r="3" spans="1:14">
      <c r="A3" s="4">
        <v>2</v>
      </c>
      <c r="B3" s="4" t="s">
        <v>14</v>
      </c>
      <c r="C3" t="s">
        <v>21</v>
      </c>
      <c r="D3" s="4">
        <v>1</v>
      </c>
      <c r="E3" s="1">
        <v>60.99</v>
      </c>
      <c r="F3">
        <v>1</v>
      </c>
      <c r="G3" s="1">
        <f t="shared" ref="G3:G13" si="0">E3*10.25%</f>
        <v>6.2514750000000001</v>
      </c>
      <c r="I3" s="1">
        <f>E3+G3</f>
        <v>67.241475000000008</v>
      </c>
      <c r="J3" t="s">
        <v>22</v>
      </c>
      <c r="K3" t="s">
        <v>17</v>
      </c>
      <c r="L3" t="s">
        <v>18</v>
      </c>
      <c r="M3" t="s">
        <v>23</v>
      </c>
      <c r="N3" s="2" t="s">
        <v>24</v>
      </c>
    </row>
    <row r="4" spans="1:14">
      <c r="A4" s="4">
        <v>3</v>
      </c>
      <c r="B4" s="4" t="s">
        <v>14</v>
      </c>
      <c r="C4" t="s">
        <v>25</v>
      </c>
      <c r="D4" s="4">
        <v>1</v>
      </c>
      <c r="E4" s="1">
        <v>98.5</v>
      </c>
      <c r="F4">
        <v>1</v>
      </c>
      <c r="G4" s="1">
        <f t="shared" si="0"/>
        <v>10.09625</v>
      </c>
      <c r="I4" s="1">
        <f>E4+G4</f>
        <v>108.59625</v>
      </c>
      <c r="J4" t="s">
        <v>26</v>
      </c>
      <c r="K4" t="s">
        <v>17</v>
      </c>
      <c r="L4" t="s">
        <v>18</v>
      </c>
      <c r="M4" s="5" t="s">
        <v>27</v>
      </c>
      <c r="N4" s="2" t="s">
        <v>28</v>
      </c>
    </row>
    <row r="5" spans="1:14">
      <c r="A5" s="4">
        <v>4</v>
      </c>
      <c r="B5" s="4" t="s">
        <v>14</v>
      </c>
      <c r="C5" t="s">
        <v>29</v>
      </c>
      <c r="D5" s="4">
        <v>1</v>
      </c>
      <c r="E5" s="1">
        <v>39.950000000000003</v>
      </c>
      <c r="F5">
        <v>1</v>
      </c>
      <c r="G5" s="1">
        <f t="shared" si="0"/>
        <v>4.094875</v>
      </c>
      <c r="I5" s="1">
        <f t="shared" ref="I5:I14" si="1">E5+G5</f>
        <v>44.044875000000005</v>
      </c>
      <c r="J5" t="s">
        <v>30</v>
      </c>
      <c r="K5" t="s">
        <v>17</v>
      </c>
      <c r="L5" t="s">
        <v>18</v>
      </c>
      <c r="M5" t="s">
        <v>31</v>
      </c>
      <c r="N5" s="2" t="s">
        <v>32</v>
      </c>
    </row>
    <row r="6" spans="1:14">
      <c r="A6" s="4">
        <v>5</v>
      </c>
      <c r="B6" s="4" t="s">
        <v>14</v>
      </c>
      <c r="C6" t="s">
        <v>33</v>
      </c>
      <c r="D6" s="4">
        <v>1</v>
      </c>
      <c r="E6" s="1">
        <v>21.78</v>
      </c>
      <c r="F6">
        <v>1</v>
      </c>
      <c r="G6" s="1">
        <f t="shared" si="0"/>
        <v>2.23245</v>
      </c>
      <c r="I6" s="1">
        <f t="shared" si="1"/>
        <v>24.012450000000001</v>
      </c>
      <c r="J6" t="s">
        <v>34</v>
      </c>
      <c r="K6" t="s">
        <v>17</v>
      </c>
      <c r="L6" t="s">
        <v>18</v>
      </c>
      <c r="M6" t="s">
        <v>35</v>
      </c>
      <c r="N6" s="2" t="s">
        <v>36</v>
      </c>
    </row>
    <row r="7" spans="1:14">
      <c r="A7" s="4">
        <v>6</v>
      </c>
      <c r="B7" s="4" t="s">
        <v>82</v>
      </c>
      <c r="C7" t="s">
        <v>80</v>
      </c>
      <c r="D7" s="4">
        <v>1</v>
      </c>
      <c r="E7" s="1">
        <v>188.6</v>
      </c>
      <c r="F7">
        <v>1</v>
      </c>
      <c r="G7" s="1">
        <f t="shared" si="0"/>
        <v>19.331499999999998</v>
      </c>
      <c r="I7" s="1">
        <f t="shared" si="1"/>
        <v>207.9315</v>
      </c>
      <c r="J7" t="s">
        <v>44</v>
      </c>
      <c r="K7" t="s">
        <v>45</v>
      </c>
      <c r="L7" t="s">
        <v>18</v>
      </c>
      <c r="M7" t="s">
        <v>83</v>
      </c>
      <c r="N7" s="2" t="s">
        <v>84</v>
      </c>
    </row>
    <row r="8" spans="1:14">
      <c r="A8" s="4">
        <v>7</v>
      </c>
      <c r="B8" s="4" t="s">
        <v>82</v>
      </c>
      <c r="C8" t="s">
        <v>85</v>
      </c>
      <c r="D8" s="4">
        <v>1</v>
      </c>
      <c r="E8" s="1">
        <v>88.3</v>
      </c>
      <c r="F8">
        <v>1</v>
      </c>
      <c r="G8" s="1">
        <f t="shared" si="0"/>
        <v>9.050749999999999</v>
      </c>
      <c r="I8" s="1">
        <f t="shared" si="1"/>
        <v>97.350749999999991</v>
      </c>
      <c r="J8" t="s">
        <v>38</v>
      </c>
      <c r="K8" t="s">
        <v>86</v>
      </c>
      <c r="L8" t="s">
        <v>18</v>
      </c>
      <c r="M8" t="s">
        <v>83</v>
      </c>
      <c r="N8" s="2" t="s">
        <v>87</v>
      </c>
    </row>
    <row r="9" spans="1:14">
      <c r="A9" s="4">
        <v>8</v>
      </c>
      <c r="B9" s="4" t="s">
        <v>14</v>
      </c>
      <c r="C9" s="10" t="s">
        <v>37</v>
      </c>
      <c r="D9" s="4">
        <v>1</v>
      </c>
      <c r="E9" s="1">
        <v>93</v>
      </c>
      <c r="F9">
        <v>1</v>
      </c>
      <c r="G9" s="1">
        <f t="shared" si="0"/>
        <v>9.5324999999999989</v>
      </c>
      <c r="I9" s="1">
        <f t="shared" si="1"/>
        <v>102.5325</v>
      </c>
      <c r="J9" t="s">
        <v>38</v>
      </c>
      <c r="K9" t="s">
        <v>39</v>
      </c>
      <c r="L9" t="s">
        <v>18</v>
      </c>
      <c r="M9" t="s">
        <v>41</v>
      </c>
      <c r="N9" s="2" t="s">
        <v>42</v>
      </c>
    </row>
    <row r="10" spans="1:14">
      <c r="B10" s="4" t="s">
        <v>82</v>
      </c>
      <c r="C10" t="s">
        <v>88</v>
      </c>
      <c r="D10" s="4">
        <v>1</v>
      </c>
      <c r="E10" s="1">
        <v>91.9</v>
      </c>
      <c r="F10">
        <v>1</v>
      </c>
      <c r="G10" s="1">
        <f t="shared" si="0"/>
        <v>9.4197500000000005</v>
      </c>
      <c r="I10" s="1">
        <f t="shared" si="1"/>
        <v>101.31975</v>
      </c>
      <c r="J10" t="s">
        <v>38</v>
      </c>
      <c r="K10" t="s">
        <v>89</v>
      </c>
      <c r="L10" t="s">
        <v>18</v>
      </c>
      <c r="M10" t="s">
        <v>90</v>
      </c>
      <c r="N10" s="2" t="s">
        <v>91</v>
      </c>
    </row>
    <row r="11" spans="1:14">
      <c r="A11" s="4">
        <v>10</v>
      </c>
      <c r="B11" s="4" t="s">
        <v>14</v>
      </c>
      <c r="C11" t="s">
        <v>92</v>
      </c>
      <c r="D11" s="4">
        <v>1</v>
      </c>
      <c r="E11" s="1">
        <v>67.3</v>
      </c>
      <c r="F11">
        <v>1</v>
      </c>
      <c r="G11" s="1">
        <f t="shared" si="0"/>
        <v>6.8982499999999991</v>
      </c>
      <c r="I11" s="1">
        <f t="shared" si="1"/>
        <v>74.198250000000002</v>
      </c>
      <c r="J11" t="s">
        <v>93</v>
      </c>
      <c r="K11" t="s">
        <v>94</v>
      </c>
      <c r="L11" t="s">
        <v>18</v>
      </c>
      <c r="M11" t="s">
        <v>95</v>
      </c>
      <c r="N11" s="2" t="s">
        <v>96</v>
      </c>
    </row>
    <row r="12" spans="1:14">
      <c r="A12" s="4">
        <v>11</v>
      </c>
      <c r="B12" s="4" t="s">
        <v>14</v>
      </c>
      <c r="C12" t="s">
        <v>97</v>
      </c>
      <c r="D12" s="4">
        <v>1</v>
      </c>
      <c r="E12" s="1">
        <v>161.81</v>
      </c>
      <c r="F12">
        <v>1</v>
      </c>
      <c r="G12" s="1">
        <f t="shared" si="0"/>
        <v>16.585525000000001</v>
      </c>
      <c r="I12" s="1">
        <f t="shared" si="1"/>
        <v>178.39552499999999</v>
      </c>
      <c r="J12" t="s">
        <v>93</v>
      </c>
      <c r="K12" t="s">
        <v>98</v>
      </c>
      <c r="L12" t="s">
        <v>18</v>
      </c>
      <c r="M12" t="s">
        <v>99</v>
      </c>
      <c r="N12" s="2" t="s">
        <v>100</v>
      </c>
    </row>
    <row r="13" spans="1:14">
      <c r="A13" s="4">
        <v>12</v>
      </c>
      <c r="B13" s="4" t="s">
        <v>14</v>
      </c>
      <c r="C13" s="10" t="s">
        <v>77</v>
      </c>
      <c r="D13" s="4">
        <v>1</v>
      </c>
      <c r="E13" s="1">
        <v>45.6</v>
      </c>
      <c r="F13">
        <v>1</v>
      </c>
      <c r="G13" s="1">
        <f t="shared" si="0"/>
        <v>4.6739999999999995</v>
      </c>
      <c r="I13" s="1">
        <f t="shared" si="1"/>
        <v>50.274000000000001</v>
      </c>
      <c r="J13" t="s">
        <v>49</v>
      </c>
      <c r="K13" t="s">
        <v>50</v>
      </c>
      <c r="L13" t="s">
        <v>18</v>
      </c>
      <c r="M13" t="s">
        <v>51</v>
      </c>
      <c r="N13" s="2" t="s">
        <v>52</v>
      </c>
    </row>
    <row r="14" spans="1:14">
      <c r="A14" s="4">
        <v>13</v>
      </c>
      <c r="B14" s="4" t="s">
        <v>14</v>
      </c>
      <c r="C14" t="s">
        <v>75</v>
      </c>
      <c r="D14" s="4">
        <v>1</v>
      </c>
      <c r="E14" s="1">
        <v>100</v>
      </c>
      <c r="F14">
        <v>1</v>
      </c>
      <c r="G14" s="1">
        <f>E14*10.25%</f>
        <v>10.25</v>
      </c>
      <c r="I14" s="1">
        <f t="shared" si="1"/>
        <v>110.25</v>
      </c>
      <c r="J14" t="s">
        <v>101</v>
      </c>
      <c r="K14" t="s">
        <v>39</v>
      </c>
      <c r="L14" t="s">
        <v>18</v>
      </c>
      <c r="M14" t="s">
        <v>83</v>
      </c>
      <c r="N14" s="2" t="s">
        <v>76</v>
      </c>
    </row>
    <row r="15" spans="1:14">
      <c r="A15" s="4">
        <v>14</v>
      </c>
      <c r="B15" s="4" t="s">
        <v>82</v>
      </c>
      <c r="C15" t="s">
        <v>73</v>
      </c>
      <c r="D15" s="4">
        <v>1</v>
      </c>
      <c r="E15" s="1">
        <v>4.5</v>
      </c>
      <c r="F15">
        <v>1</v>
      </c>
      <c r="G15" s="1">
        <f>E15*10.25%</f>
        <v>0.46124999999999999</v>
      </c>
      <c r="I15" s="1">
        <f>E15+G15</f>
        <v>4.9612499999999997</v>
      </c>
      <c r="J15" t="s">
        <v>102</v>
      </c>
      <c r="K15" t="s">
        <v>39</v>
      </c>
      <c r="L15" t="s">
        <v>18</v>
      </c>
      <c r="M15" s="9" t="s">
        <v>103</v>
      </c>
      <c r="N15" s="2" t="s">
        <v>74</v>
      </c>
    </row>
    <row r="16" spans="1:14">
      <c r="A16" s="4">
        <v>15</v>
      </c>
      <c r="B16" s="4" t="s">
        <v>82</v>
      </c>
      <c r="C16" s="8" t="s">
        <v>70</v>
      </c>
      <c r="D16" s="4">
        <v>1</v>
      </c>
      <c r="E16" s="1">
        <v>206</v>
      </c>
      <c r="F16">
        <v>1</v>
      </c>
      <c r="G16" s="1">
        <f>E16*10.25%</f>
        <v>21.114999999999998</v>
      </c>
      <c r="I16" s="1">
        <f>E16+G16</f>
        <v>227.11500000000001</v>
      </c>
      <c r="J16" t="s">
        <v>38</v>
      </c>
      <c r="K16" t="s">
        <v>39</v>
      </c>
      <c r="L16" t="s">
        <v>18</v>
      </c>
      <c r="M16" t="s">
        <v>104</v>
      </c>
      <c r="N16" s="2" t="s">
        <v>71</v>
      </c>
    </row>
    <row r="17" spans="1:14">
      <c r="A17" s="4">
        <v>16</v>
      </c>
      <c r="B17" s="4" t="s">
        <v>82</v>
      </c>
      <c r="C17" t="s">
        <v>105</v>
      </c>
      <c r="D17" s="4">
        <v>1</v>
      </c>
      <c r="E17" s="1">
        <v>80</v>
      </c>
      <c r="F17">
        <v>1</v>
      </c>
      <c r="G17" s="1">
        <f>E17*10.25%</f>
        <v>8.1999999999999993</v>
      </c>
      <c r="I17" s="1">
        <f>E17+G17</f>
        <v>88.2</v>
      </c>
      <c r="J17" t="s">
        <v>106</v>
      </c>
      <c r="K17" t="s">
        <v>107</v>
      </c>
      <c r="L17" t="s">
        <v>18</v>
      </c>
      <c r="M17" t="s">
        <v>83</v>
      </c>
      <c r="N17" s="2" t="s">
        <v>108</v>
      </c>
    </row>
    <row r="18" spans="1:14">
      <c r="E18" s="1"/>
      <c r="G18" s="1"/>
      <c r="I18" s="1"/>
    </row>
    <row r="25" spans="1:14">
      <c r="E25" t="s">
        <v>53</v>
      </c>
      <c r="F25">
        <f>F2+F3+F4+F5+F6+F7+F8+F9+F10+F11+F12+F13+F14+F15+F16+F17</f>
        <v>16</v>
      </c>
      <c r="I25" s="1">
        <f>E2+G2+E3+G3+E4+G4+E5+G5+E6+G6+E7+G7+E8+G8+E9+G9+E10+G10+E11+G11+E12+G12+E13+G13+E14+G14+E15+G15+E16+G16+E17+G17</f>
        <v>2081.7625499999999</v>
      </c>
    </row>
  </sheetData>
  <hyperlinks>
    <hyperlink ref="N2" r:id="rId1" display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xr:uid="{165D5F66-BAE5-4597-9B2C-AA921C5F9105}"/>
    <hyperlink ref="N3" r:id="rId2" display="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 " xr:uid="{E086C20F-CEA9-4288-8F8C-50E90B98F08F}"/>
    <hyperlink ref="N4" r:id="rId3" display="https://www.amazon.com/Crucial-5600MHz-5200MHz-4800MHz-CT2K16G56C46S5/dp/B0BLTDRRLF/ref=sr_1_6?crid=23LA7DACPBGF&amp;dib=eyJ2IjoiMSJ9.BoX9OpzHglYLRA5NXvW1QQTC7L1Pt9VMMcD1aUBbLgzvNt9PtijrL1oE8zM30G-eiUbG_vqDrun6A-Imw1-84raW1T1hFm7ctqgyZWI8xbhMPb9Bf8NkTW8p9RtA8BisJe5iBkKig5n4V35Vx1kjdFLt7KNC2OdaqIeQEdJGGystSGCpNxnsmdhc5eIjXXo-ZrHneqjzXhWCz5wrzwLOcYKV8iIb9hWZG7QLpqkEari0Ajv0QTDCsc3lBo4sL8bryDu9HmECcMYILdE_dbinvGwXDVYBpm5nuTwdI7oYTPU.46L597f-wvBu-W1pbEk6qBfyDI8FHW41BYXkgC38rSw&amp;dib_tag=se&amp;keywords=SODIMM&amp;qid=1711356387&amp;s=electronics&amp;sprefix=sodimm%2Celectronics%2C130&amp;sr=1-6&amp;th=1 " xr:uid="{EC112492-17F7-4136-B516-35205F6C7C47}"/>
    <hyperlink ref="N5" r:id="rId4" display="https://www.amazon.com/Thermaltake-Certified-Continuous-cooling-PS-SPD-0500NPCWUS-W/dp/B014W3EM2W/ref=sr_1_3?crid=3UOO0S44ZSBQJ&amp;dib=eyJ2IjoiMSJ9.xNa80j9Hs-DoLmyI8GyaIrTYCItpOUfQguPz6d75oHXPjJDIMuIv-MFt93mppKzX8CW1Qvo4MmWyzwD9pjd138ZRuh5LsJ63HxHG0hxjJjFksVBzHyrdi5PlCmbwltfzUovHytHwruectG_P7aZwUFcBR5v6ZW29f2KqLhNhdMGbBlR5nCuMLEs0wQ9AmUVa2ql2LriQN92Eck-Kff01Ym1lVCOzr3h08gM9Oa2XRODglwDu6grkRoKjIlJEUuxJ6bu7efGHvQ_6zdsU-EviWNjZR6nl3s8MWZUvuBU0-0Q.LhmNVzcZ7JKVcYas5VsFGa61_EdzyGO9df-g6Yy9b_Q&amp;dib_tag=se&amp;keywords=psu&amp;qid=1711356577&amp;s=electronics&amp;sprefix=ps%2Celectronics%2C130&amp;sr=1-3&amp;th=1 " xr:uid="{3F514073-2425-408D-A8DE-403B97CC48D3}"/>
    <hyperlink ref="N6" r:id="rId5" display="https://www.amazon.com/Noctua-NF-F12-PWM-4-Pin-Premium/dp/B00650P2ZC/ref=sr_1_8?crid=DRI7736YZ9PB&amp;dib=eyJ2IjoiMSJ9._eVWzZLendvjydJiGSjN5cEikj_n__pcSF3gdqos32S5bnyc1lulmIG4PJw7fZsOd6PwUo5KmGmJowBXtQH9lFBCLs_MTwHsMIzg_ib5wTjcXFKjwOCYER4RFKX4PULljHqwFQcYTX0_FZo3OysLHl2ytQCZiRjtu-r3kCSUOPbFKHVE0odN5ri37KEZSyq9cLyVuMqS1yXd4KBtKK2WyI_XHtcApFttxsxWykTVAlKKUghj88snreNAwPyXTvY6OAbuH-GmS6s875u6qhVAJjE2OJjjKWwMhZEH1FqfvXE.RGUx-viTS3frKgmarzRtXZuQ2C5Od5hnxrjSxI6qESg&amp;dib_tag=se&amp;keywords=Noctua+12cm+fan&amp;qid=1711356969&amp;s=electronics&amp;sprefix=noctua+12cm+fan%2Celectronics%2C125&amp;sr=1-8 " xr:uid="{E76FBD8E-58BD-4718-9978-743D6951C1C9}"/>
    <hyperlink ref="N7" r:id="rId6" xr:uid="{01AC03FA-F3AC-45BC-8818-22D5EEF59386}"/>
    <hyperlink ref="N8" r:id="rId7" xr:uid="{C093336F-8030-4B22-89A7-278CB81F19A7}"/>
    <hyperlink ref="N9" r:id="rId8" xr:uid="{DC459459-2080-4D29-B8F3-8B855226F48C}"/>
    <hyperlink ref="N10" r:id="rId9" display="https://classicrcshop.com/products/cnhl-racing-series-9500mah-14-8v-4s-90c-lipo-battery-with-ec5-plug?variant=44794011287807&amp;currency=USD&amp;utm_medium=product_sync&amp;utm_source=google&amp;utm_content=sag_organic&amp;utm_campaign=sag_organic&amp;srsltid=AfmBOooOU9HdfVZwXEsf0fkHGrjR89pYc4x07OD_k3sYY4kUmc6whuz9tsw&amp;com_cvv=8fb3d522dc163aeadb66e08cd7450cbbdddc64c6cf2e8891f6d48747c6d56d2c" xr:uid="{E32FECC2-C18E-4919-9F63-2E3B386B5BF9}"/>
    <hyperlink ref="N11" r:id="rId10" xr:uid="{5613219A-1F89-43D1-90B3-09578BE64E92}"/>
    <hyperlink ref="N12" r:id="rId11" xr:uid="{8A3A655D-6C83-41C7-B8BE-DE26C2830193}"/>
    <hyperlink ref="N13" r:id="rId12" xr:uid="{D8536026-4281-4F5C-9331-52F387FB50C8}"/>
    <hyperlink ref="N14" r:id="rId13" xr:uid="{20A4D558-FD21-456E-8EA1-34167F356C78}"/>
    <hyperlink ref="N15" r:id="rId14" xr:uid="{E04C253C-0170-45B0-9DCF-BF696BE320D1}"/>
    <hyperlink ref="N16" r:id="rId15" xr:uid="{13DF5A0C-911B-44C3-9295-8EA25ABACD53}"/>
    <hyperlink ref="N17" r:id="rId16" xr:uid="{167391FE-024F-4CCD-A3D9-16224D36AA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FFFE-2B98-442C-A99D-EFA4197E5097}">
  <dimension ref="A1:K32"/>
  <sheetViews>
    <sheetView zoomScaleNormal="100" workbookViewId="0">
      <pane ySplit="4" topLeftCell="A14" activePane="bottomLeft" state="frozen"/>
      <selection activeCell="G1" sqref="G1"/>
      <selection pane="bottomLeft" activeCell="D38" sqref="D38"/>
    </sheetView>
  </sheetViews>
  <sheetFormatPr defaultRowHeight="14.4"/>
  <cols>
    <col min="1" max="1" width="9.6640625" customWidth="1"/>
    <col min="2" max="2" width="8.88671875" customWidth="1"/>
    <col min="3" max="3" width="16.44140625" customWidth="1"/>
    <col min="4" max="4" width="7" customWidth="1"/>
    <col min="5" max="5" width="12.109375" bestFit="1" customWidth="1"/>
    <col min="8" max="8" width="66" customWidth="1"/>
    <col min="9" max="9" width="11.5546875" style="7" customWidth="1"/>
    <col min="10" max="10" width="8.5546875" customWidth="1"/>
  </cols>
  <sheetData>
    <row r="1" spans="1:11">
      <c r="A1" t="s">
        <v>54</v>
      </c>
      <c r="D1" t="s">
        <v>55</v>
      </c>
      <c r="H1" s="2" t="s">
        <v>56</v>
      </c>
      <c r="I1" s="6"/>
      <c r="J1" s="2"/>
    </row>
    <row r="2" spans="1:11">
      <c r="H2" s="2"/>
      <c r="I2" s="6"/>
      <c r="J2" s="2"/>
    </row>
    <row r="3" spans="1:11">
      <c r="A3" s="2" t="s">
        <v>57</v>
      </c>
      <c r="B3" t="s">
        <v>58</v>
      </c>
      <c r="J3" t="s">
        <v>59</v>
      </c>
    </row>
    <row r="4" spans="1:11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38</v>
      </c>
      <c r="I4" s="7" t="s">
        <v>67</v>
      </c>
      <c r="J4" t="s">
        <v>68</v>
      </c>
      <c r="K4" t="s">
        <v>13</v>
      </c>
    </row>
    <row r="5" spans="1:11">
      <c r="A5">
        <v>100</v>
      </c>
      <c r="B5">
        <v>0.85</v>
      </c>
      <c r="C5">
        <f>(1+(1-B5))*A5</f>
        <v>114.99999999999999</v>
      </c>
      <c r="D5">
        <v>12</v>
      </c>
      <c r="E5">
        <v>1</v>
      </c>
      <c r="F5">
        <f>C5/D5</f>
        <v>9.5833333333333321</v>
      </c>
      <c r="G5">
        <f>F5*E5</f>
        <v>9.5833333333333321</v>
      </c>
      <c r="H5" s="2" t="s">
        <v>69</v>
      </c>
    </row>
    <row r="6" spans="1:11">
      <c r="H6" t="s">
        <v>70</v>
      </c>
      <c r="I6" s="7">
        <v>205.99</v>
      </c>
      <c r="J6">
        <v>3.75</v>
      </c>
      <c r="K6" s="2" t="s">
        <v>71</v>
      </c>
    </row>
    <row r="9" spans="1:11">
      <c r="C9">
        <v>100</v>
      </c>
      <c r="H9" s="2" t="s">
        <v>72</v>
      </c>
      <c r="K9" s="2"/>
    </row>
    <row r="10" spans="1:11">
      <c r="C10">
        <v>1</v>
      </c>
      <c r="D10">
        <v>0.85</v>
      </c>
      <c r="H10" t="s">
        <v>73</v>
      </c>
      <c r="I10" s="7">
        <v>4.49</v>
      </c>
      <c r="K10" s="2" t="s">
        <v>74</v>
      </c>
    </row>
    <row r="11" spans="1:11">
      <c r="H11" t="s">
        <v>75</v>
      </c>
      <c r="I11" s="7">
        <v>99.99</v>
      </c>
      <c r="K11" s="2" t="s">
        <v>76</v>
      </c>
    </row>
    <row r="13" spans="1:11">
      <c r="H13" t="s">
        <v>77</v>
      </c>
      <c r="I13" s="7">
        <v>46.5</v>
      </c>
      <c r="J13">
        <v>0.21</v>
      </c>
      <c r="K13" s="2" t="s">
        <v>52</v>
      </c>
    </row>
    <row r="14" spans="1:11">
      <c r="E14">
        <v>14.8</v>
      </c>
      <c r="F14">
        <v>1.4</v>
      </c>
      <c r="G14">
        <f>E14-F14</f>
        <v>13.4</v>
      </c>
      <c r="H14" t="s">
        <v>78</v>
      </c>
      <c r="I14" s="1">
        <v>60.99</v>
      </c>
    </row>
    <row r="15" spans="1:11">
      <c r="E15">
        <v>22</v>
      </c>
      <c r="F15">
        <v>12</v>
      </c>
      <c r="G15">
        <f>E15*F15</f>
        <v>264</v>
      </c>
      <c r="I15" s="1">
        <v>98.5</v>
      </c>
    </row>
    <row r="16" spans="1:11">
      <c r="I16" s="1">
        <v>39.950000000000003</v>
      </c>
    </row>
    <row r="17" spans="7:11">
      <c r="I17" s="1">
        <v>21.78</v>
      </c>
    </row>
    <row r="18" spans="7:11">
      <c r="H18" t="s">
        <v>79</v>
      </c>
      <c r="I18" s="7">
        <v>539.99</v>
      </c>
      <c r="J18">
        <v>2.9</v>
      </c>
      <c r="K18" s="2" t="s">
        <v>20</v>
      </c>
    </row>
    <row r="19" spans="7:11">
      <c r="H19" t="s">
        <v>80</v>
      </c>
      <c r="I19" s="7">
        <v>188.6</v>
      </c>
      <c r="J19">
        <v>1.4</v>
      </c>
      <c r="K19" s="2" t="s">
        <v>81</v>
      </c>
    </row>
    <row r="22" spans="7:11">
      <c r="I22" s="7">
        <f>SUM(I6:I21)</f>
        <v>1306.78</v>
      </c>
      <c r="J22">
        <f>SUM(J6:J21)</f>
        <v>8.26</v>
      </c>
    </row>
    <row r="25" spans="7:11">
      <c r="G25" t="s">
        <v>109</v>
      </c>
    </row>
    <row r="26" spans="7:11">
      <c r="H26" t="s">
        <v>97</v>
      </c>
      <c r="I26" s="7">
        <v>161.81</v>
      </c>
      <c r="J26">
        <v>0.25</v>
      </c>
      <c r="K26" s="2" t="s">
        <v>100</v>
      </c>
    </row>
    <row r="27" spans="7:11">
      <c r="H27" t="s">
        <v>92</v>
      </c>
      <c r="I27" s="7">
        <v>67.3</v>
      </c>
      <c r="J27">
        <v>2.2000000000000002</v>
      </c>
      <c r="K27" s="2" t="s">
        <v>96</v>
      </c>
    </row>
    <row r="28" spans="7:11">
      <c r="K28" s="2"/>
    </row>
    <row r="29" spans="7:11">
      <c r="G29" t="s">
        <v>110</v>
      </c>
    </row>
    <row r="30" spans="7:11">
      <c r="H30" t="s">
        <v>88</v>
      </c>
      <c r="I30" s="7">
        <v>91.99</v>
      </c>
      <c r="J30">
        <v>1.7</v>
      </c>
      <c r="K30" s="2" t="s">
        <v>91</v>
      </c>
    </row>
    <row r="31" spans="7:11">
      <c r="H31" t="s">
        <v>37</v>
      </c>
      <c r="I31" s="7">
        <v>92.99</v>
      </c>
      <c r="J31">
        <v>1.71</v>
      </c>
      <c r="K31" s="2" t="s">
        <v>42</v>
      </c>
    </row>
    <row r="32" spans="7:11">
      <c r="H32" t="s">
        <v>85</v>
      </c>
      <c r="I32" s="7">
        <v>88.3</v>
      </c>
      <c r="J32">
        <v>1.69</v>
      </c>
      <c r="K32" s="2" t="s">
        <v>87</v>
      </c>
    </row>
  </sheetData>
  <hyperlinks>
    <hyperlink ref="H1" r:id="rId1" xr:uid="{7C8A36FE-F877-4B51-810A-7C65E939C7C2}"/>
    <hyperlink ref="A3" r:id="rId2" xr:uid="{48FCCFC8-1F10-4923-96EA-986150962CF2}"/>
    <hyperlink ref="K13" r:id="rId3" xr:uid="{F5B07919-03DA-4127-AFA2-A0F3836009AD}"/>
    <hyperlink ref="K19" r:id="rId4" xr:uid="{57057B2C-1EFF-4C0A-A36A-581D95D1BD4D}"/>
    <hyperlink ref="K6" r:id="rId5" xr:uid="{AA4FB038-FFF7-42C9-8684-8DA83D2A8A30}"/>
    <hyperlink ref="H9" r:id="rId6" xr:uid="{10B8D2EE-AB5E-4271-86B6-5C3FA6D46125}"/>
    <hyperlink ref="H5" r:id="rId7" xr:uid="{8F8D2020-8F23-4420-AFF9-1F1ACDDB2FE0}"/>
    <hyperlink ref="K10" r:id="rId8" xr:uid="{ACB0C4B3-3D1D-4035-9FD9-4BD4893385CA}"/>
    <hyperlink ref="K11" r:id="rId9" xr:uid="{43EEBBBF-6CB5-499D-869A-A869F070EC52}"/>
    <hyperlink ref="K18" r:id="rId10" display="https://www.amazon.com/MINISFORUM-Motherboard-i9-13900HX-Chipset-PCIe4-0/dp/B0CTTMY5BW/ref=sr_1_3?crid=2EC4ER6L9Z9B4&amp;dib=eyJ2IjoiMSJ9.-fsGWtw-H5WWgdeOR0pA7i7R_NUZLhZKBnw0hYN99Q9HF2-od7_xKkLcBouPYUJ7TDdCQQNm7MtQ3EFjiNo2gNFtBKFOQq3HrmjrRw0C6ozfFTcyW16rDj8aR8pUh7m3vAz9koIoxL872z7xeQckc8zudG-JKH6mieuBXSUYwS5pleNbddCCEorzhFAsc5SF_l9FswXuwEPjvSkaorAnEo1GcyWvXZUUTH2I8sMC2bI.zhTHeiSQv4Jxq-cXPDrQQVqEl6zlf6y4yJ4GeefrgzQ&amp;dib_tag=se&amp;keywords=minisforum+ar900i&amp;qid=1711578150&amp;sprefix=minisforum+ar900i%2Caps%2C289&amp;sr=8-3" xr:uid="{A713C0CF-33AB-4A20-8F43-11AF5F1F87C1}"/>
    <hyperlink ref="K27" r:id="rId11" xr:uid="{32183AF6-E486-4F68-A377-04454826149B}"/>
    <hyperlink ref="K30" r:id="rId12" display="https://classicrcshop.com/products/cnhl-racing-series-9500mah-14-8v-4s-90c-lipo-battery-with-ec5-plug?variant=44794011287807&amp;currency=USD&amp;utm_medium=product_sync&amp;utm_source=google&amp;utm_content=sag_organic&amp;utm_campaign=sag_organic&amp;srsltid=AfmBOooOU9HdfVZwXEsf0fkHGrjR89pYc4x07OD_k3sYY4kUmc6whuz9tsw&amp;com_cvv=8fb3d522dc163aeadb66e08cd7450cbbdddc64c6cf2e8891f6d48747c6d56d2c" xr:uid="{FDA0CCDC-397F-43DA-A68C-5F38FB6E0E9D}"/>
    <hyperlink ref="K31" r:id="rId13" xr:uid="{8CB35C7A-EB74-4313-A769-FF36887B3353}"/>
    <hyperlink ref="K32" r:id="rId14" xr:uid="{DD43BFED-DFB8-499A-962A-AA53159E6143}"/>
    <hyperlink ref="K26" r:id="rId15" xr:uid="{396C61DA-8D5C-4B6B-8149-7215F2330B45}"/>
  </hyperlinks>
  <pageMargins left="0.7" right="0.7" top="0.75" bottom="0.75" header="0.3" footer="0.3"/>
  <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F2A1D7754A34BB2A1EF101337FE74" ma:contentTypeVersion="14" ma:contentTypeDescription="Create a new document." ma:contentTypeScope="" ma:versionID="9021d95744b713efa6b61b14c9435f69">
  <xsd:schema xmlns:xsd="http://www.w3.org/2001/XMLSchema" xmlns:xs="http://www.w3.org/2001/XMLSchema" xmlns:p="http://schemas.microsoft.com/office/2006/metadata/properties" xmlns:ns2="0d6ba15f-6029-4b30-86a4-12fa7fa2c2b2" xmlns:ns3="85e1d668-6ce3-495d-8139-16f6a2da2a91" targetNamespace="http://schemas.microsoft.com/office/2006/metadata/properties" ma:root="true" ma:fieldsID="cc036acb73cae23ed794c75b41d5acd1" ns2:_="" ns3:_="">
    <xsd:import namespace="0d6ba15f-6029-4b30-86a4-12fa7fa2c2b2"/>
    <xsd:import namespace="85e1d668-6ce3-495d-8139-16f6a2da2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6ba15f-6029-4b30-86a4-12fa7fa2c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b7d43be-65ba-49b0-9acd-5bf03a2ce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1d668-6ce3-495d-8139-16f6a2da2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6ba15f-6029-4b30-86a4-12fa7fa2c2b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787F25-5A8B-4897-A4F9-020D069BB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6ba15f-6029-4b30-86a4-12fa7fa2c2b2"/>
    <ds:schemaRef ds:uri="85e1d668-6ce3-495d-8139-16f6a2da2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42571-5353-470A-9063-08C7791184D9}">
  <ds:schemaRefs>
    <ds:schemaRef ds:uri="http://schemas.microsoft.com/office/2006/metadata/properties"/>
    <ds:schemaRef ds:uri="http://schemas.microsoft.com/office/infopath/2007/PartnerControls"/>
    <ds:schemaRef ds:uri="0d6ba15f-6029-4b30-86a4-12fa7fa2c2b2"/>
  </ds:schemaRefs>
</ds:datastoreItem>
</file>

<file path=customXml/itemProps3.xml><?xml version="1.0" encoding="utf-8"?>
<ds:datastoreItem xmlns:ds="http://schemas.openxmlformats.org/officeDocument/2006/customXml" ds:itemID="{41BADD5F-F587-4A29-BF0D-E7C03180C6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Trade Analysis</vt:lpstr>
      <vt:lpstr>Power Calculations</vt:lpstr>
      <vt:lpstr>in</vt:lpstr>
      <vt:lpstr>Power Calculations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morales</cp:lastModifiedBy>
  <cp:revision/>
  <dcterms:created xsi:type="dcterms:W3CDTF">2024-03-27T22:20:56Z</dcterms:created>
  <dcterms:modified xsi:type="dcterms:W3CDTF">2024-04-05T04:39:49Z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0x010100CEAF2A1D7754A34BB2A1EF101337FE74</vt:lpwstr>
  </property>
</Properties>
</file>