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05" windowWidth="7875" windowHeight="7590"/>
  </bookViews>
  <sheets>
    <sheet name="group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43" i="1" l="1"/>
  <c r="G41" i="1"/>
  <c r="G31" i="1" s="1"/>
  <c r="J31" i="1"/>
  <c r="J27" i="1"/>
  <c r="G27" i="1"/>
  <c r="J25" i="1"/>
  <c r="G25" i="1"/>
  <c r="J18" i="1"/>
  <c r="G18" i="1"/>
  <c r="J13" i="1"/>
  <c r="G13" i="1"/>
  <c r="G12" i="1"/>
  <c r="G11" i="1"/>
  <c r="G10" i="1"/>
  <c r="G9" i="1"/>
  <c r="G7" i="1"/>
  <c r="G3" i="1"/>
  <c r="G43" i="1" l="1"/>
</calcChain>
</file>

<file path=xl/sharedStrings.xml><?xml version="1.0" encoding="utf-8"?>
<sst xmlns="http://schemas.openxmlformats.org/spreadsheetml/2006/main" count="59" uniqueCount="59">
  <si>
    <t>a7_subsystem_inst</t>
  </si>
  <si>
    <t>hevc_top_inst</t>
  </si>
  <si>
    <t>luxury_isp_top_inst</t>
  </si>
  <si>
    <t>DDR_TOP_inst</t>
  </si>
  <si>
    <t>sirius_asic_top_baseband_inst</t>
  </si>
  <si>
    <t>h264_top_inst</t>
  </si>
  <si>
    <t>cdn_typec_subsystem_top_inst</t>
  </si>
  <si>
    <t>mmu500_smmu_dsp_inst</t>
  </si>
  <si>
    <t>mmu500_smmu_video_inst</t>
  </si>
  <si>
    <t>display_engine_inst</t>
  </si>
  <si>
    <t>pcie_iip_device_inst</t>
  </si>
  <si>
    <t>sec_subsys_top_inst</t>
  </si>
  <si>
    <t>cci400_inst</t>
  </si>
  <si>
    <t>mipi_top_inst</t>
  </si>
  <si>
    <t>TZC400_6F_inst</t>
  </si>
  <si>
    <t>hdmi_top_inst</t>
  </si>
  <si>
    <t>gbeth_top_inst</t>
  </si>
  <si>
    <t>CXSOC_inst</t>
  </si>
  <si>
    <t>boot_rom_inst</t>
  </si>
  <si>
    <t>sirius_test_func_inst</t>
  </si>
  <si>
    <t>sirius_spi2apb_inst</t>
  </si>
  <si>
    <t>P3</t>
    <phoneticPr fontId="1" type="noConversion"/>
  </si>
  <si>
    <t>M7_perip</t>
    <phoneticPr fontId="1" type="noConversion"/>
  </si>
  <si>
    <t>NOC_ceva</t>
  </si>
  <si>
    <t>NOC_vision</t>
  </si>
  <si>
    <t>sub1_brigde_top_inst</t>
    <phoneticPr fontId="1" type="noConversion"/>
  </si>
  <si>
    <t>dmac_top_axi_wrapper_inst</t>
    <phoneticPr fontId="1" type="noConversion"/>
  </si>
  <si>
    <t>no</t>
    <phoneticPr fontId="1" type="noConversion"/>
  </si>
  <si>
    <t>Partition name</t>
    <phoneticPr fontId="1" type="noConversion"/>
  </si>
  <si>
    <t>block name</t>
    <phoneticPr fontId="1" type="noConversion"/>
  </si>
  <si>
    <t>inst number</t>
    <phoneticPr fontId="1" type="noConversion"/>
  </si>
  <si>
    <t>sub total inst number</t>
    <phoneticPr fontId="1" type="noConversion"/>
  </si>
  <si>
    <t xml:space="preserve">pr area </t>
    <phoneticPr fontId="1" type="noConversion"/>
  </si>
  <si>
    <t>Comment</t>
    <phoneticPr fontId="1" type="noConversion"/>
  </si>
  <si>
    <t>area</t>
    <phoneticPr fontId="1" type="noConversion"/>
  </si>
  <si>
    <t>CEVA</t>
    <phoneticPr fontId="1" type="noConversion"/>
  </si>
  <si>
    <t>cevaxm4_subsys_inst</t>
    <phoneticPr fontId="1" type="noConversion"/>
  </si>
  <si>
    <t>dmac_ceva_axi_wrapper_inst</t>
    <phoneticPr fontId="1" type="noConversion"/>
  </si>
  <si>
    <t>CA7</t>
    <phoneticPr fontId="1" type="noConversion"/>
  </si>
  <si>
    <t>HEVC</t>
    <phoneticPr fontId="1" type="noConversion"/>
  </si>
  <si>
    <t>ISP</t>
    <phoneticPr fontId="1" type="noConversion"/>
  </si>
  <si>
    <t>DDR_TOP</t>
    <phoneticPr fontId="1" type="noConversion"/>
  </si>
  <si>
    <t>Baseband</t>
    <phoneticPr fontId="1" type="noConversion"/>
  </si>
  <si>
    <t>P1</t>
    <phoneticPr fontId="1" type="noConversion"/>
  </si>
  <si>
    <t>video_if_inst</t>
    <phoneticPr fontId="1" type="noConversion"/>
  </si>
  <si>
    <t>usb3_top_inst</t>
    <phoneticPr fontId="1" type="noConversion"/>
  </si>
  <si>
    <t>P2</t>
    <phoneticPr fontId="1" type="noConversion"/>
  </si>
  <si>
    <t>jpeg_top_inst</t>
    <phoneticPr fontId="1" type="noConversion"/>
  </si>
  <si>
    <t>sub2_bridge_top_inst</t>
    <phoneticPr fontId="1" type="noConversion"/>
  </si>
  <si>
    <t>vif_axi_repeater_inst</t>
    <phoneticPr fontId="1" type="noConversion"/>
  </si>
  <si>
    <t>P4</t>
    <phoneticPr fontId="1" type="noConversion"/>
  </si>
  <si>
    <t>m7core</t>
    <phoneticPr fontId="1" type="noConversion"/>
  </si>
  <si>
    <t>sram_top_inst</t>
    <phoneticPr fontId="1" type="noConversion"/>
  </si>
  <si>
    <t>TOP</t>
    <phoneticPr fontId="1" type="noConversion"/>
  </si>
  <si>
    <t>sirius_non_secure_inst</t>
    <phoneticPr fontId="1" type="noConversion"/>
  </si>
  <si>
    <t>NOC_main</t>
    <phoneticPr fontId="1" type="noConversion"/>
  </si>
  <si>
    <t>emmc_ctrl_inst</t>
    <phoneticPr fontId="1" type="noConversion"/>
  </si>
  <si>
    <t>ABB</t>
    <phoneticPr fontId="1" type="noConversion"/>
  </si>
  <si>
    <t>Full chip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</si>
</sst>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_ "/>
    <numFmt numFmtId="178" formatCode="#,##0_ "/>
    <numFmt numFmtId="179" formatCode="#,##0_);[Red]\(#,##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  <font>
      <sz val="11"/>
      <name val="Arial Unicode MS"/>
      <family val="2"/>
      <charset val="134"/>
    </font>
    <font>
      <sz val="10.5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4" fillId="0" borderId="1" xfId="0" applyNumberFormat="1" applyFont="1" applyFill="1" applyBorder="1" applyAlignment="1"/>
    <xf numFmtId="177" fontId="4" fillId="0" borderId="2" xfId="0" applyNumberFormat="1" applyFont="1" applyFill="1" applyBorder="1" applyAlignment="1"/>
    <xf numFmtId="177" fontId="4" fillId="0" borderId="0" xfId="0" applyNumberFormat="1" applyFont="1" applyFill="1" applyBorder="1" applyAlignment="1"/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 wrapText="1"/>
    </xf>
    <xf numFmtId="177" fontId="4" fillId="12" borderId="0" xfId="0" applyNumberFormat="1" applyFont="1" applyFill="1">
      <alignment vertical="center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179" fontId="5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>
      <alignment vertical="center"/>
    </xf>
    <xf numFmtId="178" fontId="5" fillId="10" borderId="1" xfId="0" applyNumberFormat="1" applyFont="1" applyFill="1" applyBorder="1" applyAlignment="1">
      <alignment horizontal="center" vertical="top" wrapText="1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179" fontId="5" fillId="0" borderId="2" xfId="0" applyNumberFormat="1" applyFont="1" applyBorder="1" applyAlignment="1">
      <alignment horizontal="center" vertical="top" wrapText="1"/>
    </xf>
    <xf numFmtId="179" fontId="5" fillId="0" borderId="3" xfId="0" applyNumberFormat="1" applyFont="1" applyBorder="1" applyAlignment="1">
      <alignment horizontal="center" vertical="top" wrapText="1"/>
    </xf>
    <xf numFmtId="179" fontId="5" fillId="0" borderId="4" xfId="0" applyNumberFormat="1" applyFont="1" applyBorder="1" applyAlignment="1">
      <alignment horizontal="center" vertical="top" wrapText="1"/>
    </xf>
    <xf numFmtId="179" fontId="5" fillId="9" borderId="2" xfId="0" applyNumberFormat="1" applyFont="1" applyFill="1" applyBorder="1" applyAlignment="1">
      <alignment horizontal="center" vertical="top" wrapText="1"/>
    </xf>
    <xf numFmtId="179" fontId="5" fillId="9" borderId="4" xfId="0" applyNumberFormat="1" applyFont="1" applyFill="1" applyBorder="1" applyAlignment="1">
      <alignment horizontal="center" vertical="top" wrapText="1"/>
    </xf>
    <xf numFmtId="179" fontId="5" fillId="5" borderId="2" xfId="0" applyNumberFormat="1" applyFont="1" applyFill="1" applyBorder="1" applyAlignment="1">
      <alignment horizontal="center" vertical="top" wrapText="1"/>
    </xf>
    <xf numFmtId="179" fontId="5" fillId="5" borderId="3" xfId="0" applyNumberFormat="1" applyFont="1" applyFill="1" applyBorder="1" applyAlignment="1">
      <alignment horizontal="center" vertical="top" wrapText="1"/>
    </xf>
    <xf numFmtId="179" fontId="5" fillId="5" borderId="4" xfId="0" applyNumberFormat="1" applyFont="1" applyFill="1" applyBorder="1" applyAlignment="1">
      <alignment horizontal="center" vertical="top" wrapText="1"/>
    </xf>
    <xf numFmtId="179" fontId="5" fillId="7" borderId="2" xfId="0" applyNumberFormat="1" applyFont="1" applyFill="1" applyBorder="1" applyAlignment="1">
      <alignment horizontal="center" vertical="top" wrapText="1"/>
    </xf>
    <xf numFmtId="179" fontId="5" fillId="7" borderId="3" xfId="0" applyNumberFormat="1" applyFont="1" applyFill="1" applyBorder="1" applyAlignment="1">
      <alignment horizontal="center" vertical="top" wrapText="1"/>
    </xf>
    <xf numFmtId="179" fontId="5" fillId="7" borderId="4" xfId="0" applyNumberFormat="1" applyFont="1" applyFill="1" applyBorder="1" applyAlignment="1">
      <alignment horizontal="center" vertical="top" wrapText="1"/>
    </xf>
    <xf numFmtId="179" fontId="5" fillId="11" borderId="2" xfId="0" applyNumberFormat="1" applyFont="1" applyFill="1" applyBorder="1" applyAlignment="1">
      <alignment horizontal="center" vertical="top" wrapText="1"/>
    </xf>
    <xf numFmtId="179" fontId="5" fillId="11" borderId="4" xfId="0" applyNumberFormat="1" applyFont="1" applyFill="1" applyBorder="1" applyAlignment="1">
      <alignment horizontal="center" vertical="top" wrapText="1"/>
    </xf>
    <xf numFmtId="179" fontId="5" fillId="3" borderId="2" xfId="0" applyNumberFormat="1" applyFont="1" applyFill="1" applyBorder="1" applyAlignment="1">
      <alignment horizontal="center" vertical="top" wrapText="1"/>
    </xf>
    <xf numFmtId="179" fontId="5" fillId="3" borderId="3" xfId="0" applyNumberFormat="1" applyFont="1" applyFill="1" applyBorder="1" applyAlignment="1">
      <alignment horizontal="center" vertical="top" wrapText="1"/>
    </xf>
    <xf numFmtId="179" fontId="5" fillId="3" borderId="4" xfId="0" applyNumberFormat="1" applyFont="1" applyFill="1" applyBorder="1" applyAlignment="1">
      <alignment horizontal="center" vertical="top" wrapText="1"/>
    </xf>
    <xf numFmtId="179" fontId="5" fillId="10" borderId="2" xfId="0" applyNumberFormat="1" applyFont="1" applyFill="1" applyBorder="1" applyAlignment="1">
      <alignment horizontal="center" vertical="top" wrapText="1"/>
    </xf>
    <xf numFmtId="179" fontId="5" fillId="10" borderId="3" xfId="0" applyNumberFormat="1" applyFont="1" applyFill="1" applyBorder="1" applyAlignment="1">
      <alignment horizontal="center" vertical="top" wrapText="1"/>
    </xf>
    <xf numFmtId="178" fontId="4" fillId="0" borderId="1" xfId="0" applyNumberFormat="1" applyFont="1" applyBorder="1">
      <alignment vertical="center"/>
    </xf>
    <xf numFmtId="178" fontId="5" fillId="0" borderId="2" xfId="0" applyNumberFormat="1" applyFont="1" applyBorder="1" applyAlignment="1">
      <alignment horizontal="center" vertical="top" wrapText="1"/>
    </xf>
    <xf numFmtId="178" fontId="5" fillId="0" borderId="3" xfId="0" applyNumberFormat="1" applyFont="1" applyBorder="1" applyAlignment="1">
      <alignment horizontal="center" vertical="top" wrapText="1"/>
    </xf>
    <xf numFmtId="178" fontId="5" fillId="0" borderId="4" xfId="0" applyNumberFormat="1" applyFont="1" applyBorder="1" applyAlignment="1">
      <alignment horizontal="center" vertical="top" wrapText="1"/>
    </xf>
    <xf numFmtId="178" fontId="5" fillId="9" borderId="2" xfId="0" applyNumberFormat="1" applyFont="1" applyFill="1" applyBorder="1" applyAlignment="1">
      <alignment horizontal="center" vertical="top" wrapText="1"/>
    </xf>
    <xf numFmtId="178" fontId="5" fillId="9" borderId="4" xfId="0" applyNumberFormat="1" applyFont="1" applyFill="1" applyBorder="1" applyAlignment="1">
      <alignment horizontal="center" vertical="top" wrapText="1"/>
    </xf>
    <xf numFmtId="178" fontId="5" fillId="0" borderId="1" xfId="0" applyNumberFormat="1" applyFont="1" applyBorder="1" applyAlignment="1">
      <alignment horizontal="center" vertical="top" wrapText="1"/>
    </xf>
    <xf numFmtId="178" fontId="6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top" wrapText="1"/>
    </xf>
    <xf numFmtId="178" fontId="5" fillId="5" borderId="2" xfId="0" applyNumberFormat="1" applyFont="1" applyFill="1" applyBorder="1" applyAlignment="1">
      <alignment horizontal="center" vertical="top" wrapText="1"/>
    </xf>
    <xf numFmtId="178" fontId="5" fillId="5" borderId="3" xfId="0" applyNumberFormat="1" applyFont="1" applyFill="1" applyBorder="1" applyAlignment="1">
      <alignment horizontal="center" vertical="top" wrapText="1"/>
    </xf>
    <xf numFmtId="178" fontId="5" fillId="5" borderId="4" xfId="0" applyNumberFormat="1" applyFont="1" applyFill="1" applyBorder="1" applyAlignment="1">
      <alignment horizontal="center" vertical="top" wrapText="1"/>
    </xf>
    <xf numFmtId="178" fontId="5" fillId="7" borderId="2" xfId="0" applyNumberFormat="1" applyFont="1" applyFill="1" applyBorder="1" applyAlignment="1">
      <alignment horizontal="center" vertical="top" wrapText="1"/>
    </xf>
    <xf numFmtId="178" fontId="5" fillId="7" borderId="3" xfId="0" applyNumberFormat="1" applyFont="1" applyFill="1" applyBorder="1" applyAlignment="1">
      <alignment horizontal="center" vertical="top" wrapText="1"/>
    </xf>
    <xf numFmtId="178" fontId="5" fillId="7" borderId="4" xfId="0" applyNumberFormat="1" applyFont="1" applyFill="1" applyBorder="1" applyAlignment="1">
      <alignment horizontal="center" vertical="top" wrapText="1"/>
    </xf>
    <xf numFmtId="178" fontId="5" fillId="11" borderId="2" xfId="0" applyNumberFormat="1" applyFont="1" applyFill="1" applyBorder="1" applyAlignment="1">
      <alignment horizontal="center" vertical="top" wrapText="1"/>
    </xf>
    <xf numFmtId="178" fontId="5" fillId="11" borderId="4" xfId="0" applyNumberFormat="1" applyFont="1" applyFill="1" applyBorder="1" applyAlignment="1">
      <alignment horizontal="center" vertical="top" wrapText="1"/>
    </xf>
    <xf numFmtId="178" fontId="5" fillId="3" borderId="2" xfId="0" applyNumberFormat="1" applyFont="1" applyFill="1" applyBorder="1" applyAlignment="1">
      <alignment horizontal="center" vertical="top" wrapText="1"/>
    </xf>
    <xf numFmtId="178" fontId="5" fillId="3" borderId="3" xfId="0" applyNumberFormat="1" applyFont="1" applyFill="1" applyBorder="1" applyAlignment="1">
      <alignment horizontal="center" vertical="top" wrapText="1"/>
    </xf>
    <xf numFmtId="178" fontId="5" fillId="4" borderId="3" xfId="0" applyNumberFormat="1" applyFont="1" applyFill="1" applyBorder="1" applyAlignment="1">
      <alignment horizontal="center" vertical="top" wrapText="1"/>
    </xf>
    <xf numFmtId="178" fontId="5" fillId="4" borderId="4" xfId="0" applyNumberFormat="1" applyFont="1" applyFill="1" applyBorder="1" applyAlignment="1">
      <alignment horizontal="center" vertical="top" wrapText="1"/>
    </xf>
    <xf numFmtId="178" fontId="5" fillId="10" borderId="2" xfId="0" applyNumberFormat="1" applyFont="1" applyFill="1" applyBorder="1" applyAlignment="1">
      <alignment horizontal="center" vertical="top" wrapText="1"/>
    </xf>
    <xf numFmtId="178" fontId="5" fillId="10" borderId="3" xfId="0" applyNumberFormat="1" applyFont="1" applyFill="1" applyBorder="1" applyAlignment="1">
      <alignment horizontal="center" vertical="top" wrapText="1"/>
    </xf>
    <xf numFmtId="178" fontId="5" fillId="10" borderId="4" xfId="0" applyNumberFormat="1" applyFont="1" applyFill="1" applyBorder="1" applyAlignment="1">
      <alignment horizontal="center" vertical="top" wrapText="1"/>
    </xf>
    <xf numFmtId="178" fontId="2" fillId="0" borderId="0" xfId="0" applyNumberFormat="1" applyFont="1">
      <alignment vertical="center"/>
    </xf>
    <xf numFmtId="179" fontId="2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abSelected="1" topLeftCell="A13" zoomScaleNormal="100" workbookViewId="0">
      <selection activeCell="E44" sqref="A1:XFD1048576"/>
    </sheetView>
  </sheetViews>
  <sheetFormatPr defaultColWidth="9" defaultRowHeight="16.5" x14ac:dyDescent="0.15"/>
  <cols>
    <col min="1" max="1" width="9" style="1"/>
    <col min="2" max="2" width="3.375" style="1" bestFit="1" customWidth="1"/>
    <col min="3" max="3" width="13.625" style="1" bestFit="1" customWidth="1"/>
    <col min="4" max="4" width="32.125" style="1" customWidth="1"/>
    <col min="5" max="5" width="15.75" style="1" customWidth="1"/>
    <col min="6" max="6" width="19.375" style="101" bestFit="1" customWidth="1"/>
    <col min="7" max="7" width="15.75" style="31" customWidth="1"/>
    <col min="8" max="8" width="19.25" style="1" customWidth="1"/>
    <col min="9" max="9" width="11.25" style="2" hidden="1" customWidth="1"/>
    <col min="10" max="10" width="9" style="1" hidden="1" customWidth="1"/>
    <col min="11" max="11" width="9" style="1"/>
    <col min="12" max="12" width="11.25" style="1" bestFit="1" customWidth="1"/>
    <col min="13" max="16384" width="9" style="1"/>
  </cols>
  <sheetData>
    <row r="2" spans="1:10" x14ac:dyDescent="0.15">
      <c r="A2" s="6"/>
      <c r="B2" s="25" t="s">
        <v>27</v>
      </c>
      <c r="C2" s="7" t="s">
        <v>28</v>
      </c>
      <c r="D2" s="7" t="s">
        <v>29</v>
      </c>
      <c r="E2" s="7" t="s">
        <v>30</v>
      </c>
      <c r="F2" s="77" t="s">
        <v>31</v>
      </c>
      <c r="G2" s="28" t="s">
        <v>32</v>
      </c>
      <c r="H2" s="7" t="s">
        <v>33</v>
      </c>
      <c r="I2" s="8" t="s">
        <v>34</v>
      </c>
      <c r="J2" s="6"/>
    </row>
    <row r="3" spans="1:10" x14ac:dyDescent="0.3">
      <c r="A3" s="6"/>
      <c r="B3" s="40">
        <v>1</v>
      </c>
      <c r="C3" s="54" t="s">
        <v>35</v>
      </c>
      <c r="D3" s="9" t="s">
        <v>36</v>
      </c>
      <c r="E3" s="9"/>
      <c r="F3" s="78">
        <v>9792408</v>
      </c>
      <c r="G3" s="59">
        <f>6182*2253+1950*2547+1100*1517+940*300</f>
        <v>20845396</v>
      </c>
      <c r="H3" s="7"/>
      <c r="I3" s="3">
        <v>10.202282076841</v>
      </c>
      <c r="J3" s="6"/>
    </row>
    <row r="4" spans="1:10" x14ac:dyDescent="0.3">
      <c r="A4" s="6"/>
      <c r="B4" s="41"/>
      <c r="C4" s="55"/>
      <c r="D4" s="10" t="s">
        <v>23</v>
      </c>
      <c r="E4" s="10"/>
      <c r="F4" s="79"/>
      <c r="G4" s="60"/>
      <c r="H4" s="7"/>
      <c r="I4" s="3"/>
      <c r="J4" s="6"/>
    </row>
    <row r="5" spans="1:10" x14ac:dyDescent="0.3">
      <c r="A5" s="6"/>
      <c r="B5" s="41"/>
      <c r="C5" s="55"/>
      <c r="D5" s="10" t="s">
        <v>37</v>
      </c>
      <c r="E5" s="10"/>
      <c r="F5" s="79"/>
      <c r="G5" s="60"/>
      <c r="H5" s="7"/>
      <c r="I5" s="3"/>
      <c r="J5" s="6"/>
    </row>
    <row r="6" spans="1:10" x14ac:dyDescent="0.3">
      <c r="A6" s="6"/>
      <c r="B6" s="53"/>
      <c r="C6" s="56"/>
      <c r="D6" s="10" t="s">
        <v>7</v>
      </c>
      <c r="E6" s="10"/>
      <c r="F6" s="80"/>
      <c r="G6" s="61"/>
      <c r="H6" s="7"/>
      <c r="I6" s="3"/>
      <c r="J6" s="6"/>
    </row>
    <row r="7" spans="1:10" x14ac:dyDescent="0.3">
      <c r="A7" s="6"/>
      <c r="B7" s="40">
        <v>2</v>
      </c>
      <c r="C7" s="57" t="s">
        <v>38</v>
      </c>
      <c r="D7" s="11" t="s">
        <v>0</v>
      </c>
      <c r="E7" s="11"/>
      <c r="F7" s="81">
        <v>1510148</v>
      </c>
      <c r="G7" s="62">
        <f>2151*2307</f>
        <v>4962357</v>
      </c>
      <c r="H7" s="7"/>
      <c r="I7" s="3">
        <v>2.9791656560240001</v>
      </c>
      <c r="J7" s="6"/>
    </row>
    <row r="8" spans="1:10" x14ac:dyDescent="0.3">
      <c r="A8" s="6"/>
      <c r="B8" s="53"/>
      <c r="C8" s="58"/>
      <c r="D8" s="11" t="s">
        <v>12</v>
      </c>
      <c r="E8" s="11"/>
      <c r="F8" s="82"/>
      <c r="G8" s="63"/>
      <c r="H8" s="7"/>
      <c r="I8" s="3"/>
      <c r="J8" s="6"/>
    </row>
    <row r="9" spans="1:10" x14ac:dyDescent="0.3">
      <c r="A9" s="6"/>
      <c r="B9" s="26">
        <v>3</v>
      </c>
      <c r="C9" s="9" t="s">
        <v>39</v>
      </c>
      <c r="D9" s="9" t="s">
        <v>1</v>
      </c>
      <c r="E9" s="9"/>
      <c r="F9" s="83">
        <v>4044326</v>
      </c>
      <c r="G9" s="27">
        <f>2630*2638-745*286</f>
        <v>6724870</v>
      </c>
      <c r="H9" s="7"/>
      <c r="I9" s="3">
        <v>3.9052989999999999</v>
      </c>
      <c r="J9" s="6"/>
    </row>
    <row r="10" spans="1:10" x14ac:dyDescent="0.3">
      <c r="A10" s="6"/>
      <c r="B10" s="26">
        <v>4</v>
      </c>
      <c r="C10" s="12" t="s">
        <v>40</v>
      </c>
      <c r="D10" s="13" t="s">
        <v>2</v>
      </c>
      <c r="E10" s="13"/>
      <c r="F10" s="84">
        <v>2547958</v>
      </c>
      <c r="G10" s="29">
        <f>2357*2715</f>
        <v>6399255</v>
      </c>
      <c r="H10" s="7"/>
      <c r="I10" s="3">
        <v>3.637</v>
      </c>
      <c r="J10" s="6"/>
    </row>
    <row r="11" spans="1:10" x14ac:dyDescent="0.3">
      <c r="A11" s="6"/>
      <c r="B11" s="26">
        <v>5</v>
      </c>
      <c r="C11" s="9" t="s">
        <v>41</v>
      </c>
      <c r="D11" s="9" t="s">
        <v>3</v>
      </c>
      <c r="E11" s="9"/>
      <c r="F11" s="83">
        <v>1277813</v>
      </c>
      <c r="G11" s="27">
        <f>1185*3859+3757*1700+1100*2634+556*414+612*763</f>
        <v>14554355</v>
      </c>
      <c r="H11" s="7"/>
      <c r="I11" s="3">
        <v>6.5434653459999996</v>
      </c>
      <c r="J11" s="6"/>
    </row>
    <row r="12" spans="1:10" x14ac:dyDescent="0.3">
      <c r="A12" s="6"/>
      <c r="B12" s="26">
        <v>6</v>
      </c>
      <c r="C12" s="12" t="s">
        <v>42</v>
      </c>
      <c r="D12" s="12" t="s">
        <v>4</v>
      </c>
      <c r="E12" s="12"/>
      <c r="F12" s="85">
        <v>1330774</v>
      </c>
      <c r="G12" s="30">
        <f>1920*1905-610*1070</f>
        <v>3004900</v>
      </c>
      <c r="H12" s="7"/>
      <c r="I12" s="3">
        <v>1.8480000000000001</v>
      </c>
      <c r="J12" s="6"/>
    </row>
    <row r="13" spans="1:10" x14ac:dyDescent="0.3">
      <c r="A13" s="6"/>
      <c r="B13" s="39">
        <v>7</v>
      </c>
      <c r="C13" s="38" t="s">
        <v>43</v>
      </c>
      <c r="D13" s="14" t="s">
        <v>13</v>
      </c>
      <c r="E13" s="14"/>
      <c r="F13" s="86">
        <v>932326</v>
      </c>
      <c r="G13" s="64">
        <f>910*6200-2873*1300</f>
        <v>1907100</v>
      </c>
      <c r="H13" s="7"/>
      <c r="I13" s="3">
        <v>3.4113000000000002</v>
      </c>
      <c r="J13" s="15">
        <f>SUM(I13:I17)</f>
        <v>5.838578</v>
      </c>
    </row>
    <row r="14" spans="1:10" x14ac:dyDescent="0.3">
      <c r="A14" s="6"/>
      <c r="B14" s="39"/>
      <c r="C14" s="38"/>
      <c r="D14" s="14" t="s">
        <v>15</v>
      </c>
      <c r="E14" s="14"/>
      <c r="F14" s="87"/>
      <c r="G14" s="65"/>
      <c r="H14" s="7"/>
      <c r="I14" s="3">
        <v>1.23251</v>
      </c>
      <c r="J14" s="6"/>
    </row>
    <row r="15" spans="1:10" x14ac:dyDescent="0.3">
      <c r="A15" s="6"/>
      <c r="B15" s="39"/>
      <c r="C15" s="38"/>
      <c r="D15" s="14" t="s">
        <v>44</v>
      </c>
      <c r="E15" s="14"/>
      <c r="F15" s="87"/>
      <c r="G15" s="65"/>
      <c r="H15" s="7"/>
      <c r="I15" s="3">
        <v>0.33172200000000002</v>
      </c>
      <c r="J15" s="6"/>
    </row>
    <row r="16" spans="1:10" x14ac:dyDescent="0.3">
      <c r="A16" s="6"/>
      <c r="B16" s="39"/>
      <c r="C16" s="38"/>
      <c r="D16" s="14" t="s">
        <v>45</v>
      </c>
      <c r="E16" s="14"/>
      <c r="F16" s="87"/>
      <c r="G16" s="65"/>
      <c r="H16" s="7"/>
      <c r="I16" s="3"/>
      <c r="J16" s="6"/>
    </row>
    <row r="17" spans="1:12" x14ac:dyDescent="0.3">
      <c r="A17" s="6"/>
      <c r="B17" s="39"/>
      <c r="C17" s="38"/>
      <c r="D17" s="14" t="s">
        <v>25</v>
      </c>
      <c r="E17" s="16"/>
      <c r="F17" s="88"/>
      <c r="G17" s="66"/>
      <c r="H17" s="7"/>
      <c r="I17" s="3">
        <v>0.86304599999999998</v>
      </c>
      <c r="J17" s="6"/>
    </row>
    <row r="18" spans="1:12" x14ac:dyDescent="0.3">
      <c r="A18" s="6"/>
      <c r="B18" s="40">
        <v>8</v>
      </c>
      <c r="C18" s="50" t="s">
        <v>46</v>
      </c>
      <c r="D18" s="17" t="s">
        <v>5</v>
      </c>
      <c r="E18" s="17"/>
      <c r="F18" s="89">
        <v>2191071</v>
      </c>
      <c r="G18" s="67">
        <f>2638*2365-290*1615-660*1212</f>
        <v>4970600</v>
      </c>
      <c r="H18" s="7"/>
      <c r="I18" s="3">
        <v>1.652641</v>
      </c>
      <c r="J18" s="15">
        <f>SUM(I18:I19)</f>
        <v>1.7627980000000001</v>
      </c>
    </row>
    <row r="19" spans="1:12" x14ac:dyDescent="0.3">
      <c r="A19" s="6"/>
      <c r="B19" s="41"/>
      <c r="C19" s="51"/>
      <c r="D19" s="17" t="s">
        <v>47</v>
      </c>
      <c r="E19" s="17"/>
      <c r="F19" s="90"/>
      <c r="G19" s="68"/>
      <c r="H19" s="7"/>
      <c r="I19" s="3">
        <v>0.110157</v>
      </c>
      <c r="J19" s="6"/>
    </row>
    <row r="20" spans="1:12" x14ac:dyDescent="0.3">
      <c r="A20" s="6"/>
      <c r="B20" s="41"/>
      <c r="C20" s="51"/>
      <c r="D20" s="17" t="s">
        <v>24</v>
      </c>
      <c r="E20" s="17"/>
      <c r="F20" s="90"/>
      <c r="G20" s="68"/>
      <c r="H20" s="7"/>
      <c r="I20" s="3"/>
      <c r="J20" s="15"/>
    </row>
    <row r="21" spans="1:12" x14ac:dyDescent="0.3">
      <c r="A21" s="6"/>
      <c r="B21" s="41"/>
      <c r="C21" s="51"/>
      <c r="D21" s="17" t="s">
        <v>48</v>
      </c>
      <c r="E21" s="17"/>
      <c r="F21" s="90"/>
      <c r="G21" s="68"/>
      <c r="H21" s="7"/>
      <c r="I21" s="3">
        <v>8.5064000000000001E-2</v>
      </c>
      <c r="J21" s="6"/>
    </row>
    <row r="22" spans="1:12" x14ac:dyDescent="0.3">
      <c r="A22" s="6"/>
      <c r="B22" s="41"/>
      <c r="C22" s="51"/>
      <c r="D22" s="17" t="s">
        <v>9</v>
      </c>
      <c r="E22" s="17"/>
      <c r="F22" s="90"/>
      <c r="G22" s="68"/>
      <c r="H22" s="7"/>
      <c r="I22" s="3"/>
      <c r="J22" s="6"/>
    </row>
    <row r="23" spans="1:12" x14ac:dyDescent="0.3">
      <c r="A23" s="6"/>
      <c r="B23" s="41"/>
      <c r="C23" s="51"/>
      <c r="D23" s="17" t="s">
        <v>49</v>
      </c>
      <c r="E23" s="17"/>
      <c r="F23" s="90"/>
      <c r="G23" s="68"/>
      <c r="H23" s="7"/>
      <c r="I23" s="3"/>
      <c r="J23" s="6"/>
    </row>
    <row r="24" spans="1:12" x14ac:dyDescent="0.3">
      <c r="A24" s="6"/>
      <c r="B24" s="53"/>
      <c r="C24" s="52"/>
      <c r="D24" s="17" t="s">
        <v>8</v>
      </c>
      <c r="E24" s="17"/>
      <c r="F24" s="91"/>
      <c r="G24" s="69"/>
      <c r="H24" s="7"/>
      <c r="I24" s="3">
        <v>0.37931995473199998</v>
      </c>
      <c r="J24" s="6"/>
    </row>
    <row r="25" spans="1:12" x14ac:dyDescent="0.3">
      <c r="A25" s="6"/>
      <c r="B25" s="40">
        <v>9</v>
      </c>
      <c r="C25" s="42" t="s">
        <v>21</v>
      </c>
      <c r="D25" s="18" t="s">
        <v>6</v>
      </c>
      <c r="E25" s="18"/>
      <c r="F25" s="92">
        <v>1114948</v>
      </c>
      <c r="G25" s="70">
        <f>1784*4156-586*886-556*414-612*763</f>
        <v>6197968</v>
      </c>
      <c r="H25" s="7"/>
      <c r="I25" s="3">
        <v>3.136390261911</v>
      </c>
      <c r="J25" s="15">
        <f>SUM(I25:I26)</f>
        <v>4.3285022619109998</v>
      </c>
    </row>
    <row r="26" spans="1:12" x14ac:dyDescent="0.3">
      <c r="A26" s="6"/>
      <c r="B26" s="41"/>
      <c r="C26" s="43"/>
      <c r="D26" s="11" t="s">
        <v>10</v>
      </c>
      <c r="E26" s="11"/>
      <c r="F26" s="93"/>
      <c r="G26" s="71"/>
      <c r="H26" s="7"/>
      <c r="I26" s="3">
        <v>1.1921120000000001</v>
      </c>
      <c r="J26" s="6"/>
    </row>
    <row r="27" spans="1:12" x14ac:dyDescent="0.3">
      <c r="A27" s="6"/>
      <c r="B27" s="44">
        <v>10</v>
      </c>
      <c r="C27" s="47" t="s">
        <v>50</v>
      </c>
      <c r="D27" s="19" t="s">
        <v>51</v>
      </c>
      <c r="E27" s="19"/>
      <c r="F27" s="94">
        <v>831872</v>
      </c>
      <c r="G27" s="72">
        <f>3079*1788-900*328</f>
        <v>5210052</v>
      </c>
      <c r="H27" s="7"/>
      <c r="I27" s="3">
        <v>0.56644000000000005</v>
      </c>
      <c r="J27" s="15">
        <f>SUM(I27:I30)</f>
        <v>4.2451013067000005</v>
      </c>
    </row>
    <row r="28" spans="1:12" x14ac:dyDescent="0.3">
      <c r="A28" s="6"/>
      <c r="B28" s="45"/>
      <c r="C28" s="48"/>
      <c r="D28" s="19" t="s">
        <v>11</v>
      </c>
      <c r="E28" s="19"/>
      <c r="F28" s="95"/>
      <c r="G28" s="73"/>
      <c r="H28" s="7"/>
      <c r="I28" s="3">
        <v>0.526663437038</v>
      </c>
      <c r="J28" s="6"/>
      <c r="L28" s="32"/>
    </row>
    <row r="29" spans="1:12" x14ac:dyDescent="0.3">
      <c r="A29" s="6"/>
      <c r="B29" s="45"/>
      <c r="C29" s="48"/>
      <c r="D29" s="20" t="s">
        <v>18</v>
      </c>
      <c r="E29" s="20"/>
      <c r="F29" s="96"/>
      <c r="G29" s="73"/>
      <c r="H29" s="7"/>
      <c r="I29" s="3">
        <v>1.0411869662000001E-2</v>
      </c>
      <c r="J29" s="6"/>
    </row>
    <row r="30" spans="1:12" x14ac:dyDescent="0.3">
      <c r="A30" s="6"/>
      <c r="B30" s="46"/>
      <c r="C30" s="49"/>
      <c r="D30" s="20" t="s">
        <v>52</v>
      </c>
      <c r="E30" s="20"/>
      <c r="F30" s="97"/>
      <c r="G30" s="74"/>
      <c r="H30" s="7"/>
      <c r="I30" s="4">
        <v>3.1415860000000002</v>
      </c>
      <c r="J30" s="6"/>
    </row>
    <row r="31" spans="1:12" x14ac:dyDescent="0.3">
      <c r="A31" s="6"/>
      <c r="B31" s="37">
        <v>11</v>
      </c>
      <c r="C31" s="34" t="s">
        <v>53</v>
      </c>
      <c r="D31" s="21" t="s">
        <v>14</v>
      </c>
      <c r="E31" s="21"/>
      <c r="F31" s="98">
        <v>1811097</v>
      </c>
      <c r="G31" s="75">
        <f>9450*10000-SUM(G3:G30)-G41</f>
        <v>17163055</v>
      </c>
      <c r="H31" s="7"/>
      <c r="I31" s="3">
        <v>6.3355626959000003E-2</v>
      </c>
      <c r="J31" s="15">
        <f>SUM(I31:I38)</f>
        <v>4.8092856269590003</v>
      </c>
    </row>
    <row r="32" spans="1:12" x14ac:dyDescent="0.3">
      <c r="A32" s="6"/>
      <c r="B32" s="37"/>
      <c r="C32" s="35"/>
      <c r="D32" s="21" t="s">
        <v>54</v>
      </c>
      <c r="E32" s="21"/>
      <c r="F32" s="99"/>
      <c r="G32" s="76"/>
      <c r="H32" s="7"/>
      <c r="I32" s="3">
        <v>3.6503410000000001</v>
      </c>
      <c r="J32" s="6"/>
    </row>
    <row r="33" spans="1:10" x14ac:dyDescent="0.3">
      <c r="A33" s="6"/>
      <c r="B33" s="37"/>
      <c r="C33" s="35"/>
      <c r="D33" s="21" t="s">
        <v>16</v>
      </c>
      <c r="E33" s="21"/>
      <c r="F33" s="99"/>
      <c r="G33" s="76"/>
      <c r="H33" s="7"/>
      <c r="I33" s="3">
        <v>4.2366000000000001E-2</v>
      </c>
      <c r="J33" s="6"/>
    </row>
    <row r="34" spans="1:10" x14ac:dyDescent="0.15">
      <c r="A34" s="6"/>
      <c r="B34" s="37"/>
      <c r="C34" s="35"/>
      <c r="D34" s="22" t="s">
        <v>19</v>
      </c>
      <c r="E34" s="22"/>
      <c r="F34" s="99"/>
      <c r="G34" s="76"/>
      <c r="H34" s="7"/>
      <c r="I34" s="23">
        <v>0</v>
      </c>
      <c r="J34" s="6"/>
    </row>
    <row r="35" spans="1:10" x14ac:dyDescent="0.15">
      <c r="A35" s="6"/>
      <c r="B35" s="37"/>
      <c r="C35" s="35"/>
      <c r="D35" s="21" t="s">
        <v>20</v>
      </c>
      <c r="E35" s="21"/>
      <c r="F35" s="99"/>
      <c r="G35" s="76"/>
      <c r="H35" s="7"/>
      <c r="I35" s="23">
        <v>0</v>
      </c>
      <c r="J35" s="6"/>
    </row>
    <row r="36" spans="1:10" x14ac:dyDescent="0.15">
      <c r="A36" s="6"/>
      <c r="B36" s="37"/>
      <c r="C36" s="35"/>
      <c r="D36" s="21" t="s">
        <v>55</v>
      </c>
      <c r="E36" s="21"/>
      <c r="F36" s="99"/>
      <c r="G36" s="76"/>
      <c r="H36" s="7"/>
      <c r="I36" s="23">
        <v>0.56875799999999999</v>
      </c>
      <c r="J36" s="6"/>
    </row>
    <row r="37" spans="1:10" x14ac:dyDescent="0.3">
      <c r="A37" s="6"/>
      <c r="B37" s="37"/>
      <c r="C37" s="35"/>
      <c r="D37" s="21" t="s">
        <v>56</v>
      </c>
      <c r="E37" s="21"/>
      <c r="F37" s="99"/>
      <c r="G37" s="76"/>
      <c r="H37" s="7"/>
      <c r="I37" s="3">
        <v>2.7337E-2</v>
      </c>
      <c r="J37" s="6"/>
    </row>
    <row r="38" spans="1:10" x14ac:dyDescent="0.3">
      <c r="A38" s="6"/>
      <c r="B38" s="37"/>
      <c r="C38" s="35"/>
      <c r="D38" s="21" t="s">
        <v>22</v>
      </c>
      <c r="E38" s="21"/>
      <c r="F38" s="99"/>
      <c r="G38" s="76"/>
      <c r="H38" s="7"/>
      <c r="I38" s="3">
        <v>0.45712799999999998</v>
      </c>
      <c r="J38" s="6"/>
    </row>
    <row r="39" spans="1:10" x14ac:dyDescent="0.3">
      <c r="A39" s="6"/>
      <c r="B39" s="37"/>
      <c r="C39" s="35"/>
      <c r="D39" s="21" t="s">
        <v>26</v>
      </c>
      <c r="E39" s="21"/>
      <c r="F39" s="99"/>
      <c r="G39" s="76"/>
      <c r="H39" s="7"/>
      <c r="I39" s="5"/>
      <c r="J39" s="6"/>
    </row>
    <row r="40" spans="1:10" x14ac:dyDescent="0.3">
      <c r="A40" s="6"/>
      <c r="B40" s="37"/>
      <c r="C40" s="35"/>
      <c r="D40" s="21" t="s">
        <v>17</v>
      </c>
      <c r="E40" s="21"/>
      <c r="F40" s="99"/>
      <c r="G40" s="76"/>
      <c r="H40" s="7"/>
      <c r="I40" s="5"/>
      <c r="J40" s="6"/>
    </row>
    <row r="41" spans="1:10" x14ac:dyDescent="0.15">
      <c r="A41" s="6"/>
      <c r="B41" s="37"/>
      <c r="C41" s="36"/>
      <c r="D41" s="21" t="s">
        <v>57</v>
      </c>
      <c r="E41" s="21"/>
      <c r="F41" s="100"/>
      <c r="G41" s="33">
        <f>1268*2019</f>
        <v>2560092</v>
      </c>
      <c r="H41" s="10"/>
      <c r="I41" s="24"/>
      <c r="J41" s="6"/>
    </row>
    <row r="43" spans="1:10" x14ac:dyDescent="0.15">
      <c r="C43" s="1" t="s">
        <v>58</v>
      </c>
      <c r="F43" s="101">
        <f>SUM(F3:F41)</f>
        <v>27384741</v>
      </c>
      <c r="G43" s="102">
        <f>SUM(G3:G41)</f>
        <v>94500000</v>
      </c>
    </row>
  </sheetData>
  <mergeCells count="27">
    <mergeCell ref="G27:G30"/>
    <mergeCell ref="F31:F41"/>
    <mergeCell ref="G31:G40"/>
    <mergeCell ref="G3:G6"/>
    <mergeCell ref="G7:G8"/>
    <mergeCell ref="G13:G17"/>
    <mergeCell ref="G18:G24"/>
    <mergeCell ref="G25:G26"/>
    <mergeCell ref="F13:F17"/>
    <mergeCell ref="F18:F24"/>
    <mergeCell ref="F25:F26"/>
    <mergeCell ref="C3:C6"/>
    <mergeCell ref="C7:C8"/>
    <mergeCell ref="B3:B6"/>
    <mergeCell ref="B7:B8"/>
    <mergeCell ref="F3:F6"/>
    <mergeCell ref="F7:F8"/>
    <mergeCell ref="C31:C41"/>
    <mergeCell ref="B31:B41"/>
    <mergeCell ref="C13:C17"/>
    <mergeCell ref="B13:B17"/>
    <mergeCell ref="B25:B26"/>
    <mergeCell ref="C25:C26"/>
    <mergeCell ref="B27:B30"/>
    <mergeCell ref="C27:C30"/>
    <mergeCell ref="C18:C24"/>
    <mergeCell ref="B18:B2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2017-10-25T08:29:54Z</dcterms:modified>
</cp:coreProperties>
</file>