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/>
  </bookViews>
  <sheets>
    <sheet name="A7 memory model" sheetId="2" r:id="rId1"/>
    <sheet name="M7 memory model" sheetId="1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E103" i="2" l="1"/>
  <c r="F103" i="2"/>
  <c r="E104" i="2"/>
  <c r="F104" i="2"/>
  <c r="E105" i="2"/>
  <c r="F105" i="2"/>
  <c r="E106" i="2"/>
  <c r="F106" i="2"/>
  <c r="E107" i="2"/>
  <c r="G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G16" i="2"/>
  <c r="G10" i="2"/>
  <c r="G6" i="2"/>
  <c r="G9" i="2"/>
  <c r="G7" i="2"/>
  <c r="G159" i="2"/>
  <c r="G158" i="2"/>
  <c r="E158" i="2"/>
  <c r="G156" i="2"/>
  <c r="G154" i="2"/>
  <c r="G155" i="2"/>
  <c r="G152" i="2"/>
  <c r="G153" i="2"/>
  <c r="G124" i="2"/>
  <c r="G102" i="2"/>
  <c r="E87" i="2"/>
  <c r="G92" i="2"/>
  <c r="G91" i="2"/>
  <c r="G90" i="2"/>
  <c r="G89" i="2"/>
  <c r="G88" i="2"/>
  <c r="G123" i="2"/>
  <c r="G69" i="2"/>
  <c r="G4" i="2"/>
  <c r="E11" i="2"/>
  <c r="F11" i="2"/>
  <c r="E12" i="2"/>
  <c r="F12" i="2"/>
  <c r="E13" i="2"/>
  <c r="F13" i="2"/>
  <c r="E6" i="2"/>
  <c r="E5" i="2"/>
  <c r="E3" i="2"/>
  <c r="G3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1" i="2"/>
  <c r="G70" i="2"/>
  <c r="G51" i="2"/>
  <c r="G50" i="2"/>
  <c r="G40" i="2"/>
  <c r="G5" i="2"/>
  <c r="F158" i="2"/>
  <c r="E159" i="2"/>
  <c r="F159" i="2"/>
  <c r="F87" i="2"/>
  <c r="F5" i="2"/>
  <c r="F3" i="2"/>
  <c r="E4" i="2"/>
  <c r="F4" i="2"/>
  <c r="F6" i="2"/>
  <c r="E7" i="2"/>
  <c r="F7" i="2"/>
  <c r="G83" i="1"/>
  <c r="E10" i="2"/>
  <c r="F10" i="2"/>
  <c r="E8" i="2"/>
  <c r="F8" i="2"/>
  <c r="E9" i="2"/>
  <c r="F9" i="2"/>
  <c r="E14" i="2"/>
  <c r="F14" i="2"/>
  <c r="G97" i="1"/>
  <c r="G96" i="1"/>
  <c r="F96" i="1"/>
  <c r="E97" i="1"/>
  <c r="F97" i="1"/>
  <c r="G94" i="1"/>
  <c r="F94" i="1"/>
  <c r="G90" i="1"/>
  <c r="G89" i="1"/>
  <c r="G88" i="1"/>
  <c r="G87" i="1"/>
  <c r="G86" i="1"/>
  <c r="G85" i="1"/>
  <c r="G84" i="1"/>
  <c r="G5" i="1"/>
  <c r="F5" i="1"/>
  <c r="G81" i="1"/>
  <c r="G82" i="1"/>
  <c r="G78" i="1"/>
  <c r="G79" i="1"/>
  <c r="G80" i="1"/>
  <c r="G72" i="1"/>
  <c r="G73" i="1"/>
  <c r="G74" i="1"/>
  <c r="G75" i="1"/>
  <c r="G76" i="1"/>
  <c r="G77" i="1"/>
  <c r="G68" i="1"/>
  <c r="G67" i="1"/>
  <c r="F67" i="1"/>
  <c r="E68" i="1"/>
  <c r="G47" i="1"/>
  <c r="G46" i="1"/>
  <c r="G36" i="1"/>
  <c r="F68" i="1"/>
  <c r="E69" i="1"/>
  <c r="F69" i="1"/>
  <c r="E70" i="1"/>
  <c r="F70" i="1"/>
  <c r="E71" i="1"/>
  <c r="F71" i="1"/>
  <c r="E72" i="1"/>
  <c r="E16" i="2"/>
  <c r="F16" i="2"/>
  <c r="E15" i="2"/>
  <c r="F15" i="2"/>
  <c r="F8" i="1"/>
  <c r="E9" i="1"/>
  <c r="F9" i="1"/>
  <c r="E10" i="1"/>
  <c r="F10" i="1"/>
  <c r="E11" i="1"/>
  <c r="F11" i="1"/>
  <c r="F6" i="1"/>
  <c r="F3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</calcChain>
</file>

<file path=xl/sharedStrings.xml><?xml version="1.0" encoding="utf-8"?>
<sst xmlns="http://schemas.openxmlformats.org/spreadsheetml/2006/main" count="289" uniqueCount="155">
  <si>
    <t>End Addr</t>
  </si>
  <si>
    <t>MB</t>
    <phoneticPr fontId="1" type="noConversion"/>
  </si>
  <si>
    <t>Target</t>
    <phoneticPr fontId="1" type="noConversion"/>
  </si>
  <si>
    <t>ITCM</t>
    <phoneticPr fontId="1" type="noConversion"/>
  </si>
  <si>
    <t>Range</t>
    <phoneticPr fontId="1" type="noConversion"/>
  </si>
  <si>
    <t>0x0_0000_0000
 0x0_1FFF_FFFF</t>
    <phoneticPr fontId="1" type="noConversion"/>
  </si>
  <si>
    <t>0x0_2000_0000
 0x0_3FFF_FFFF</t>
    <phoneticPr fontId="1" type="noConversion"/>
  </si>
  <si>
    <t>Region Size (KB)</t>
    <phoneticPr fontId="1" type="noConversion"/>
  </si>
  <si>
    <t>Start Addr(hex)</t>
    <phoneticPr fontId="1" type="noConversion"/>
  </si>
  <si>
    <t>DTCM</t>
    <phoneticPr fontId="1" type="noConversion"/>
  </si>
  <si>
    <t>On Chip SRAM (BB share)</t>
    <phoneticPr fontId="1" type="noConversion"/>
  </si>
  <si>
    <t>On Chip SRAM (H264 share)</t>
    <phoneticPr fontId="1" type="noConversion"/>
  </si>
  <si>
    <t>On Chip SRAM for main</t>
    <phoneticPr fontId="1" type="noConversion"/>
  </si>
  <si>
    <t>reserved</t>
    <phoneticPr fontId="1" type="noConversion"/>
  </si>
  <si>
    <t>TIMER1-8</t>
  </si>
  <si>
    <t>TIMER2-16</t>
  </si>
  <si>
    <t>TIMER17-24</t>
  </si>
  <si>
    <t>I2C1</t>
  </si>
  <si>
    <t>I2C2</t>
  </si>
  <si>
    <t>I2C3</t>
  </si>
  <si>
    <t>CAN1</t>
  </si>
  <si>
    <t>CAN2</t>
  </si>
  <si>
    <t>CAN3</t>
  </si>
  <si>
    <t>Reserved</t>
    <phoneticPr fontId="1" type="noConversion"/>
  </si>
  <si>
    <t>Reserved</t>
    <phoneticPr fontId="1" type="noConversion"/>
  </si>
  <si>
    <t>I2C4</t>
    <phoneticPr fontId="1" type="noConversion"/>
  </si>
  <si>
    <t>GPIO1-32</t>
    <phoneticPr fontId="1" type="noConversion"/>
  </si>
  <si>
    <t>GPIO33-64</t>
    <phoneticPr fontId="1" type="noConversion"/>
  </si>
  <si>
    <t>GPIO65-96</t>
    <phoneticPr fontId="1" type="noConversion"/>
  </si>
  <si>
    <t>GPIO97-128</t>
    <phoneticPr fontId="1" type="noConversion"/>
  </si>
  <si>
    <t>GPIO129-160</t>
    <phoneticPr fontId="1" type="noConversion"/>
  </si>
  <si>
    <t>CAN0</t>
    <phoneticPr fontId="1" type="noConversion"/>
  </si>
  <si>
    <t>I2C0</t>
    <phoneticPr fontId="1" type="noConversion"/>
  </si>
  <si>
    <t>SPI M0</t>
    <phoneticPr fontId="1" type="noConversion"/>
  </si>
  <si>
    <t>SPI M1</t>
  </si>
  <si>
    <t>SPI M2</t>
  </si>
  <si>
    <t>SPI M3</t>
  </si>
  <si>
    <t>UART0</t>
    <phoneticPr fontId="1" type="noConversion"/>
  </si>
  <si>
    <t>UART1</t>
    <phoneticPr fontId="1" type="noConversion"/>
  </si>
  <si>
    <t>UART2</t>
    <phoneticPr fontId="1" type="noConversion"/>
  </si>
  <si>
    <t>UART3</t>
    <phoneticPr fontId="1" type="noConversion"/>
  </si>
  <si>
    <t>UART4</t>
    <phoneticPr fontId="1" type="noConversion"/>
  </si>
  <si>
    <t>UART5</t>
    <phoneticPr fontId="1" type="noConversion"/>
  </si>
  <si>
    <t>UART6</t>
    <phoneticPr fontId="1" type="noConversion"/>
  </si>
  <si>
    <t>UART7</t>
    <phoneticPr fontId="1" type="noConversion"/>
  </si>
  <si>
    <t>UART8</t>
    <phoneticPr fontId="1" type="noConversion"/>
  </si>
  <si>
    <t>WDT0</t>
    <phoneticPr fontId="1" type="noConversion"/>
  </si>
  <si>
    <t>I2S M0</t>
    <phoneticPr fontId="1" type="noConversion"/>
  </si>
  <si>
    <t>I2S M1</t>
    <phoneticPr fontId="1" type="noConversion"/>
  </si>
  <si>
    <t>I2S M2</t>
    <phoneticPr fontId="1" type="noConversion"/>
  </si>
  <si>
    <t>I2S M3</t>
    <phoneticPr fontId="1" type="noConversion"/>
  </si>
  <si>
    <t>I2S S0</t>
    <phoneticPr fontId="1" type="noConversion"/>
  </si>
  <si>
    <t>I2S S1</t>
    <phoneticPr fontId="1" type="noConversion"/>
  </si>
  <si>
    <t>I2S S2</t>
    <phoneticPr fontId="1" type="noConversion"/>
  </si>
  <si>
    <t>I2S S3</t>
    <phoneticPr fontId="1" type="noConversion"/>
  </si>
  <si>
    <t>SPI S0</t>
    <phoneticPr fontId="1" type="noConversion"/>
  </si>
  <si>
    <t>SPI S1</t>
    <phoneticPr fontId="1" type="noConversion"/>
  </si>
  <si>
    <t>Global Register</t>
    <phoneticPr fontId="1" type="noConversion"/>
  </si>
  <si>
    <t>SPI Flash Controller</t>
    <phoneticPr fontId="1" type="noConversion"/>
  </si>
  <si>
    <t>SD Card</t>
    <phoneticPr fontId="1" type="noConversion"/>
  </si>
  <si>
    <t>DMA_AHB</t>
    <phoneticPr fontId="1" type="noConversion"/>
  </si>
  <si>
    <t>SPI Flash memory</t>
    <phoneticPr fontId="1" type="noConversion"/>
  </si>
  <si>
    <t>ARM A7 configuration Space</t>
  </si>
  <si>
    <t>TYPC configure</t>
    <phoneticPr fontId="1" type="noConversion"/>
  </si>
  <si>
    <t xml:space="preserve">Coresight </t>
    <phoneticPr fontId="1" type="noConversion"/>
  </si>
  <si>
    <t>USB3.0 configuration Space</t>
    <phoneticPr fontId="1" type="noConversion"/>
  </si>
  <si>
    <t>DMA  configuration Space</t>
    <phoneticPr fontId="1" type="noConversion"/>
  </si>
  <si>
    <t>RGU/CGU/IO Share/Global Reg</t>
    <phoneticPr fontId="1" type="noConversion"/>
  </si>
  <si>
    <t>BB AXI configuration Space</t>
    <phoneticPr fontId="1" type="noConversion"/>
  </si>
  <si>
    <t>BB APB configuration Space</t>
    <phoneticPr fontId="1" type="noConversion"/>
  </si>
  <si>
    <t>0x0_E000_0000
 0x0_FFFF_FFFF</t>
    <phoneticPr fontId="1" type="noConversion"/>
  </si>
  <si>
    <t>E0000000</t>
    <phoneticPr fontId="1" type="noConversion"/>
  </si>
  <si>
    <t>M7 Private Peri Bus</t>
    <phoneticPr fontId="1" type="noConversion"/>
  </si>
  <si>
    <t>Reserved</t>
    <phoneticPr fontId="1" type="noConversion"/>
  </si>
  <si>
    <t>0x0_6000_0000
 0x0_7FFF_FFFF</t>
    <phoneticPr fontId="1" type="noConversion"/>
  </si>
  <si>
    <t>0x0_4000_0000
 0x0_5FFF_FFFF</t>
    <phoneticPr fontId="1" type="noConversion"/>
  </si>
  <si>
    <t>0x0_8000_0000
 0x0_DFFF_FFFF</t>
    <phoneticPr fontId="1" type="noConversion"/>
  </si>
  <si>
    <t>1024+512</t>
    <phoneticPr fontId="1" type="noConversion"/>
  </si>
  <si>
    <t>DDR SRAM</t>
    <phoneticPr fontId="1" type="noConversion"/>
  </si>
  <si>
    <t>Reserved</t>
    <phoneticPr fontId="1" type="noConversion"/>
  </si>
  <si>
    <t>PCIE AXI Data Space</t>
    <phoneticPr fontId="1" type="noConversion"/>
  </si>
  <si>
    <t>EMMC</t>
    <phoneticPr fontId="1" type="noConversion"/>
  </si>
  <si>
    <t>OTP</t>
    <phoneticPr fontId="1" type="noConversion"/>
  </si>
  <si>
    <t>PKA</t>
    <phoneticPr fontId="1" type="noConversion"/>
  </si>
  <si>
    <t>TRNG</t>
    <phoneticPr fontId="1" type="noConversion"/>
  </si>
  <si>
    <t>Secure Global Register</t>
    <phoneticPr fontId="1" type="noConversion"/>
  </si>
  <si>
    <t>Secure UART</t>
    <phoneticPr fontId="1" type="noConversion"/>
  </si>
  <si>
    <t>Secure Timer</t>
    <phoneticPr fontId="1" type="noConversion"/>
  </si>
  <si>
    <t>Secure Watchdog</t>
    <phoneticPr fontId="1" type="noConversion"/>
  </si>
  <si>
    <t>SMMU_DSP</t>
    <phoneticPr fontId="1" type="noConversion"/>
  </si>
  <si>
    <t xml:space="preserve">SMMU_VIDEO </t>
    <phoneticPr fontId="1" type="noConversion"/>
  </si>
  <si>
    <t>DDR configure</t>
    <phoneticPr fontId="1" type="noConversion"/>
  </si>
  <si>
    <t>CEVA configure</t>
    <phoneticPr fontId="1" type="noConversion"/>
  </si>
  <si>
    <t>HEVC configure</t>
    <phoneticPr fontId="1" type="noConversion"/>
  </si>
  <si>
    <t>H264 configure</t>
    <phoneticPr fontId="1" type="noConversion"/>
  </si>
  <si>
    <t>JEPG configure</t>
    <phoneticPr fontId="1" type="noConversion"/>
  </si>
  <si>
    <t>Video Interface</t>
    <phoneticPr fontId="1" type="noConversion"/>
  </si>
  <si>
    <t>Display Engine</t>
    <phoneticPr fontId="1" type="noConversion"/>
  </si>
  <si>
    <t>MIPI</t>
    <phoneticPr fontId="1" type="noConversion"/>
  </si>
  <si>
    <t>HDMI</t>
    <phoneticPr fontId="1" type="noConversion"/>
  </si>
  <si>
    <t>GMAC</t>
    <phoneticPr fontId="1" type="noConversion"/>
  </si>
  <si>
    <t>SPAcc</t>
    <phoneticPr fontId="1" type="noConversion"/>
  </si>
  <si>
    <t>CEVA Global Register</t>
    <phoneticPr fontId="1" type="noConversion"/>
  </si>
  <si>
    <t>CEVA DMAC</t>
    <phoneticPr fontId="1" type="noConversion"/>
  </si>
  <si>
    <t>ARM A7 configure</t>
    <phoneticPr fontId="1" type="noConversion"/>
  </si>
  <si>
    <t>USB30</t>
    <phoneticPr fontId="1" type="noConversion"/>
  </si>
  <si>
    <t>TOP DMAC</t>
    <phoneticPr fontId="1" type="noConversion"/>
  </si>
  <si>
    <t>BB AXI configure</t>
    <phoneticPr fontId="1" type="noConversion"/>
  </si>
  <si>
    <t>BB APB configure</t>
    <phoneticPr fontId="1" type="noConversion"/>
  </si>
  <si>
    <t>PCIE Configure</t>
    <phoneticPr fontId="1" type="noConversion"/>
  </si>
  <si>
    <t>tRoot</t>
    <phoneticPr fontId="1" type="noConversion"/>
  </si>
  <si>
    <t>NOC_Vision</t>
    <phoneticPr fontId="1" type="noConversion"/>
  </si>
  <si>
    <t>NOC_Main</t>
    <phoneticPr fontId="1" type="noConversion"/>
  </si>
  <si>
    <t>ISP</t>
    <phoneticPr fontId="1" type="noConversion"/>
  </si>
  <si>
    <t>0x0_8000_0000
 0x0_FFFF_FFFF</t>
    <phoneticPr fontId="1" type="noConversion"/>
  </si>
  <si>
    <t>0x1_0000_0000
 0x1_FFFF_FFFF</t>
    <phoneticPr fontId="1" type="noConversion"/>
  </si>
  <si>
    <t>60G</t>
    <phoneticPr fontId="1" type="noConversion"/>
  </si>
  <si>
    <t>CGU</t>
    <phoneticPr fontId="1" type="noConversion"/>
  </si>
  <si>
    <t>RGU</t>
    <phoneticPr fontId="1" type="noConversion"/>
  </si>
  <si>
    <t>ABB_TOP</t>
    <phoneticPr fontId="1" type="noConversion"/>
  </si>
  <si>
    <t>IO Share</t>
    <phoneticPr fontId="1" type="noConversion"/>
  </si>
  <si>
    <t>NonSec Global Register</t>
    <phoneticPr fontId="1" type="noConversion"/>
  </si>
  <si>
    <t>PMU</t>
    <phoneticPr fontId="1" type="noConversion"/>
  </si>
  <si>
    <t>BootROM</t>
    <phoneticPr fontId="1" type="noConversion"/>
  </si>
  <si>
    <t>A7 GIC</t>
    <phoneticPr fontId="1" type="noConversion"/>
  </si>
  <si>
    <t>CCI</t>
    <phoneticPr fontId="1" type="noConversion"/>
  </si>
  <si>
    <t>Reserved</t>
    <phoneticPr fontId="1" type="noConversion"/>
  </si>
  <si>
    <t>TZC</t>
    <phoneticPr fontId="1" type="noConversion"/>
  </si>
  <si>
    <t>On Chip SRAM for main (non-secure)</t>
    <phoneticPr fontId="1" type="noConversion"/>
  </si>
  <si>
    <t>On Chip SRAM for main(secure)</t>
    <phoneticPr fontId="1" type="noConversion"/>
  </si>
  <si>
    <t>CortexM7_AHBS(ITCM)</t>
    <phoneticPr fontId="1" type="noConversion"/>
  </si>
  <si>
    <t>CortexM7_AHBS(DTCM)</t>
    <phoneticPr fontId="1" type="noConversion"/>
  </si>
  <si>
    <t>Reserved</t>
    <phoneticPr fontId="1" type="noConversion"/>
  </si>
  <si>
    <t>CortexM7_AHBS(ITCM)</t>
    <phoneticPr fontId="1" type="noConversion"/>
  </si>
  <si>
    <t>CortexM7_AHBS(DTCM)</t>
    <phoneticPr fontId="1" type="noConversion"/>
  </si>
  <si>
    <t>Reserved</t>
    <phoneticPr fontId="1" type="noConversion"/>
  </si>
  <si>
    <t>Reserved</t>
    <phoneticPr fontId="1" type="noConversion"/>
  </si>
  <si>
    <t>Reserved</t>
    <phoneticPr fontId="1" type="noConversion"/>
  </si>
  <si>
    <t>I2C4</t>
  </si>
  <si>
    <t>I2C4</t>
    <phoneticPr fontId="1" type="noConversion"/>
  </si>
  <si>
    <t>CEVA_0_DTCM</t>
    <phoneticPr fontId="1" type="noConversion"/>
  </si>
  <si>
    <t>Reserved</t>
    <phoneticPr fontId="1" type="noConversion"/>
  </si>
  <si>
    <t>CEVA_0_PTCM</t>
    <phoneticPr fontId="1" type="noConversion"/>
  </si>
  <si>
    <t>CEVA_0_CPM</t>
    <phoneticPr fontId="1" type="noConversion"/>
  </si>
  <si>
    <t>CEVA_1_DTCM</t>
    <phoneticPr fontId="1" type="noConversion"/>
  </si>
  <si>
    <t>Reserved</t>
    <phoneticPr fontId="1" type="noConversion"/>
  </si>
  <si>
    <t>CEVA_1_PTCM</t>
    <phoneticPr fontId="1" type="noConversion"/>
  </si>
  <si>
    <t>CEVA_1_CPM</t>
    <phoneticPr fontId="1" type="noConversion"/>
  </si>
  <si>
    <t>CEVA_2_DTCM</t>
    <phoneticPr fontId="1" type="noConversion"/>
  </si>
  <si>
    <t>CEVA_2_PTCM</t>
    <phoneticPr fontId="1" type="noConversion"/>
  </si>
  <si>
    <t>CEVA_2_CPM</t>
    <phoneticPr fontId="1" type="noConversion"/>
  </si>
  <si>
    <t>CEVA_3_DTCM</t>
    <phoneticPr fontId="1" type="noConversion"/>
  </si>
  <si>
    <t>CEVA_3_PTCM</t>
    <phoneticPr fontId="1" type="noConversion"/>
  </si>
  <si>
    <t>Reserved</t>
    <phoneticPr fontId="1" type="noConversion"/>
  </si>
  <si>
    <t>CEVA_3_CPM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</si>
</sst>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59"/>
  <sheetViews>
    <sheetView tabSelected="1" topLeftCell="B97" zoomScaleNormal="100" workbookViewId="0">
      <selection activeCell="G114" sqref="G114"/>
    </sheetView>
  </sheetViews>
  <sheetFormatPr defaultRowHeight="13.5" x14ac:dyDescent="0.15"/>
  <cols>
    <col min="4" max="4" width="30.5" bestFit="1" customWidth="1"/>
    <col min="5" max="5" width="30.5" customWidth="1"/>
    <col min="6" max="6" width="18.375" customWidth="1"/>
    <col min="7" max="7" width="27.5" customWidth="1"/>
    <col min="8" max="8" width="33" bestFit="1" customWidth="1"/>
    <col min="9" max="9" width="43.25" bestFit="1" customWidth="1"/>
  </cols>
  <sheetData>
    <row r="1" spans="3:8" ht="14.25" thickBot="1" x14ac:dyDescent="0.2">
      <c r="C1" s="1"/>
      <c r="D1" s="1"/>
      <c r="E1" s="1"/>
      <c r="F1" s="1"/>
      <c r="G1" s="1"/>
      <c r="H1" s="1"/>
    </row>
    <row r="2" spans="3:8" ht="16.5" thickBot="1" x14ac:dyDescent="0.2">
      <c r="C2" s="2" t="s">
        <v>1</v>
      </c>
      <c r="D2" s="2" t="s">
        <v>4</v>
      </c>
      <c r="E2" s="2" t="s">
        <v>8</v>
      </c>
      <c r="F2" s="9" t="s">
        <v>0</v>
      </c>
      <c r="G2" s="9" t="s">
        <v>7</v>
      </c>
      <c r="H2" s="9" t="s">
        <v>2</v>
      </c>
    </row>
    <row r="3" spans="3:8" ht="16.5" thickBot="1" x14ac:dyDescent="0.2">
      <c r="C3" s="22">
        <v>512</v>
      </c>
      <c r="D3" s="24" t="s">
        <v>5</v>
      </c>
      <c r="E3" s="8" t="str">
        <f>HEX2BIN(0,9)</f>
        <v>000000000</v>
      </c>
      <c r="F3" s="9" t="str">
        <f t="shared" ref="F3:F11" si="0">DEC2HEX(HEX2DEC(E3)+G3*1024-1,9)</f>
        <v>000FFFFFF</v>
      </c>
      <c r="G3" s="9">
        <f>16*1024</f>
        <v>16384</v>
      </c>
      <c r="H3" s="9" t="s">
        <v>123</v>
      </c>
    </row>
    <row r="4" spans="3:8" ht="16.5" thickBot="1" x14ac:dyDescent="0.2">
      <c r="C4" s="23"/>
      <c r="D4" s="23"/>
      <c r="E4" s="2" t="str">
        <f>DEC2HEX(HEX2DEC(F3)+1,9)</f>
        <v>001000000</v>
      </c>
      <c r="F4" s="9" t="str">
        <f t="shared" si="0"/>
        <v>00FFFFFFF</v>
      </c>
      <c r="G4" s="9">
        <f>1024*(16+128+64+32)</f>
        <v>245760</v>
      </c>
      <c r="H4" s="2" t="s">
        <v>79</v>
      </c>
    </row>
    <row r="5" spans="3:8" ht="16.5" thickBot="1" x14ac:dyDescent="0.2">
      <c r="C5" s="23"/>
      <c r="D5" s="25"/>
      <c r="E5" s="8" t="str">
        <f>DEC2HEX(HEX2DEC(10000000),9)</f>
        <v>010000000</v>
      </c>
      <c r="F5" s="9" t="str">
        <f t="shared" si="0"/>
        <v>01FFFFFFF</v>
      </c>
      <c r="G5" s="9">
        <f>256*1024</f>
        <v>262144</v>
      </c>
      <c r="H5" s="9" t="s">
        <v>61</v>
      </c>
    </row>
    <row r="6" spans="3:8" ht="16.5" thickBot="1" x14ac:dyDescent="0.2">
      <c r="C6" s="22">
        <v>512</v>
      </c>
      <c r="D6" s="26" t="s">
        <v>6</v>
      </c>
      <c r="E6" s="8" t="str">
        <f>DEC2HEX(HEX2DEC(20000000),9)</f>
        <v>020000000</v>
      </c>
      <c r="F6" s="9" t="str">
        <f t="shared" si="0"/>
        <v>02BFFFFFF</v>
      </c>
      <c r="G6" s="9">
        <f>1024*12*16</f>
        <v>196608</v>
      </c>
      <c r="H6" s="9" t="s">
        <v>73</v>
      </c>
    </row>
    <row r="7" spans="3:8" ht="16.5" thickBot="1" x14ac:dyDescent="0.2">
      <c r="C7" s="23"/>
      <c r="D7" s="27"/>
      <c r="E7" s="14" t="str">
        <f>DEC2HEX(HEX2DEC(F6)+1,9)</f>
        <v>02C000000</v>
      </c>
      <c r="F7" s="15" t="str">
        <f t="shared" si="0"/>
        <v>02C08FFFF</v>
      </c>
      <c r="G7" s="15">
        <f>512+64</f>
        <v>576</v>
      </c>
      <c r="H7" s="14" t="s">
        <v>124</v>
      </c>
    </row>
    <row r="8" spans="3:8" ht="16.5" thickBot="1" x14ac:dyDescent="0.2">
      <c r="C8" s="23"/>
      <c r="D8" s="27"/>
      <c r="E8" s="14" t="str">
        <f>DEC2HEX(HEX2DEC(F7)+1,9)</f>
        <v>02C090000</v>
      </c>
      <c r="F8" s="15" t="str">
        <f t="shared" si="0"/>
        <v>02C09FFFF</v>
      </c>
      <c r="G8" s="15">
        <v>64</v>
      </c>
      <c r="H8" s="14" t="s">
        <v>125</v>
      </c>
    </row>
    <row r="9" spans="3:8" ht="16.5" thickBot="1" x14ac:dyDescent="0.2">
      <c r="C9" s="23"/>
      <c r="D9" s="27"/>
      <c r="E9" s="2" t="str">
        <f>DEC2HEX(HEX2DEC(F8)+1,9)</f>
        <v>02C0A0000</v>
      </c>
      <c r="F9" s="11" t="str">
        <f t="shared" si="0"/>
        <v>02CFBFFFF</v>
      </c>
      <c r="G9" s="11">
        <f>1024*15+128</f>
        <v>15488</v>
      </c>
      <c r="H9" s="2" t="s">
        <v>126</v>
      </c>
    </row>
    <row r="10" spans="3:8" ht="16.5" thickBot="1" x14ac:dyDescent="0.2">
      <c r="C10" s="23"/>
      <c r="D10" s="27"/>
      <c r="E10" s="2" t="str">
        <f>DEC2HEX(HEX2DEC(F7)+1,9)</f>
        <v>02C090000</v>
      </c>
      <c r="F10" s="9" t="str">
        <f t="shared" si="0"/>
        <v>02FFFFFFF</v>
      </c>
      <c r="G10" s="9">
        <f>1024*(32+16+8+4+3)+256+128+64</f>
        <v>64960</v>
      </c>
      <c r="H10" s="9" t="s">
        <v>73</v>
      </c>
    </row>
    <row r="11" spans="3:8" ht="16.5" thickBot="1" x14ac:dyDescent="0.2">
      <c r="C11" s="23"/>
      <c r="D11" s="27"/>
      <c r="E11" s="8" t="str">
        <f>DEC2HEX(HEX2DEC(30000000),9)</f>
        <v>030000000</v>
      </c>
      <c r="F11" s="9" t="str">
        <f t="shared" si="0"/>
        <v>0300FFFFF</v>
      </c>
      <c r="G11" s="9">
        <v>1024</v>
      </c>
      <c r="H11" s="9" t="s">
        <v>10</v>
      </c>
    </row>
    <row r="12" spans="3:8" ht="16.5" thickBot="1" x14ac:dyDescent="0.2">
      <c r="C12" s="23"/>
      <c r="D12" s="27"/>
      <c r="E12" s="2" t="str">
        <f>DEC2HEX(HEX2DEC(F11)+1,9)</f>
        <v>030100000</v>
      </c>
      <c r="F12" s="9" t="str">
        <f t="shared" ref="F12:F14" si="1">DEC2HEX(HEX2DEC(E12)+G12*1024-1,9)</f>
        <v>03013FFFF</v>
      </c>
      <c r="G12" s="9">
        <v>256</v>
      </c>
      <c r="H12" s="15" t="s">
        <v>11</v>
      </c>
    </row>
    <row r="13" spans="3:8" ht="16.5" thickBot="1" x14ac:dyDescent="0.2">
      <c r="C13" s="23"/>
      <c r="D13" s="27"/>
      <c r="E13" s="19" t="str">
        <f t="shared" ref="E13:E14" si="2">DEC2HEX(HEX2DEC(F12)+1,9)</f>
        <v>030140000</v>
      </c>
      <c r="F13" s="20" t="str">
        <f t="shared" si="1"/>
        <v>0301BFFFF</v>
      </c>
      <c r="G13" s="20">
        <v>512</v>
      </c>
      <c r="H13" s="20" t="s">
        <v>128</v>
      </c>
    </row>
    <row r="14" spans="3:8" ht="16.5" thickBot="1" x14ac:dyDescent="0.2">
      <c r="C14" s="23"/>
      <c r="D14" s="27"/>
      <c r="E14" s="19" t="str">
        <f t="shared" si="2"/>
        <v>0301C0000</v>
      </c>
      <c r="F14" s="20" t="str">
        <f t="shared" si="1"/>
        <v>0301FFFFF</v>
      </c>
      <c r="G14" s="20">
        <v>256</v>
      </c>
      <c r="H14" s="20" t="s">
        <v>129</v>
      </c>
    </row>
    <row r="15" spans="3:8" ht="16.5" thickBot="1" x14ac:dyDescent="0.2">
      <c r="C15" s="23"/>
      <c r="D15" s="27"/>
      <c r="E15" s="19" t="str">
        <f t="shared" ref="E15" si="3">DEC2HEX(HEX2DEC(F14)+1,9)</f>
        <v>030200000</v>
      </c>
      <c r="F15" s="20" t="str">
        <f t="shared" ref="F15" si="4">DEC2HEX(HEX2DEC(E15)+G15*1024-1,9)</f>
        <v>03023FFFF</v>
      </c>
      <c r="G15" s="20">
        <v>256</v>
      </c>
      <c r="H15" s="20" t="s">
        <v>136</v>
      </c>
    </row>
    <row r="16" spans="3:8" ht="16.5" thickBot="1" x14ac:dyDescent="0.2">
      <c r="C16" s="25"/>
      <c r="D16" s="28"/>
      <c r="E16" s="2" t="str">
        <f>DEC2HEX(HEX2DEC(F14)+1,9)</f>
        <v>030200000</v>
      </c>
      <c r="F16" s="9" t="str">
        <f>DEC2HEX(HEX2DEC(E16)+G16*1024-1,9)</f>
        <v>03FFFFFFF</v>
      </c>
      <c r="G16" s="9">
        <f>1024*(128+64+32+16+8+4+1)+512+128+64+32+16+8+4+2+2+256</f>
        <v>260096</v>
      </c>
      <c r="H16" s="2" t="s">
        <v>79</v>
      </c>
    </row>
    <row r="17" spans="3:8" ht="16.5" thickBot="1" x14ac:dyDescent="0.2">
      <c r="C17" s="22">
        <v>512</v>
      </c>
      <c r="D17" s="26" t="s">
        <v>75</v>
      </c>
      <c r="E17" s="8" t="str">
        <f>DEC2HEX(HEX2DEC(40000000),9)</f>
        <v>040000000</v>
      </c>
      <c r="F17" s="9" t="str">
        <f>DEC2HEX(HEX2DEC(E17)+G17*1024-1,9)</f>
        <v>04003FFFF</v>
      </c>
      <c r="G17" s="9">
        <v>256</v>
      </c>
      <c r="H17" s="9" t="s">
        <v>14</v>
      </c>
    </row>
    <row r="18" spans="3:8" ht="16.5" thickBot="1" x14ac:dyDescent="0.2">
      <c r="C18" s="23"/>
      <c r="D18" s="29"/>
      <c r="E18" s="2" t="str">
        <f>DEC2HEX(HEX2DEC(F17)+1,9)</f>
        <v>040040000</v>
      </c>
      <c r="F18" s="9" t="str">
        <f t="shared" ref="F18:F81" si="5">DEC2HEX(HEX2DEC(E18)+G18*1024-1,9)</f>
        <v>04007FFFF</v>
      </c>
      <c r="G18" s="9">
        <v>256</v>
      </c>
      <c r="H18" s="9" t="s">
        <v>15</v>
      </c>
    </row>
    <row r="19" spans="3:8" ht="16.5" thickBot="1" x14ac:dyDescent="0.2">
      <c r="C19" s="23"/>
      <c r="D19" s="29"/>
      <c r="E19" s="2" t="str">
        <f t="shared" ref="E19:E82" si="6">DEC2HEX(HEX2DEC(F18)+1,9)</f>
        <v>040080000</v>
      </c>
      <c r="F19" s="9" t="str">
        <f t="shared" si="5"/>
        <v>0400BFFFF</v>
      </c>
      <c r="G19" s="9">
        <v>256</v>
      </c>
      <c r="H19" s="9" t="s">
        <v>16</v>
      </c>
    </row>
    <row r="20" spans="3:8" ht="16.5" thickBot="1" x14ac:dyDescent="0.2">
      <c r="C20" s="23"/>
      <c r="D20" s="29"/>
      <c r="E20" s="2" t="str">
        <f t="shared" si="6"/>
        <v>0400C0000</v>
      </c>
      <c r="F20" s="9" t="str">
        <f t="shared" si="5"/>
        <v>0400FFFFF</v>
      </c>
      <c r="G20" s="9">
        <v>256</v>
      </c>
      <c r="H20" s="2" t="s">
        <v>24</v>
      </c>
    </row>
    <row r="21" spans="3:8" ht="16.5" thickBot="1" x14ac:dyDescent="0.2">
      <c r="C21" s="23"/>
      <c r="D21" s="29"/>
      <c r="E21" s="2" t="str">
        <f t="shared" si="6"/>
        <v>040100000</v>
      </c>
      <c r="F21" s="9" t="str">
        <f>DEC2HEX(HEX2DEC(E21)+G21*1024-1,9)</f>
        <v>04013FFFF</v>
      </c>
      <c r="G21" s="9">
        <v>256</v>
      </c>
      <c r="H21" s="2" t="s">
        <v>33</v>
      </c>
    </row>
    <row r="22" spans="3:8" ht="16.5" thickBot="1" x14ac:dyDescent="0.2">
      <c r="C22" s="23"/>
      <c r="D22" s="29"/>
      <c r="E22" s="2" t="str">
        <f>DEC2HEX(HEX2DEC(F21)+1,9)</f>
        <v>040140000</v>
      </c>
      <c r="F22" s="9" t="str">
        <f t="shared" si="5"/>
        <v>04017FFFF</v>
      </c>
      <c r="G22" s="9">
        <v>256</v>
      </c>
      <c r="H22" s="2" t="s">
        <v>34</v>
      </c>
    </row>
    <row r="23" spans="3:8" ht="16.5" thickBot="1" x14ac:dyDescent="0.2">
      <c r="C23" s="23"/>
      <c r="D23" s="29"/>
      <c r="E23" s="2" t="str">
        <f t="shared" si="6"/>
        <v>040180000</v>
      </c>
      <c r="F23" s="9" t="str">
        <f t="shared" si="5"/>
        <v>0401BFFFF</v>
      </c>
      <c r="G23" s="9">
        <v>256</v>
      </c>
      <c r="H23" s="2" t="s">
        <v>35</v>
      </c>
    </row>
    <row r="24" spans="3:8" ht="16.5" thickBot="1" x14ac:dyDescent="0.2">
      <c r="C24" s="23"/>
      <c r="D24" s="29"/>
      <c r="E24" s="2" t="str">
        <f t="shared" si="6"/>
        <v>0401C0000</v>
      </c>
      <c r="F24" s="9" t="str">
        <f t="shared" si="5"/>
        <v>0401FFFFF</v>
      </c>
      <c r="G24" s="9">
        <v>256</v>
      </c>
      <c r="H24" s="2" t="s">
        <v>36</v>
      </c>
    </row>
    <row r="25" spans="3:8" ht="16.5" thickBot="1" x14ac:dyDescent="0.2">
      <c r="C25" s="23"/>
      <c r="D25" s="29"/>
      <c r="E25" s="2" t="str">
        <f t="shared" si="6"/>
        <v>040200000</v>
      </c>
      <c r="F25" s="9" t="str">
        <f t="shared" si="5"/>
        <v>04021FFFF</v>
      </c>
      <c r="G25" s="2">
        <v>128</v>
      </c>
      <c r="H25" s="2" t="s">
        <v>32</v>
      </c>
    </row>
    <row r="26" spans="3:8" ht="16.5" thickBot="1" x14ac:dyDescent="0.2">
      <c r="C26" s="23"/>
      <c r="D26" s="29"/>
      <c r="E26" s="2" t="str">
        <f t="shared" si="6"/>
        <v>040220000</v>
      </c>
      <c r="F26" s="9" t="str">
        <f t="shared" si="5"/>
        <v>04023FFFF</v>
      </c>
      <c r="G26" s="2">
        <v>128</v>
      </c>
      <c r="H26" s="2" t="s">
        <v>17</v>
      </c>
    </row>
    <row r="27" spans="3:8" ht="16.5" thickBot="1" x14ac:dyDescent="0.2">
      <c r="C27" s="23"/>
      <c r="D27" s="29"/>
      <c r="E27" s="2" t="str">
        <f t="shared" si="6"/>
        <v>040240000</v>
      </c>
      <c r="F27" s="9" t="str">
        <f t="shared" si="5"/>
        <v>04025FFFF</v>
      </c>
      <c r="G27" s="2">
        <v>128</v>
      </c>
      <c r="H27" s="2" t="s">
        <v>18</v>
      </c>
    </row>
    <row r="28" spans="3:8" ht="16.5" thickBot="1" x14ac:dyDescent="0.2">
      <c r="C28" s="23"/>
      <c r="D28" s="29"/>
      <c r="E28" s="2" t="str">
        <f t="shared" si="6"/>
        <v>040260000</v>
      </c>
      <c r="F28" s="9" t="str">
        <f t="shared" si="5"/>
        <v>04027FFFF</v>
      </c>
      <c r="G28" s="2">
        <v>128</v>
      </c>
      <c r="H28" s="2" t="s">
        <v>19</v>
      </c>
    </row>
    <row r="29" spans="3:8" ht="16.5" thickBot="1" x14ac:dyDescent="0.2">
      <c r="C29" s="23"/>
      <c r="D29" s="29"/>
      <c r="E29" s="2" t="str">
        <f t="shared" si="6"/>
        <v>040280000</v>
      </c>
      <c r="F29" s="21" t="str">
        <f t="shared" si="5"/>
        <v>04029FFFF</v>
      </c>
      <c r="G29" s="2">
        <v>128</v>
      </c>
      <c r="H29" s="2" t="s">
        <v>138</v>
      </c>
    </row>
    <row r="30" spans="3:8" ht="16.5" thickBot="1" x14ac:dyDescent="0.2">
      <c r="C30" s="23"/>
      <c r="D30" s="29"/>
      <c r="E30" s="2" t="str">
        <f t="shared" si="6"/>
        <v>0402A0000</v>
      </c>
      <c r="F30" s="21" t="str">
        <f t="shared" si="5"/>
        <v>0402FFFFF</v>
      </c>
      <c r="G30" s="2">
        <v>384</v>
      </c>
      <c r="H30" s="2" t="s">
        <v>137</v>
      </c>
    </row>
    <row r="31" spans="3:8" ht="16.5" thickBot="1" x14ac:dyDescent="0.2">
      <c r="C31" s="23"/>
      <c r="D31" s="29"/>
      <c r="E31" s="2" t="str">
        <f t="shared" si="6"/>
        <v>040300000</v>
      </c>
      <c r="F31" s="21" t="str">
        <f t="shared" si="5"/>
        <v>04033FFFF</v>
      </c>
      <c r="G31" s="2">
        <v>256</v>
      </c>
      <c r="H31" s="2" t="s">
        <v>31</v>
      </c>
    </row>
    <row r="32" spans="3:8" ht="16.5" thickBot="1" x14ac:dyDescent="0.2">
      <c r="C32" s="23"/>
      <c r="D32" s="29"/>
      <c r="E32" s="2" t="str">
        <f t="shared" si="6"/>
        <v>040340000</v>
      </c>
      <c r="F32" s="9" t="str">
        <f>DEC2HEX(HEX2DEC(E32)+G32*1024-1,9)</f>
        <v>04037FFFF</v>
      </c>
      <c r="G32" s="2">
        <v>256</v>
      </c>
      <c r="H32" s="2" t="s">
        <v>20</v>
      </c>
    </row>
    <row r="33" spans="3:8" ht="16.5" thickBot="1" x14ac:dyDescent="0.2">
      <c r="C33" s="23"/>
      <c r="D33" s="29"/>
      <c r="E33" s="2" t="str">
        <f t="shared" si="6"/>
        <v>040380000</v>
      </c>
      <c r="F33" s="9" t="str">
        <f t="shared" si="5"/>
        <v>0403BFFFF</v>
      </c>
      <c r="G33" s="2">
        <v>256</v>
      </c>
      <c r="H33" s="2" t="s">
        <v>21</v>
      </c>
    </row>
    <row r="34" spans="3:8" ht="16.5" thickBot="1" x14ac:dyDescent="0.2">
      <c r="C34" s="23"/>
      <c r="D34" s="29"/>
      <c r="E34" s="2" t="str">
        <f t="shared" si="6"/>
        <v>0403C0000</v>
      </c>
      <c r="F34" s="9" t="str">
        <f t="shared" si="5"/>
        <v>0403FFFFF</v>
      </c>
      <c r="G34" s="2">
        <v>256</v>
      </c>
      <c r="H34" s="2" t="s">
        <v>22</v>
      </c>
    </row>
    <row r="35" spans="3:8" ht="16.5" thickBot="1" x14ac:dyDescent="0.2">
      <c r="C35" s="23"/>
      <c r="D35" s="29"/>
      <c r="E35" s="2" t="str">
        <f t="shared" si="6"/>
        <v>040400000</v>
      </c>
      <c r="F35" s="9" t="str">
        <f t="shared" si="5"/>
        <v>04041FFFF</v>
      </c>
      <c r="G35" s="2">
        <v>128</v>
      </c>
      <c r="H35" s="2" t="s">
        <v>26</v>
      </c>
    </row>
    <row r="36" spans="3:8" ht="16.5" thickBot="1" x14ac:dyDescent="0.2">
      <c r="C36" s="23"/>
      <c r="D36" s="29"/>
      <c r="E36" s="2" t="str">
        <f t="shared" si="6"/>
        <v>040420000</v>
      </c>
      <c r="F36" s="9" t="str">
        <f t="shared" si="5"/>
        <v>04043FFFF</v>
      </c>
      <c r="G36" s="2">
        <v>128</v>
      </c>
      <c r="H36" s="2" t="s">
        <v>27</v>
      </c>
    </row>
    <row r="37" spans="3:8" ht="16.5" thickBot="1" x14ac:dyDescent="0.2">
      <c r="C37" s="23"/>
      <c r="D37" s="29"/>
      <c r="E37" s="2" t="str">
        <f t="shared" si="6"/>
        <v>040440000</v>
      </c>
      <c r="F37" s="9" t="str">
        <f t="shared" si="5"/>
        <v>04045FFFF</v>
      </c>
      <c r="G37" s="2">
        <v>128</v>
      </c>
      <c r="H37" s="2" t="s">
        <v>28</v>
      </c>
    </row>
    <row r="38" spans="3:8" ht="16.5" thickBot="1" x14ac:dyDescent="0.2">
      <c r="C38" s="23"/>
      <c r="D38" s="29"/>
      <c r="E38" s="2" t="str">
        <f t="shared" si="6"/>
        <v>040460000</v>
      </c>
      <c r="F38" s="9" t="str">
        <f t="shared" si="5"/>
        <v>04047FFFF</v>
      </c>
      <c r="G38" s="2">
        <v>128</v>
      </c>
      <c r="H38" s="2" t="s">
        <v>29</v>
      </c>
    </row>
    <row r="39" spans="3:8" ht="16.5" thickBot="1" x14ac:dyDescent="0.2">
      <c r="C39" s="23"/>
      <c r="D39" s="29"/>
      <c r="E39" s="2" t="str">
        <f t="shared" si="6"/>
        <v>040480000</v>
      </c>
      <c r="F39" s="9" t="str">
        <f t="shared" si="5"/>
        <v>04049FFFF</v>
      </c>
      <c r="G39" s="2">
        <v>128</v>
      </c>
      <c r="H39" s="2" t="s">
        <v>30</v>
      </c>
    </row>
    <row r="40" spans="3:8" ht="16.5" thickBot="1" x14ac:dyDescent="0.2">
      <c r="C40" s="23"/>
      <c r="D40" s="29"/>
      <c r="E40" s="2" t="str">
        <f>DEC2HEX(HEX2DEC(F39)+1,9)</f>
        <v>0404A0000</v>
      </c>
      <c r="F40" s="9" t="str">
        <f t="shared" si="5"/>
        <v>0404FFFFF</v>
      </c>
      <c r="G40" s="2">
        <f>128*3</f>
        <v>384</v>
      </c>
      <c r="H40" s="2" t="s">
        <v>24</v>
      </c>
    </row>
    <row r="41" spans="3:8" ht="16.5" thickBot="1" x14ac:dyDescent="0.2">
      <c r="C41" s="23"/>
      <c r="D41" s="29"/>
      <c r="E41" s="2" t="str">
        <f t="shared" si="6"/>
        <v>040500000</v>
      </c>
      <c r="F41" s="9" t="str">
        <f t="shared" si="5"/>
        <v>04050FFFF</v>
      </c>
      <c r="G41" s="2">
        <v>64</v>
      </c>
      <c r="H41" s="2" t="s">
        <v>37</v>
      </c>
    </row>
    <row r="42" spans="3:8" ht="16.5" thickBot="1" x14ac:dyDescent="0.2">
      <c r="C42" s="23"/>
      <c r="D42" s="29"/>
      <c r="E42" s="2" t="str">
        <f t="shared" si="6"/>
        <v>040510000</v>
      </c>
      <c r="F42" s="9" t="str">
        <f t="shared" si="5"/>
        <v>04051FFFF</v>
      </c>
      <c r="G42" s="2">
        <v>64</v>
      </c>
      <c r="H42" s="2" t="s">
        <v>38</v>
      </c>
    </row>
    <row r="43" spans="3:8" ht="16.5" thickBot="1" x14ac:dyDescent="0.2">
      <c r="C43" s="23"/>
      <c r="D43" s="29"/>
      <c r="E43" s="2" t="str">
        <f t="shared" si="6"/>
        <v>040520000</v>
      </c>
      <c r="F43" s="9" t="str">
        <f t="shared" si="5"/>
        <v>04052FFFF</v>
      </c>
      <c r="G43" s="2">
        <v>64</v>
      </c>
      <c r="H43" s="2" t="s">
        <v>39</v>
      </c>
    </row>
    <row r="44" spans="3:8" ht="16.5" thickBot="1" x14ac:dyDescent="0.2">
      <c r="C44" s="23"/>
      <c r="D44" s="29"/>
      <c r="E44" s="2" t="str">
        <f t="shared" si="6"/>
        <v>040530000</v>
      </c>
      <c r="F44" s="9" t="str">
        <f t="shared" si="5"/>
        <v>04053FFFF</v>
      </c>
      <c r="G44" s="2">
        <v>64</v>
      </c>
      <c r="H44" s="2" t="s">
        <v>40</v>
      </c>
    </row>
    <row r="45" spans="3:8" ht="16.5" thickBot="1" x14ac:dyDescent="0.2">
      <c r="C45" s="23"/>
      <c r="D45" s="29"/>
      <c r="E45" s="2" t="str">
        <f t="shared" si="6"/>
        <v>040540000</v>
      </c>
      <c r="F45" s="9" t="str">
        <f t="shared" si="5"/>
        <v>04054FFFF</v>
      </c>
      <c r="G45" s="2">
        <v>64</v>
      </c>
      <c r="H45" s="2" t="s">
        <v>41</v>
      </c>
    </row>
    <row r="46" spans="3:8" ht="16.5" thickBot="1" x14ac:dyDescent="0.2">
      <c r="C46" s="23"/>
      <c r="D46" s="29"/>
      <c r="E46" s="2" t="str">
        <f t="shared" si="6"/>
        <v>040550000</v>
      </c>
      <c r="F46" s="9" t="str">
        <f t="shared" si="5"/>
        <v>04055FFFF</v>
      </c>
      <c r="G46" s="2">
        <v>64</v>
      </c>
      <c r="H46" s="2" t="s">
        <v>42</v>
      </c>
    </row>
    <row r="47" spans="3:8" ht="16.5" thickBot="1" x14ac:dyDescent="0.2">
      <c r="C47" s="23"/>
      <c r="D47" s="29"/>
      <c r="E47" s="2" t="str">
        <f t="shared" si="6"/>
        <v>040560000</v>
      </c>
      <c r="F47" s="9" t="str">
        <f t="shared" si="5"/>
        <v>04056FFFF</v>
      </c>
      <c r="G47" s="2">
        <v>64</v>
      </c>
      <c r="H47" s="2" t="s">
        <v>43</v>
      </c>
    </row>
    <row r="48" spans="3:8" ht="16.5" thickBot="1" x14ac:dyDescent="0.2">
      <c r="C48" s="23"/>
      <c r="D48" s="29"/>
      <c r="E48" s="2" t="str">
        <f t="shared" si="6"/>
        <v>040570000</v>
      </c>
      <c r="F48" s="9" t="str">
        <f>DEC2HEX(HEX2DEC(E48)+G48*1024-1,9)</f>
        <v>04057FFFF</v>
      </c>
      <c r="G48" s="2">
        <v>64</v>
      </c>
      <c r="H48" s="2" t="s">
        <v>44</v>
      </c>
    </row>
    <row r="49" spans="3:8" ht="16.5" thickBot="1" x14ac:dyDescent="0.2">
      <c r="C49" s="23"/>
      <c r="D49" s="29"/>
      <c r="E49" s="2" t="str">
        <f t="shared" si="6"/>
        <v>040580000</v>
      </c>
      <c r="F49" s="9" t="str">
        <f t="shared" si="5"/>
        <v>04058FFFF</v>
      </c>
      <c r="G49" s="2">
        <v>64</v>
      </c>
      <c r="H49" s="2" t="s">
        <v>45</v>
      </c>
    </row>
    <row r="50" spans="3:8" ht="16.5" thickBot="1" x14ac:dyDescent="0.2">
      <c r="C50" s="23"/>
      <c r="D50" s="29"/>
      <c r="E50" s="2" t="str">
        <f t="shared" si="6"/>
        <v>040590000</v>
      </c>
      <c r="F50" s="9" t="str">
        <f t="shared" si="5"/>
        <v>0405FFFFF</v>
      </c>
      <c r="G50" s="2">
        <f>64*7</f>
        <v>448</v>
      </c>
      <c r="H50" s="2" t="s">
        <v>24</v>
      </c>
    </row>
    <row r="51" spans="3:8" ht="16.5" thickBot="1" x14ac:dyDescent="0.2">
      <c r="C51" s="23"/>
      <c r="D51" s="29"/>
      <c r="E51" s="2" t="str">
        <f t="shared" si="6"/>
        <v>040600000</v>
      </c>
      <c r="F51" s="9" t="str">
        <f t="shared" si="5"/>
        <v>0406FFFFF</v>
      </c>
      <c r="G51" s="2">
        <f>256*4</f>
        <v>1024</v>
      </c>
      <c r="H51" s="2" t="s">
        <v>46</v>
      </c>
    </row>
    <row r="52" spans="3:8" ht="16.5" thickBot="1" x14ac:dyDescent="0.2">
      <c r="C52" s="23"/>
      <c r="D52" s="29"/>
      <c r="E52" s="2" t="str">
        <f t="shared" si="6"/>
        <v>040700000</v>
      </c>
      <c r="F52" s="9" t="str">
        <f t="shared" si="5"/>
        <v>04071FFFF</v>
      </c>
      <c r="G52" s="2">
        <v>128</v>
      </c>
      <c r="H52" s="2" t="s">
        <v>47</v>
      </c>
    </row>
    <row r="53" spans="3:8" ht="16.5" thickBot="1" x14ac:dyDescent="0.2">
      <c r="C53" s="23"/>
      <c r="D53" s="29"/>
      <c r="E53" s="2" t="str">
        <f t="shared" si="6"/>
        <v>040720000</v>
      </c>
      <c r="F53" s="9" t="str">
        <f t="shared" si="5"/>
        <v>04073FFFF</v>
      </c>
      <c r="G53" s="2">
        <v>128</v>
      </c>
      <c r="H53" s="2" t="s">
        <v>48</v>
      </c>
    </row>
    <row r="54" spans="3:8" ht="16.5" thickBot="1" x14ac:dyDescent="0.2">
      <c r="C54" s="23"/>
      <c r="D54" s="29"/>
      <c r="E54" s="2" t="str">
        <f t="shared" si="6"/>
        <v>040740000</v>
      </c>
      <c r="F54" s="9" t="str">
        <f t="shared" si="5"/>
        <v>04075FFFF</v>
      </c>
      <c r="G54" s="2">
        <v>128</v>
      </c>
      <c r="H54" s="2" t="s">
        <v>49</v>
      </c>
    </row>
    <row r="55" spans="3:8" ht="16.5" thickBot="1" x14ac:dyDescent="0.2">
      <c r="C55" s="23"/>
      <c r="D55" s="29"/>
      <c r="E55" s="2" t="str">
        <f t="shared" si="6"/>
        <v>040760000</v>
      </c>
      <c r="F55" s="9" t="str">
        <f t="shared" si="5"/>
        <v>04077FFFF</v>
      </c>
      <c r="G55" s="2">
        <v>128</v>
      </c>
      <c r="H55" s="2" t="s">
        <v>50</v>
      </c>
    </row>
    <row r="56" spans="3:8" ht="16.5" thickBot="1" x14ac:dyDescent="0.2">
      <c r="C56" s="23"/>
      <c r="D56" s="29"/>
      <c r="E56" s="2" t="str">
        <f t="shared" si="6"/>
        <v>040780000</v>
      </c>
      <c r="F56" s="9" t="str">
        <f t="shared" si="5"/>
        <v>04079FFFF</v>
      </c>
      <c r="G56" s="2">
        <v>128</v>
      </c>
      <c r="H56" s="2" t="s">
        <v>51</v>
      </c>
    </row>
    <row r="57" spans="3:8" ht="16.5" thickBot="1" x14ac:dyDescent="0.2">
      <c r="C57" s="23"/>
      <c r="D57" s="29"/>
      <c r="E57" s="2" t="str">
        <f t="shared" si="6"/>
        <v>0407A0000</v>
      </c>
      <c r="F57" s="9" t="str">
        <f t="shared" si="5"/>
        <v>0407BFFFF</v>
      </c>
      <c r="G57" s="2">
        <v>128</v>
      </c>
      <c r="H57" s="2" t="s">
        <v>52</v>
      </c>
    </row>
    <row r="58" spans="3:8" ht="16.5" thickBot="1" x14ac:dyDescent="0.2">
      <c r="C58" s="23"/>
      <c r="D58" s="29"/>
      <c r="E58" s="2" t="str">
        <f t="shared" si="6"/>
        <v>0407C0000</v>
      </c>
      <c r="F58" s="9" t="str">
        <f t="shared" si="5"/>
        <v>0407DFFFF</v>
      </c>
      <c r="G58" s="2">
        <v>128</v>
      </c>
      <c r="H58" s="2" t="s">
        <v>53</v>
      </c>
    </row>
    <row r="59" spans="3:8" ht="16.5" thickBot="1" x14ac:dyDescent="0.2">
      <c r="C59" s="23"/>
      <c r="D59" s="29"/>
      <c r="E59" s="2" t="str">
        <f t="shared" si="6"/>
        <v>0407E0000</v>
      </c>
      <c r="F59" s="9" t="str">
        <f t="shared" si="5"/>
        <v>0407FFFFF</v>
      </c>
      <c r="G59" s="2">
        <v>128</v>
      </c>
      <c r="H59" s="2" t="s">
        <v>54</v>
      </c>
    </row>
    <row r="60" spans="3:8" ht="16.5" thickBot="1" x14ac:dyDescent="0.2">
      <c r="C60" s="23"/>
      <c r="D60" s="29"/>
      <c r="E60" s="2" t="str">
        <f t="shared" si="6"/>
        <v>040800000</v>
      </c>
      <c r="F60" s="9" t="str">
        <f t="shared" si="5"/>
        <v>04087FFFF</v>
      </c>
      <c r="G60" s="2">
        <v>512</v>
      </c>
      <c r="H60" s="2" t="s">
        <v>55</v>
      </c>
    </row>
    <row r="61" spans="3:8" ht="16.5" thickBot="1" x14ac:dyDescent="0.2">
      <c r="C61" s="23"/>
      <c r="D61" s="29"/>
      <c r="E61" s="2" t="str">
        <f t="shared" si="6"/>
        <v>040880000</v>
      </c>
      <c r="F61" s="9" t="str">
        <f t="shared" si="5"/>
        <v>0408FFFFF</v>
      </c>
      <c r="G61" s="2">
        <v>512</v>
      </c>
      <c r="H61" s="2" t="s">
        <v>56</v>
      </c>
    </row>
    <row r="62" spans="3:8" ht="16.5" thickBot="1" x14ac:dyDescent="0.2">
      <c r="C62" s="23"/>
      <c r="D62" s="29"/>
      <c r="E62" s="2" t="str">
        <f>DEC2HEX(HEX2DEC(F61)+1,9)</f>
        <v>040900000</v>
      </c>
      <c r="F62" s="9" t="str">
        <f t="shared" si="5"/>
        <v>0409FFFFF</v>
      </c>
      <c r="G62" s="2">
        <v>1024</v>
      </c>
      <c r="H62" s="2" t="s">
        <v>25</v>
      </c>
    </row>
    <row r="63" spans="3:8" ht="16.5" thickBot="1" x14ac:dyDescent="0.2">
      <c r="C63" s="23"/>
      <c r="D63" s="29"/>
      <c r="E63" s="2" t="str">
        <f t="shared" si="6"/>
        <v>040A00000</v>
      </c>
      <c r="F63" s="9" t="str">
        <f t="shared" si="5"/>
        <v>040AFFFFF</v>
      </c>
      <c r="G63" s="7">
        <v>1024</v>
      </c>
      <c r="H63" s="2" t="s">
        <v>24</v>
      </c>
    </row>
    <row r="64" spans="3:8" ht="16.5" thickBot="1" x14ac:dyDescent="0.2">
      <c r="C64" s="23"/>
      <c r="D64" s="29"/>
      <c r="E64" s="2" t="str">
        <f t="shared" si="6"/>
        <v>040B00000</v>
      </c>
      <c r="F64" s="9" t="str">
        <f t="shared" si="5"/>
        <v>040BFFFFF</v>
      </c>
      <c r="G64" s="10">
        <v>1024</v>
      </c>
      <c r="H64" s="2" t="s">
        <v>57</v>
      </c>
    </row>
    <row r="65" spans="3:8" ht="16.5" thickBot="1" x14ac:dyDescent="0.2">
      <c r="C65" s="23"/>
      <c r="D65" s="29"/>
      <c r="E65" s="2" t="str">
        <f t="shared" si="6"/>
        <v>040C00000</v>
      </c>
      <c r="F65" s="9" t="str">
        <f>DEC2HEX(HEX2DEC(E65)+G65*1024-1,9)</f>
        <v>040CFFFFF</v>
      </c>
      <c r="G65" s="2">
        <v>1024</v>
      </c>
      <c r="H65" s="2" t="s">
        <v>58</v>
      </c>
    </row>
    <row r="66" spans="3:8" ht="16.5" thickBot="1" x14ac:dyDescent="0.2">
      <c r="C66" s="23"/>
      <c r="D66" s="29"/>
      <c r="E66" s="2" t="str">
        <f t="shared" si="6"/>
        <v>040D00000</v>
      </c>
      <c r="F66" s="9" t="str">
        <f t="shared" si="5"/>
        <v>040DFFFFF</v>
      </c>
      <c r="G66" s="2">
        <v>1024</v>
      </c>
      <c r="H66" s="2" t="s">
        <v>24</v>
      </c>
    </row>
    <row r="67" spans="3:8" ht="16.5" thickBot="1" x14ac:dyDescent="0.2">
      <c r="C67" s="23"/>
      <c r="D67" s="29"/>
      <c r="E67" s="2" t="str">
        <f t="shared" si="6"/>
        <v>040E00000</v>
      </c>
      <c r="F67" s="9" t="str">
        <f t="shared" si="5"/>
        <v>040EFFFFF</v>
      </c>
      <c r="G67" s="2">
        <v>1024</v>
      </c>
      <c r="H67" s="2" t="s">
        <v>24</v>
      </c>
    </row>
    <row r="68" spans="3:8" ht="16.5" thickBot="1" x14ac:dyDescent="0.2">
      <c r="C68" s="23"/>
      <c r="D68" s="29"/>
      <c r="E68" s="2" t="str">
        <f t="shared" si="6"/>
        <v>040F00000</v>
      </c>
      <c r="F68" s="9" t="str">
        <f t="shared" si="5"/>
        <v>040FFFFFF</v>
      </c>
      <c r="G68" s="2">
        <v>1024</v>
      </c>
      <c r="H68" s="2" t="s">
        <v>24</v>
      </c>
    </row>
    <row r="69" spans="3:8" ht="16.5" thickBot="1" x14ac:dyDescent="0.2">
      <c r="C69" s="23"/>
      <c r="D69" s="29"/>
      <c r="E69" s="2" t="str">
        <f t="shared" si="6"/>
        <v>041000000</v>
      </c>
      <c r="F69" s="9" t="str">
        <f t="shared" si="5"/>
        <v>041FFFFFF</v>
      </c>
      <c r="G69" s="2">
        <f>1024*16</f>
        <v>16384</v>
      </c>
      <c r="H69" s="2" t="s">
        <v>24</v>
      </c>
    </row>
    <row r="70" spans="3:8" ht="16.5" thickBot="1" x14ac:dyDescent="0.2">
      <c r="C70" s="23"/>
      <c r="D70" s="29"/>
      <c r="E70" s="2" t="str">
        <f t="shared" si="6"/>
        <v>042000000</v>
      </c>
      <c r="F70" s="9" t="str">
        <f t="shared" si="5"/>
        <v>042FFFFFF</v>
      </c>
      <c r="G70" s="2">
        <f>1024*16</f>
        <v>16384</v>
      </c>
      <c r="H70" s="2" t="s">
        <v>59</v>
      </c>
    </row>
    <row r="71" spans="3:8" ht="16.5" thickBot="1" x14ac:dyDescent="0.2">
      <c r="C71" s="23"/>
      <c r="D71" s="29"/>
      <c r="E71" s="2" t="str">
        <f t="shared" si="6"/>
        <v>043000000</v>
      </c>
      <c r="F71" s="9" t="str">
        <f t="shared" si="5"/>
        <v>043FFFFFF</v>
      </c>
      <c r="G71" s="2">
        <f>1024*16</f>
        <v>16384</v>
      </c>
      <c r="H71" s="2" t="s">
        <v>24</v>
      </c>
    </row>
    <row r="72" spans="3:8" ht="16.5" thickBot="1" x14ac:dyDescent="0.2">
      <c r="C72" s="23"/>
      <c r="D72" s="29"/>
      <c r="E72" s="2" t="str">
        <f t="shared" si="6"/>
        <v>044000000</v>
      </c>
      <c r="F72" s="9" t="str">
        <f t="shared" si="5"/>
        <v>04401FFFF</v>
      </c>
      <c r="G72" s="2">
        <v>128</v>
      </c>
      <c r="H72" s="2" t="s">
        <v>130</v>
      </c>
    </row>
    <row r="73" spans="3:8" ht="16.5" thickBot="1" x14ac:dyDescent="0.2">
      <c r="C73" s="23"/>
      <c r="D73" s="29"/>
      <c r="E73" s="2" t="str">
        <f t="shared" ref="E73:E74" si="7">DEC2HEX(HEX2DEC(F72)+1,9)</f>
        <v>044020000</v>
      </c>
      <c r="F73" s="13" t="str">
        <f t="shared" ref="F73:F74" si="8">DEC2HEX(HEX2DEC(E73)+G73*1024-1,9)</f>
        <v>04402FFFF</v>
      </c>
      <c r="G73" s="2">
        <v>64</v>
      </c>
      <c r="H73" s="2" t="s">
        <v>131</v>
      </c>
    </row>
    <row r="74" spans="3:8" ht="16.5" thickBot="1" x14ac:dyDescent="0.2">
      <c r="C74" s="23"/>
      <c r="D74" s="29"/>
      <c r="E74" s="2" t="str">
        <f t="shared" si="7"/>
        <v>044030000</v>
      </c>
      <c r="F74" s="13" t="str">
        <f t="shared" si="8"/>
        <v>044FFFFFF</v>
      </c>
      <c r="G74" s="2">
        <v>16192</v>
      </c>
      <c r="H74" s="2" t="s">
        <v>132</v>
      </c>
    </row>
    <row r="75" spans="3:8" ht="16.5" thickBot="1" x14ac:dyDescent="0.2">
      <c r="C75" s="23"/>
      <c r="D75" s="29"/>
      <c r="E75" s="2" t="str">
        <f>DEC2HEX(HEX2DEC(F74)+1,9)</f>
        <v>045000000</v>
      </c>
      <c r="F75" s="9" t="str">
        <f t="shared" si="5"/>
        <v>045FFFFFF</v>
      </c>
      <c r="G75" s="2">
        <f t="shared" ref="G75:G85" si="9">1024*16</f>
        <v>16384</v>
      </c>
      <c r="H75" s="2" t="s">
        <v>60</v>
      </c>
    </row>
    <row r="76" spans="3:8" ht="16.5" thickBot="1" x14ac:dyDescent="0.2">
      <c r="C76" s="23"/>
      <c r="D76" s="29"/>
      <c r="E76" s="2" t="str">
        <f t="shared" si="6"/>
        <v>046000000</v>
      </c>
      <c r="F76" s="9" t="str">
        <f t="shared" si="5"/>
        <v>046FFFFFF</v>
      </c>
      <c r="G76" s="2">
        <f t="shared" si="9"/>
        <v>16384</v>
      </c>
      <c r="H76" s="2" t="s">
        <v>24</v>
      </c>
    </row>
    <row r="77" spans="3:8" ht="16.5" thickBot="1" x14ac:dyDescent="0.2">
      <c r="C77" s="23"/>
      <c r="D77" s="29"/>
      <c r="E77" s="2" t="str">
        <f t="shared" si="6"/>
        <v>047000000</v>
      </c>
      <c r="F77" s="9" t="str">
        <f t="shared" si="5"/>
        <v>047FFFFFF</v>
      </c>
      <c r="G77" s="2">
        <f t="shared" si="9"/>
        <v>16384</v>
      </c>
      <c r="H77" s="2" t="s">
        <v>24</v>
      </c>
    </row>
    <row r="78" spans="3:8" ht="16.5" thickBot="1" x14ac:dyDescent="0.2">
      <c r="C78" s="23"/>
      <c r="D78" s="29"/>
      <c r="E78" s="2" t="str">
        <f t="shared" si="6"/>
        <v>048000000</v>
      </c>
      <c r="F78" s="9" t="str">
        <f t="shared" si="5"/>
        <v>048FFFFFF</v>
      </c>
      <c r="G78" s="2">
        <f t="shared" si="9"/>
        <v>16384</v>
      </c>
      <c r="H78" s="2" t="s">
        <v>24</v>
      </c>
    </row>
    <row r="79" spans="3:8" ht="16.5" thickBot="1" x14ac:dyDescent="0.2">
      <c r="C79" s="23"/>
      <c r="D79" s="29"/>
      <c r="E79" s="2" t="str">
        <f t="shared" si="6"/>
        <v>049000000</v>
      </c>
      <c r="F79" s="9" t="str">
        <f t="shared" si="5"/>
        <v>049FFFFFF</v>
      </c>
      <c r="G79" s="2">
        <f t="shared" si="9"/>
        <v>16384</v>
      </c>
      <c r="H79" s="2" t="s">
        <v>24</v>
      </c>
    </row>
    <row r="80" spans="3:8" ht="16.5" thickBot="1" x14ac:dyDescent="0.2">
      <c r="C80" s="23"/>
      <c r="D80" s="29"/>
      <c r="E80" s="2" t="str">
        <f t="shared" si="6"/>
        <v>04A000000</v>
      </c>
      <c r="F80" s="9" t="str">
        <f t="shared" si="5"/>
        <v>04AFFFFFF</v>
      </c>
      <c r="G80" s="2">
        <f t="shared" si="9"/>
        <v>16384</v>
      </c>
      <c r="H80" s="2" t="s">
        <v>24</v>
      </c>
    </row>
    <row r="81" spans="3:8" ht="16.5" thickBot="1" x14ac:dyDescent="0.2">
      <c r="C81" s="23"/>
      <c r="D81" s="29"/>
      <c r="E81" s="2" t="str">
        <f t="shared" si="6"/>
        <v>04B000000</v>
      </c>
      <c r="F81" s="9" t="str">
        <f t="shared" si="5"/>
        <v>04BFFFFFF</v>
      </c>
      <c r="G81" s="2">
        <f>1024*16</f>
        <v>16384</v>
      </c>
      <c r="H81" s="2" t="s">
        <v>24</v>
      </c>
    </row>
    <row r="82" spans="3:8" ht="16.5" thickBot="1" x14ac:dyDescent="0.2">
      <c r="C82" s="23"/>
      <c r="D82" s="29"/>
      <c r="E82" s="2" t="str">
        <f t="shared" si="6"/>
        <v>04C000000</v>
      </c>
      <c r="F82" s="9" t="str">
        <f t="shared" ref="F82:F147" si="10">DEC2HEX(HEX2DEC(E82)+G82*1024-1,9)</f>
        <v>04CFFFFFF</v>
      </c>
      <c r="G82" s="2">
        <f t="shared" si="9"/>
        <v>16384</v>
      </c>
      <c r="H82" s="2" t="s">
        <v>24</v>
      </c>
    </row>
    <row r="83" spans="3:8" ht="16.5" thickBot="1" x14ac:dyDescent="0.2">
      <c r="C83" s="23"/>
      <c r="D83" s="29"/>
      <c r="E83" s="2" t="str">
        <f t="shared" ref="E83:E147" si="11">DEC2HEX(HEX2DEC(F82)+1,9)</f>
        <v>04D000000</v>
      </c>
      <c r="F83" s="9" t="str">
        <f t="shared" si="10"/>
        <v>04DFFFFFF</v>
      </c>
      <c r="G83" s="2">
        <f t="shared" si="9"/>
        <v>16384</v>
      </c>
      <c r="H83" s="2" t="s">
        <v>24</v>
      </c>
    </row>
    <row r="84" spans="3:8" ht="16.5" thickBot="1" x14ac:dyDescent="0.2">
      <c r="C84" s="23"/>
      <c r="D84" s="29"/>
      <c r="E84" s="2" t="str">
        <f t="shared" si="11"/>
        <v>04E000000</v>
      </c>
      <c r="F84" s="9" t="str">
        <f t="shared" si="10"/>
        <v>04EFFFFFF</v>
      </c>
      <c r="G84" s="2">
        <f>1024*16</f>
        <v>16384</v>
      </c>
      <c r="H84" s="2" t="s">
        <v>24</v>
      </c>
    </row>
    <row r="85" spans="3:8" ht="16.5" thickBot="1" x14ac:dyDescent="0.2">
      <c r="C85" s="23"/>
      <c r="D85" s="29"/>
      <c r="E85" s="2" t="str">
        <f t="shared" si="11"/>
        <v>04F000000</v>
      </c>
      <c r="F85" s="9" t="str">
        <f t="shared" si="10"/>
        <v>04FFFFFFF</v>
      </c>
      <c r="G85" s="2">
        <f t="shared" si="9"/>
        <v>16384</v>
      </c>
      <c r="H85" s="2" t="s">
        <v>24</v>
      </c>
    </row>
    <row r="86" spans="3:8" ht="16.5" thickBot="1" x14ac:dyDescent="0.2">
      <c r="C86" s="23"/>
      <c r="D86" s="29"/>
      <c r="E86" s="8" t="str">
        <f t="shared" si="11"/>
        <v>050000000</v>
      </c>
      <c r="F86" s="9" t="str">
        <f t="shared" si="10"/>
        <v>05FFFFFFF</v>
      </c>
      <c r="G86" s="2">
        <f>1024*1024/4</f>
        <v>262144</v>
      </c>
      <c r="H86" s="8" t="s">
        <v>80</v>
      </c>
    </row>
    <row r="87" spans="3:8" ht="16.5" thickBot="1" x14ac:dyDescent="0.2">
      <c r="C87" s="22">
        <v>512</v>
      </c>
      <c r="D87" s="24" t="s">
        <v>74</v>
      </c>
      <c r="E87" s="8" t="str">
        <f>DEC2HEX(HEX2DEC(60000000),9)</f>
        <v>060000000</v>
      </c>
      <c r="F87" s="9" t="str">
        <f>DEC2HEX(HEX2DEC(E87)+G87*1024-1,9)</f>
        <v>0603FFFFF</v>
      </c>
      <c r="G87" s="2">
        <f>1024*4</f>
        <v>4096</v>
      </c>
      <c r="H87" s="2" t="s">
        <v>63</v>
      </c>
    </row>
    <row r="88" spans="3:8" ht="16.5" thickBot="1" x14ac:dyDescent="0.2">
      <c r="C88" s="23"/>
      <c r="D88" s="30"/>
      <c r="E88" s="2" t="str">
        <f t="shared" si="11"/>
        <v>060400000</v>
      </c>
      <c r="F88" s="9" t="str">
        <f t="shared" si="10"/>
        <v>0604FFFFF</v>
      </c>
      <c r="G88" s="2">
        <f>1024</f>
        <v>1024</v>
      </c>
      <c r="H88" s="2" t="s">
        <v>64</v>
      </c>
    </row>
    <row r="89" spans="3:8" ht="16.5" thickBot="1" x14ac:dyDescent="0.2">
      <c r="C89" s="23"/>
      <c r="D89" s="30"/>
      <c r="E89" s="2" t="str">
        <f t="shared" si="11"/>
        <v>060500000</v>
      </c>
      <c r="F89" s="9" t="str">
        <f t="shared" si="10"/>
        <v>0605FFFFF</v>
      </c>
      <c r="G89" s="2">
        <f>1024</f>
        <v>1024</v>
      </c>
      <c r="H89" s="22" t="s">
        <v>105</v>
      </c>
    </row>
    <row r="90" spans="3:8" ht="16.5" thickBot="1" x14ac:dyDescent="0.2">
      <c r="C90" s="23"/>
      <c r="D90" s="30"/>
      <c r="E90" s="2" t="str">
        <f t="shared" si="11"/>
        <v>060600000</v>
      </c>
      <c r="F90" s="9" t="str">
        <f t="shared" si="10"/>
        <v>06060FFFF</v>
      </c>
      <c r="G90" s="2">
        <f>64</f>
        <v>64</v>
      </c>
      <c r="H90" s="25"/>
    </row>
    <row r="91" spans="3:8" ht="16.5" thickBot="1" x14ac:dyDescent="0.2">
      <c r="C91" s="23"/>
      <c r="D91" s="30"/>
      <c r="E91" s="2" t="str">
        <f t="shared" si="11"/>
        <v>060610000</v>
      </c>
      <c r="F91" s="9" t="str">
        <f t="shared" si="10"/>
        <v>06061FFFF</v>
      </c>
      <c r="G91" s="2">
        <f>64</f>
        <v>64</v>
      </c>
      <c r="H91" s="2" t="s">
        <v>104</v>
      </c>
    </row>
    <row r="92" spans="3:8" ht="16.5" thickBot="1" x14ac:dyDescent="0.2">
      <c r="C92" s="23"/>
      <c r="D92" s="30"/>
      <c r="E92" s="2" t="str">
        <f t="shared" si="11"/>
        <v>060620000</v>
      </c>
      <c r="F92" s="9" t="str">
        <f t="shared" si="10"/>
        <v>06062FFFF</v>
      </c>
      <c r="G92" s="2">
        <f>64</f>
        <v>64</v>
      </c>
      <c r="H92" s="2" t="s">
        <v>106</v>
      </c>
    </row>
    <row r="93" spans="3:8" ht="16.5" thickBot="1" x14ac:dyDescent="0.2">
      <c r="C93" s="23"/>
      <c r="D93" s="30"/>
      <c r="E93" s="2" t="str">
        <f t="shared" si="11"/>
        <v>060630000</v>
      </c>
      <c r="F93" s="9" t="str">
        <f t="shared" si="10"/>
        <v>060630FFF</v>
      </c>
      <c r="G93" s="2">
        <v>4</v>
      </c>
      <c r="H93" s="2" t="s">
        <v>117</v>
      </c>
    </row>
    <row r="94" spans="3:8" ht="16.5" thickBot="1" x14ac:dyDescent="0.2">
      <c r="C94" s="23"/>
      <c r="D94" s="30"/>
      <c r="E94" s="2" t="str">
        <f t="shared" si="11"/>
        <v>060631000</v>
      </c>
      <c r="F94" s="9" t="str">
        <f t="shared" si="10"/>
        <v>060631FFF</v>
      </c>
      <c r="G94" s="2">
        <v>4</v>
      </c>
      <c r="H94" s="2" t="s">
        <v>118</v>
      </c>
    </row>
    <row r="95" spans="3:8" ht="16.5" thickBot="1" x14ac:dyDescent="0.2">
      <c r="C95" s="23"/>
      <c r="D95" s="30"/>
      <c r="E95" s="2" t="str">
        <f t="shared" si="11"/>
        <v>060632000</v>
      </c>
      <c r="F95" s="9" t="str">
        <f t="shared" si="10"/>
        <v>060632FFF</v>
      </c>
      <c r="G95" s="2">
        <v>4</v>
      </c>
      <c r="H95" s="2" t="s">
        <v>119</v>
      </c>
    </row>
    <row r="96" spans="3:8" ht="16.5" thickBot="1" x14ac:dyDescent="0.2">
      <c r="C96" s="23"/>
      <c r="D96" s="30"/>
      <c r="E96" s="2" t="str">
        <f t="shared" si="11"/>
        <v>060633000</v>
      </c>
      <c r="F96" s="9" t="str">
        <f t="shared" si="10"/>
        <v>060633FFF</v>
      </c>
      <c r="G96" s="2">
        <v>4</v>
      </c>
      <c r="H96" s="2" t="s">
        <v>120</v>
      </c>
    </row>
    <row r="97" spans="3:8" ht="16.5" thickBot="1" x14ac:dyDescent="0.2">
      <c r="C97" s="23"/>
      <c r="D97" s="30"/>
      <c r="E97" s="2" t="str">
        <f t="shared" si="11"/>
        <v>060634000</v>
      </c>
      <c r="F97" s="9" t="str">
        <f t="shared" si="10"/>
        <v>060634FFF</v>
      </c>
      <c r="G97" s="2">
        <v>4</v>
      </c>
      <c r="H97" s="2" t="s">
        <v>121</v>
      </c>
    </row>
    <row r="98" spans="3:8" ht="16.5" thickBot="1" x14ac:dyDescent="0.2">
      <c r="C98" s="23"/>
      <c r="D98" s="30"/>
      <c r="E98" s="2" t="str">
        <f t="shared" si="11"/>
        <v>060635000</v>
      </c>
      <c r="F98" s="9" t="str">
        <f t="shared" si="10"/>
        <v>060635FFF</v>
      </c>
      <c r="G98" s="2">
        <v>4</v>
      </c>
      <c r="H98" s="2" t="s">
        <v>122</v>
      </c>
    </row>
    <row r="99" spans="3:8" ht="16.5" thickBot="1" x14ac:dyDescent="0.2">
      <c r="C99" s="23"/>
      <c r="D99" s="30"/>
      <c r="E99" s="2" t="str">
        <f t="shared" si="11"/>
        <v>060636000</v>
      </c>
      <c r="F99" s="9" t="str">
        <f t="shared" si="10"/>
        <v>06063FFFF</v>
      </c>
      <c r="G99" s="2">
        <v>40</v>
      </c>
      <c r="H99" s="2" t="s">
        <v>79</v>
      </c>
    </row>
    <row r="100" spans="3:8" ht="16.5" thickBot="1" x14ac:dyDescent="0.2">
      <c r="C100" s="23"/>
      <c r="D100" s="30"/>
      <c r="E100" s="2" t="str">
        <f t="shared" si="11"/>
        <v>060640000</v>
      </c>
      <c r="F100" s="9" t="str">
        <f t="shared" si="10"/>
        <v>06067FFFF</v>
      </c>
      <c r="G100" s="2">
        <v>256</v>
      </c>
      <c r="H100" s="2" t="s">
        <v>107</v>
      </c>
    </row>
    <row r="101" spans="3:8" ht="16.5" thickBot="1" x14ac:dyDescent="0.2">
      <c r="C101" s="23"/>
      <c r="D101" s="30"/>
      <c r="E101" s="2" t="str">
        <f t="shared" si="11"/>
        <v>060680000</v>
      </c>
      <c r="F101" s="9" t="str">
        <f t="shared" si="10"/>
        <v>06069FFFF</v>
      </c>
      <c r="G101" s="2">
        <v>128</v>
      </c>
      <c r="H101" s="6" t="s">
        <v>108</v>
      </c>
    </row>
    <row r="102" spans="3:8" ht="16.5" thickBot="1" x14ac:dyDescent="0.2">
      <c r="C102" s="23"/>
      <c r="D102" s="30"/>
      <c r="E102" s="2" t="str">
        <f t="shared" si="11"/>
        <v>0606A0000</v>
      </c>
      <c r="F102" s="9" t="str">
        <f t="shared" si="10"/>
        <v>061FFFFFF</v>
      </c>
      <c r="G102" s="2">
        <f>1024*(16+8+1)+256+128</f>
        <v>25984</v>
      </c>
      <c r="H102" s="2" t="s">
        <v>24</v>
      </c>
    </row>
    <row r="103" spans="3:8" ht="16.5" thickBot="1" x14ac:dyDescent="0.2">
      <c r="C103" s="23"/>
      <c r="D103" s="30"/>
      <c r="E103" s="14" t="str">
        <f t="shared" si="11"/>
        <v>062000000</v>
      </c>
      <c r="F103" s="15" t="str">
        <f t="shared" si="10"/>
        <v>06201FFFF</v>
      </c>
      <c r="G103" s="14">
        <v>128</v>
      </c>
      <c r="H103" s="14" t="s">
        <v>140</v>
      </c>
    </row>
    <row r="104" spans="3:8" ht="16.5" thickBot="1" x14ac:dyDescent="0.2">
      <c r="C104" s="23"/>
      <c r="D104" s="30"/>
      <c r="E104" s="14" t="str">
        <f>DEC2HEX(HEX2DEC(F103)+1,9)</f>
        <v>062020000</v>
      </c>
      <c r="F104" s="15" t="str">
        <f>DEC2HEX(HEX2DEC(E104)+G104*1024-1,9)</f>
        <v>0621FFFFF</v>
      </c>
      <c r="G104" s="14">
        <v>1920</v>
      </c>
      <c r="H104" s="14" t="s">
        <v>141</v>
      </c>
    </row>
    <row r="105" spans="3:8" ht="16.5" thickBot="1" x14ac:dyDescent="0.2">
      <c r="C105" s="23"/>
      <c r="D105" s="30"/>
      <c r="E105" s="14" t="str">
        <f t="shared" si="11"/>
        <v>062200000</v>
      </c>
      <c r="F105" s="15" t="str">
        <f>DEC2HEX(HEX2DEC(E105)+G105*1024-1,9)</f>
        <v>062207FFF</v>
      </c>
      <c r="G105" s="14">
        <v>32</v>
      </c>
      <c r="H105" s="14" t="s">
        <v>142</v>
      </c>
    </row>
    <row r="106" spans="3:8" ht="16.5" thickBot="1" x14ac:dyDescent="0.2">
      <c r="C106" s="23"/>
      <c r="D106" s="30"/>
      <c r="E106" s="14" t="str">
        <f t="shared" si="11"/>
        <v>062208000</v>
      </c>
      <c r="F106" s="15" t="str">
        <f>DEC2HEX(HEX2DEC(E106)+G106*1024-1,9)</f>
        <v>0623FFFFF</v>
      </c>
      <c r="G106" s="14">
        <v>2016</v>
      </c>
      <c r="H106" s="14" t="s">
        <v>23</v>
      </c>
    </row>
    <row r="107" spans="3:8" ht="16.5" thickBot="1" x14ac:dyDescent="0.2">
      <c r="C107" s="23"/>
      <c r="D107" s="30"/>
      <c r="E107" s="14" t="str">
        <f t="shared" si="11"/>
        <v>062400000</v>
      </c>
      <c r="F107" s="15" t="str">
        <f>DEC2HEX(HEX2DEC(E107)+G107*1024-1,9)</f>
        <v>0627FFFFF</v>
      </c>
      <c r="G107" s="14">
        <f>1024*4</f>
        <v>4096</v>
      </c>
      <c r="H107" s="14" t="s">
        <v>143</v>
      </c>
    </row>
    <row r="108" spans="3:8" ht="16.5" thickBot="1" x14ac:dyDescent="0.2">
      <c r="C108" s="23"/>
      <c r="D108" s="30"/>
      <c r="E108" s="14" t="str">
        <f t="shared" si="11"/>
        <v>062800000</v>
      </c>
      <c r="F108" s="15" t="str">
        <f t="shared" ref="F108:F122" si="12">DEC2HEX(HEX2DEC(E108)+G108*1024-1,9)</f>
        <v>06281FFFF</v>
      </c>
      <c r="G108" s="14">
        <v>128</v>
      </c>
      <c r="H108" s="14" t="s">
        <v>144</v>
      </c>
    </row>
    <row r="109" spans="3:8" ht="16.5" thickBot="1" x14ac:dyDescent="0.2">
      <c r="C109" s="23"/>
      <c r="D109" s="30"/>
      <c r="E109" s="14" t="str">
        <f t="shared" si="11"/>
        <v>062820000</v>
      </c>
      <c r="F109" s="15" t="str">
        <f t="shared" si="12"/>
        <v>0629FFFFF</v>
      </c>
      <c r="G109" s="14">
        <v>1920</v>
      </c>
      <c r="H109" s="14" t="s">
        <v>145</v>
      </c>
    </row>
    <row r="110" spans="3:8" ht="16.5" thickBot="1" x14ac:dyDescent="0.2">
      <c r="C110" s="23"/>
      <c r="D110" s="30"/>
      <c r="E110" s="14" t="str">
        <f t="shared" si="11"/>
        <v>062A00000</v>
      </c>
      <c r="F110" s="15" t="str">
        <f t="shared" si="12"/>
        <v>062A07FFF</v>
      </c>
      <c r="G110" s="14">
        <v>32</v>
      </c>
      <c r="H110" s="14" t="s">
        <v>146</v>
      </c>
    </row>
    <row r="111" spans="3:8" ht="16.5" thickBot="1" x14ac:dyDescent="0.2">
      <c r="C111" s="23"/>
      <c r="D111" s="30"/>
      <c r="E111" s="14" t="str">
        <f t="shared" si="11"/>
        <v>062A08000</v>
      </c>
      <c r="F111" s="15" t="str">
        <f t="shared" si="12"/>
        <v>062BFFFFF</v>
      </c>
      <c r="G111" s="14">
        <v>2016</v>
      </c>
      <c r="H111" s="14" t="s">
        <v>23</v>
      </c>
    </row>
    <row r="112" spans="3:8" ht="16.5" thickBot="1" x14ac:dyDescent="0.2">
      <c r="C112" s="23"/>
      <c r="D112" s="30"/>
      <c r="E112" s="14" t="str">
        <f t="shared" si="11"/>
        <v>062C00000</v>
      </c>
      <c r="F112" s="15" t="str">
        <f t="shared" si="12"/>
        <v>062FFFFFF</v>
      </c>
      <c r="G112" s="14">
        <v>4096</v>
      </c>
      <c r="H112" s="14" t="s">
        <v>147</v>
      </c>
    </row>
    <row r="113" spans="3:8" ht="16.5" thickBot="1" x14ac:dyDescent="0.2">
      <c r="C113" s="23"/>
      <c r="D113" s="30"/>
      <c r="E113" s="14" t="str">
        <f t="shared" si="11"/>
        <v>063000000</v>
      </c>
      <c r="F113" s="15" t="str">
        <f t="shared" si="12"/>
        <v>06301FFFF</v>
      </c>
      <c r="G113" s="14">
        <v>128</v>
      </c>
      <c r="H113" s="14" t="s">
        <v>148</v>
      </c>
    </row>
    <row r="114" spans="3:8" ht="16.5" thickBot="1" x14ac:dyDescent="0.2">
      <c r="C114" s="23"/>
      <c r="D114" s="30"/>
      <c r="E114" s="14" t="str">
        <f t="shared" si="11"/>
        <v>063020000</v>
      </c>
      <c r="F114" s="15" t="str">
        <f t="shared" si="12"/>
        <v>0631FFFFF</v>
      </c>
      <c r="G114" s="14">
        <v>1920</v>
      </c>
      <c r="H114" s="14" t="s">
        <v>23</v>
      </c>
    </row>
    <row r="115" spans="3:8" ht="16.5" thickBot="1" x14ac:dyDescent="0.2">
      <c r="C115" s="23"/>
      <c r="D115" s="30"/>
      <c r="E115" s="14" t="str">
        <f t="shared" si="11"/>
        <v>063200000</v>
      </c>
      <c r="F115" s="15" t="str">
        <f t="shared" si="12"/>
        <v>063207FFF</v>
      </c>
      <c r="G115" s="14">
        <v>32</v>
      </c>
      <c r="H115" s="14" t="s">
        <v>149</v>
      </c>
    </row>
    <row r="116" spans="3:8" ht="16.5" thickBot="1" x14ac:dyDescent="0.2">
      <c r="C116" s="23"/>
      <c r="D116" s="30"/>
      <c r="E116" s="14" t="str">
        <f t="shared" si="11"/>
        <v>063208000</v>
      </c>
      <c r="F116" s="15" t="str">
        <f t="shared" si="12"/>
        <v>0633FFFFF</v>
      </c>
      <c r="G116" s="14">
        <v>2016</v>
      </c>
      <c r="H116" s="14" t="s">
        <v>23</v>
      </c>
    </row>
    <row r="117" spans="3:8" ht="16.5" thickBot="1" x14ac:dyDescent="0.2">
      <c r="C117" s="23"/>
      <c r="D117" s="30"/>
      <c r="E117" s="14" t="str">
        <f t="shared" si="11"/>
        <v>063400000</v>
      </c>
      <c r="F117" s="15" t="str">
        <f t="shared" si="12"/>
        <v>0637FFFFF</v>
      </c>
      <c r="G117" s="14">
        <v>4096</v>
      </c>
      <c r="H117" s="14" t="s">
        <v>150</v>
      </c>
    </row>
    <row r="118" spans="3:8" ht="16.5" thickBot="1" x14ac:dyDescent="0.2">
      <c r="C118" s="23"/>
      <c r="D118" s="30"/>
      <c r="E118" s="14" t="str">
        <f t="shared" si="11"/>
        <v>063800000</v>
      </c>
      <c r="F118" s="15" t="str">
        <f t="shared" si="12"/>
        <v>06381FFFF</v>
      </c>
      <c r="G118" s="14">
        <v>128</v>
      </c>
      <c r="H118" s="14" t="s">
        <v>151</v>
      </c>
    </row>
    <row r="119" spans="3:8" ht="16.5" thickBot="1" x14ac:dyDescent="0.2">
      <c r="C119" s="23"/>
      <c r="D119" s="30"/>
      <c r="E119" s="14" t="str">
        <f t="shared" si="11"/>
        <v>063820000</v>
      </c>
      <c r="F119" s="15" t="str">
        <f t="shared" si="12"/>
        <v>0639FFFFF</v>
      </c>
      <c r="G119" s="14">
        <v>1920</v>
      </c>
      <c r="H119" s="14" t="s">
        <v>23</v>
      </c>
    </row>
    <row r="120" spans="3:8" ht="16.5" thickBot="1" x14ac:dyDescent="0.2">
      <c r="C120" s="23"/>
      <c r="D120" s="30"/>
      <c r="E120" s="14" t="str">
        <f t="shared" si="11"/>
        <v>063A00000</v>
      </c>
      <c r="F120" s="15" t="str">
        <f t="shared" si="12"/>
        <v>063A07FFF</v>
      </c>
      <c r="G120" s="14">
        <v>32</v>
      </c>
      <c r="H120" s="14" t="s">
        <v>152</v>
      </c>
    </row>
    <row r="121" spans="3:8" ht="16.5" thickBot="1" x14ac:dyDescent="0.2">
      <c r="C121" s="23"/>
      <c r="D121" s="30"/>
      <c r="E121" s="14" t="str">
        <f t="shared" si="11"/>
        <v>063A08000</v>
      </c>
      <c r="F121" s="15" t="str">
        <f t="shared" si="12"/>
        <v>063BFFFFF</v>
      </c>
      <c r="G121" s="14">
        <v>2016</v>
      </c>
      <c r="H121" s="14" t="s">
        <v>153</v>
      </c>
    </row>
    <row r="122" spans="3:8" ht="16.5" thickBot="1" x14ac:dyDescent="0.2">
      <c r="C122" s="23"/>
      <c r="D122" s="30"/>
      <c r="E122" s="14" t="str">
        <f t="shared" si="11"/>
        <v>063C00000</v>
      </c>
      <c r="F122" s="15" t="str">
        <f t="shared" si="12"/>
        <v>063FFFFFF</v>
      </c>
      <c r="G122" s="14">
        <v>4096</v>
      </c>
      <c r="H122" s="14" t="s">
        <v>154</v>
      </c>
    </row>
    <row r="123" spans="3:8" ht="16.5" thickBot="1" x14ac:dyDescent="0.2">
      <c r="C123" s="23"/>
      <c r="D123" s="30"/>
      <c r="E123" s="2" t="str">
        <f t="shared" si="11"/>
        <v>064000000</v>
      </c>
      <c r="F123" s="9" t="str">
        <f t="shared" si="10"/>
        <v>0643FFFFF</v>
      </c>
      <c r="G123" s="2">
        <f>1024*4</f>
        <v>4096</v>
      </c>
      <c r="H123" s="2" t="s">
        <v>109</v>
      </c>
    </row>
    <row r="124" spans="3:8" ht="16.5" thickBot="1" x14ac:dyDescent="0.2">
      <c r="C124" s="23"/>
      <c r="D124" s="30"/>
      <c r="E124" s="2" t="str">
        <f t="shared" si="11"/>
        <v>064400000</v>
      </c>
      <c r="F124" s="9" t="str">
        <f t="shared" si="10"/>
        <v>0644FFFFF</v>
      </c>
      <c r="G124" s="2">
        <f>1024*(1)</f>
        <v>1024</v>
      </c>
      <c r="H124" s="2" t="s">
        <v>24</v>
      </c>
    </row>
    <row r="125" spans="3:8" ht="16.5" thickBot="1" x14ac:dyDescent="0.2">
      <c r="C125" s="23"/>
      <c r="D125" s="30"/>
      <c r="E125" s="2" t="str">
        <f t="shared" si="11"/>
        <v>064500000</v>
      </c>
      <c r="F125" s="9" t="str">
        <f t="shared" si="10"/>
        <v>06450FFFF</v>
      </c>
      <c r="G125" s="2">
        <v>64</v>
      </c>
      <c r="H125" s="2" t="s">
        <v>81</v>
      </c>
    </row>
    <row r="126" spans="3:8" ht="16.5" thickBot="1" x14ac:dyDescent="0.2">
      <c r="C126" s="23"/>
      <c r="D126" s="30"/>
      <c r="E126" s="2" t="str">
        <f t="shared" si="11"/>
        <v>064510000</v>
      </c>
      <c r="F126" s="9" t="str">
        <f t="shared" si="10"/>
        <v>064517FFF</v>
      </c>
      <c r="G126" s="2">
        <v>32</v>
      </c>
      <c r="H126" s="2" t="s">
        <v>83</v>
      </c>
    </row>
    <row r="127" spans="3:8" ht="16.5" thickBot="1" x14ac:dyDescent="0.2">
      <c r="C127" s="23"/>
      <c r="D127" s="30"/>
      <c r="E127" s="2" t="str">
        <f t="shared" si="11"/>
        <v>064518000</v>
      </c>
      <c r="F127" s="9" t="str">
        <f t="shared" si="10"/>
        <v>06451FFFF</v>
      </c>
      <c r="G127" s="2">
        <v>32</v>
      </c>
      <c r="H127" s="2" t="s">
        <v>84</v>
      </c>
    </row>
    <row r="128" spans="3:8" ht="16.5" thickBot="1" x14ac:dyDescent="0.2">
      <c r="C128" s="23"/>
      <c r="D128" s="23"/>
      <c r="E128" s="2" t="str">
        <f t="shared" si="11"/>
        <v>064520000</v>
      </c>
      <c r="F128" s="9" t="str">
        <f t="shared" si="10"/>
        <v>06452FFFF</v>
      </c>
      <c r="G128" s="2">
        <v>64</v>
      </c>
      <c r="H128" s="2" t="s">
        <v>82</v>
      </c>
    </row>
    <row r="129" spans="3:8" ht="16.5" thickBot="1" x14ac:dyDescent="0.2">
      <c r="C129" s="23"/>
      <c r="D129" s="23"/>
      <c r="E129" s="2" t="str">
        <f t="shared" si="11"/>
        <v>064530000</v>
      </c>
      <c r="F129" s="9" t="str">
        <f t="shared" si="10"/>
        <v>064531FFF</v>
      </c>
      <c r="G129" s="2">
        <v>8</v>
      </c>
      <c r="H129" s="2" t="s">
        <v>85</v>
      </c>
    </row>
    <row r="130" spans="3:8" ht="16.5" thickBot="1" x14ac:dyDescent="0.2">
      <c r="C130" s="23"/>
      <c r="D130" s="23"/>
      <c r="E130" s="2" t="str">
        <f t="shared" si="11"/>
        <v>064532000</v>
      </c>
      <c r="F130" s="9" t="str">
        <f t="shared" si="10"/>
        <v>064533FFF</v>
      </c>
      <c r="G130" s="2">
        <v>8</v>
      </c>
      <c r="H130" s="2" t="s">
        <v>86</v>
      </c>
    </row>
    <row r="131" spans="3:8" ht="16.5" thickBot="1" x14ac:dyDescent="0.2">
      <c r="C131" s="23"/>
      <c r="D131" s="23"/>
      <c r="E131" s="2" t="str">
        <f t="shared" si="11"/>
        <v>064534000</v>
      </c>
      <c r="F131" s="9" t="str">
        <f t="shared" si="10"/>
        <v>064535FFF</v>
      </c>
      <c r="G131" s="2">
        <v>8</v>
      </c>
      <c r="H131" s="2" t="s">
        <v>87</v>
      </c>
    </row>
    <row r="132" spans="3:8" ht="16.5" thickBot="1" x14ac:dyDescent="0.2">
      <c r="C132" s="23"/>
      <c r="D132" s="23"/>
      <c r="E132" s="2" t="str">
        <f t="shared" si="11"/>
        <v>064536000</v>
      </c>
      <c r="F132" s="9" t="str">
        <f t="shared" si="10"/>
        <v>064537FFF</v>
      </c>
      <c r="G132" s="2">
        <v>8</v>
      </c>
      <c r="H132" s="2" t="s">
        <v>88</v>
      </c>
    </row>
    <row r="133" spans="3:8" ht="16.5" thickBot="1" x14ac:dyDescent="0.2">
      <c r="C133" s="23"/>
      <c r="D133" s="23"/>
      <c r="E133" s="2" t="str">
        <f t="shared" si="11"/>
        <v>064538000</v>
      </c>
      <c r="F133" s="9" t="str">
        <f t="shared" si="10"/>
        <v>06453FFFF</v>
      </c>
      <c r="G133" s="2">
        <v>32</v>
      </c>
      <c r="H133" s="17" t="s">
        <v>127</v>
      </c>
    </row>
    <row r="134" spans="3:8" ht="16.5" thickBot="1" x14ac:dyDescent="0.2">
      <c r="C134" s="23"/>
      <c r="D134" s="23"/>
      <c r="E134" s="2" t="str">
        <f t="shared" si="11"/>
        <v>064540000</v>
      </c>
      <c r="F134" s="12" t="str">
        <f t="shared" si="10"/>
        <v>06454FFFF</v>
      </c>
      <c r="G134" s="2">
        <v>64</v>
      </c>
      <c r="H134" s="16" t="s">
        <v>89</v>
      </c>
    </row>
    <row r="135" spans="3:8" ht="16.5" thickBot="1" x14ac:dyDescent="0.2">
      <c r="C135" s="23"/>
      <c r="D135" s="23"/>
      <c r="E135" s="2" t="str">
        <f t="shared" si="11"/>
        <v>064550000</v>
      </c>
      <c r="F135" s="9" t="str">
        <f t="shared" si="10"/>
        <v>06455FFFF</v>
      </c>
      <c r="G135" s="2">
        <v>64</v>
      </c>
      <c r="H135" s="16" t="s">
        <v>90</v>
      </c>
    </row>
    <row r="136" spans="3:8" ht="16.5" thickBot="1" x14ac:dyDescent="0.2">
      <c r="C136" s="23"/>
      <c r="D136" s="23"/>
      <c r="E136" s="2" t="str">
        <f t="shared" si="11"/>
        <v>064560000</v>
      </c>
      <c r="F136" s="9" t="str">
        <f t="shared" si="10"/>
        <v>06456FFFF</v>
      </c>
      <c r="G136" s="2">
        <v>64</v>
      </c>
      <c r="H136" s="2" t="s">
        <v>91</v>
      </c>
    </row>
    <row r="137" spans="3:8" ht="16.5" thickBot="1" x14ac:dyDescent="0.2">
      <c r="C137" s="23"/>
      <c r="D137" s="23"/>
      <c r="E137" s="2" t="str">
        <f t="shared" si="11"/>
        <v>064570000</v>
      </c>
      <c r="F137" s="9" t="str">
        <f t="shared" si="10"/>
        <v>06457FFFF</v>
      </c>
      <c r="G137" s="2">
        <v>64</v>
      </c>
      <c r="H137" s="2" t="s">
        <v>92</v>
      </c>
    </row>
    <row r="138" spans="3:8" ht="16.5" thickBot="1" x14ac:dyDescent="0.2">
      <c r="C138" s="23"/>
      <c r="D138" s="23"/>
      <c r="E138" s="2" t="str">
        <f t="shared" si="11"/>
        <v>064580000</v>
      </c>
      <c r="F138" s="9" t="str">
        <f t="shared" si="10"/>
        <v>06458FFFF</v>
      </c>
      <c r="G138" s="2">
        <v>64</v>
      </c>
      <c r="H138" s="2" t="s">
        <v>93</v>
      </c>
    </row>
    <row r="139" spans="3:8" ht="16.5" thickBot="1" x14ac:dyDescent="0.2">
      <c r="C139" s="23"/>
      <c r="D139" s="23"/>
      <c r="E139" s="2" t="str">
        <f t="shared" si="11"/>
        <v>064590000</v>
      </c>
      <c r="F139" s="9" t="str">
        <f t="shared" si="10"/>
        <v>06459FFFF</v>
      </c>
      <c r="G139" s="2">
        <v>64</v>
      </c>
      <c r="H139" s="2" t="s">
        <v>94</v>
      </c>
    </row>
    <row r="140" spans="3:8" ht="16.5" thickBot="1" x14ac:dyDescent="0.2">
      <c r="C140" s="23"/>
      <c r="D140" s="23"/>
      <c r="E140" s="2" t="str">
        <f t="shared" si="11"/>
        <v>0645A0000</v>
      </c>
      <c r="F140" s="9" t="str">
        <f t="shared" si="10"/>
        <v>0645AFFFF</v>
      </c>
      <c r="G140" s="2">
        <v>64</v>
      </c>
      <c r="H140" s="2" t="s">
        <v>95</v>
      </c>
    </row>
    <row r="141" spans="3:8" ht="16.5" thickBot="1" x14ac:dyDescent="0.2">
      <c r="C141" s="23"/>
      <c r="D141" s="23"/>
      <c r="E141" s="2" t="str">
        <f t="shared" si="11"/>
        <v>0645B0000</v>
      </c>
      <c r="F141" s="9" t="str">
        <f t="shared" si="10"/>
        <v>0645BFFFF</v>
      </c>
      <c r="G141" s="2">
        <v>64</v>
      </c>
      <c r="H141" s="2" t="s">
        <v>96</v>
      </c>
    </row>
    <row r="142" spans="3:8" ht="16.5" thickBot="1" x14ac:dyDescent="0.2">
      <c r="C142" s="23"/>
      <c r="D142" s="23"/>
      <c r="E142" s="2" t="str">
        <f t="shared" si="11"/>
        <v>0645C0000</v>
      </c>
      <c r="F142" s="9" t="str">
        <f t="shared" si="10"/>
        <v>0645CFFFF</v>
      </c>
      <c r="G142" s="2">
        <v>64</v>
      </c>
      <c r="H142" s="2" t="s">
        <v>97</v>
      </c>
    </row>
    <row r="143" spans="3:8" ht="16.5" thickBot="1" x14ac:dyDescent="0.2">
      <c r="C143" s="23"/>
      <c r="D143" s="23"/>
      <c r="E143" s="2" t="str">
        <f t="shared" si="11"/>
        <v>0645D0000</v>
      </c>
      <c r="F143" s="9" t="str">
        <f t="shared" si="10"/>
        <v>0645DFFFF</v>
      </c>
      <c r="G143" s="2">
        <v>64</v>
      </c>
      <c r="H143" s="2" t="s">
        <v>98</v>
      </c>
    </row>
    <row r="144" spans="3:8" ht="16.5" thickBot="1" x14ac:dyDescent="0.2">
      <c r="C144" s="23"/>
      <c r="D144" s="23"/>
      <c r="E144" s="2" t="str">
        <f t="shared" si="11"/>
        <v>0645E0000</v>
      </c>
      <c r="F144" s="9" t="str">
        <f t="shared" si="10"/>
        <v>0645EFFFF</v>
      </c>
      <c r="G144" s="2">
        <v>64</v>
      </c>
      <c r="H144" s="2" t="s">
        <v>99</v>
      </c>
    </row>
    <row r="145" spans="3:8" ht="16.5" thickBot="1" x14ac:dyDescent="0.2">
      <c r="C145" s="23"/>
      <c r="D145" s="23"/>
      <c r="E145" s="2" t="str">
        <f t="shared" si="11"/>
        <v>0645F0000</v>
      </c>
      <c r="F145" s="9" t="str">
        <f t="shared" si="10"/>
        <v>0645FFFFF</v>
      </c>
      <c r="G145" s="2">
        <v>64</v>
      </c>
      <c r="H145" s="2" t="s">
        <v>100</v>
      </c>
    </row>
    <row r="146" spans="3:8" ht="16.5" thickBot="1" x14ac:dyDescent="0.2">
      <c r="C146" s="23"/>
      <c r="D146" s="23"/>
      <c r="E146" s="2" t="str">
        <f t="shared" si="11"/>
        <v>064600000</v>
      </c>
      <c r="F146" s="9" t="str">
        <f t="shared" si="10"/>
        <v>06463FFFF</v>
      </c>
      <c r="G146" s="2">
        <v>256</v>
      </c>
      <c r="H146" s="2" t="s">
        <v>101</v>
      </c>
    </row>
    <row r="147" spans="3:8" ht="16.5" thickBot="1" x14ac:dyDescent="0.2">
      <c r="C147" s="23"/>
      <c r="D147" s="23"/>
      <c r="E147" s="2" t="str">
        <f t="shared" si="11"/>
        <v>064640000</v>
      </c>
      <c r="F147" s="9" t="str">
        <f t="shared" si="10"/>
        <v>06464FFFF</v>
      </c>
      <c r="G147" s="2">
        <v>64</v>
      </c>
      <c r="H147" s="2" t="s">
        <v>102</v>
      </c>
    </row>
    <row r="148" spans="3:8" ht="16.5" thickBot="1" x14ac:dyDescent="0.2">
      <c r="C148" s="23"/>
      <c r="D148" s="23"/>
      <c r="E148" s="2" t="str">
        <f>DEC2HEX(HEX2DEC(F147)+1,9)</f>
        <v>064650000</v>
      </c>
      <c r="F148" s="9" t="str">
        <f>DEC2HEX(HEX2DEC(E148)+G148*1024-1,9)</f>
        <v>06465FFFF</v>
      </c>
      <c r="G148" s="2">
        <v>64</v>
      </c>
      <c r="H148" s="14" t="s">
        <v>103</v>
      </c>
    </row>
    <row r="149" spans="3:8" ht="16.5" thickBot="1" x14ac:dyDescent="0.2">
      <c r="C149" s="23"/>
      <c r="D149" s="23"/>
      <c r="E149" s="2" t="str">
        <f t="shared" ref="E149:E156" si="13">DEC2HEX(HEX2DEC(F148)+1,9)</f>
        <v>064660000</v>
      </c>
      <c r="F149" s="9" t="str">
        <f t="shared" ref="F149:F159" si="14">DEC2HEX(HEX2DEC(E149)+G149*1024-1,9)</f>
        <v>06466FFFF</v>
      </c>
      <c r="G149" s="2">
        <v>64</v>
      </c>
      <c r="H149" s="2" t="s">
        <v>110</v>
      </c>
    </row>
    <row r="150" spans="3:8" ht="16.5" thickBot="1" x14ac:dyDescent="0.2">
      <c r="C150" s="23"/>
      <c r="D150" s="23"/>
      <c r="E150" s="2" t="str">
        <f t="shared" si="13"/>
        <v>064670000</v>
      </c>
      <c r="F150" s="9" t="str">
        <f t="shared" si="14"/>
        <v>06467FFFF</v>
      </c>
      <c r="G150" s="2">
        <v>64</v>
      </c>
      <c r="H150" s="14" t="s">
        <v>111</v>
      </c>
    </row>
    <row r="151" spans="3:8" ht="16.5" thickBot="1" x14ac:dyDescent="0.2">
      <c r="C151" s="23"/>
      <c r="D151" s="23"/>
      <c r="E151" s="2" t="str">
        <f t="shared" si="13"/>
        <v>064680000</v>
      </c>
      <c r="F151" s="9" t="str">
        <f t="shared" si="14"/>
        <v>06469FFFF</v>
      </c>
      <c r="G151" s="2">
        <v>128</v>
      </c>
      <c r="H151" s="14" t="s">
        <v>112</v>
      </c>
    </row>
    <row r="152" spans="3:8" ht="16.5" thickBot="1" x14ac:dyDescent="0.2">
      <c r="C152" s="23"/>
      <c r="D152" s="23"/>
      <c r="E152" s="2" t="str">
        <f t="shared" si="13"/>
        <v>0646A0000</v>
      </c>
      <c r="F152" s="9" t="str">
        <f t="shared" si="14"/>
        <v>0647FFFFF</v>
      </c>
      <c r="G152" s="2">
        <f>128+512+256+512</f>
        <v>1408</v>
      </c>
      <c r="H152" s="2" t="s">
        <v>79</v>
      </c>
    </row>
    <row r="153" spans="3:8" ht="16.5" thickBot="1" x14ac:dyDescent="0.2">
      <c r="C153" s="23"/>
      <c r="D153" s="23"/>
      <c r="E153" s="2" t="str">
        <f t="shared" si="13"/>
        <v>064800000</v>
      </c>
      <c r="F153" s="9" t="str">
        <f t="shared" si="14"/>
        <v>064BFFFFF</v>
      </c>
      <c r="G153" s="2">
        <f>4*1024</f>
        <v>4096</v>
      </c>
      <c r="H153" s="2" t="s">
        <v>113</v>
      </c>
    </row>
    <row r="154" spans="3:8" ht="16.5" thickBot="1" x14ac:dyDescent="0.2">
      <c r="C154" s="23"/>
      <c r="D154" s="23"/>
      <c r="E154" s="2" t="str">
        <f t="shared" si="13"/>
        <v>064C00000</v>
      </c>
      <c r="F154" s="9" t="str">
        <f t="shared" si="14"/>
        <v>06FFFFFFF</v>
      </c>
      <c r="G154" s="2">
        <f>1024*(128+32+16+4)</f>
        <v>184320</v>
      </c>
      <c r="H154" s="2" t="s">
        <v>79</v>
      </c>
    </row>
    <row r="155" spans="3:8" ht="16.5" thickBot="1" x14ac:dyDescent="0.2">
      <c r="C155" s="25"/>
      <c r="D155" s="25"/>
      <c r="E155" s="8" t="str">
        <f t="shared" si="13"/>
        <v>070000000</v>
      </c>
      <c r="F155" s="9" t="str">
        <f t="shared" si="14"/>
        <v>07FFFFFFF</v>
      </c>
      <c r="G155" s="2">
        <f>256*1024</f>
        <v>262144</v>
      </c>
      <c r="H155" s="2" t="s">
        <v>80</v>
      </c>
    </row>
    <row r="156" spans="3:8" ht="16.5" thickBot="1" x14ac:dyDescent="0.2">
      <c r="C156" s="22">
        <v>2048</v>
      </c>
      <c r="D156" s="24" t="s">
        <v>114</v>
      </c>
      <c r="E156" s="8" t="str">
        <f t="shared" si="13"/>
        <v>080000000</v>
      </c>
      <c r="F156" s="9" t="str">
        <f t="shared" si="14"/>
        <v>0FFFFFFFF</v>
      </c>
      <c r="G156" s="2">
        <f>1024*1024*2</f>
        <v>2097152</v>
      </c>
      <c r="H156" s="6" t="s">
        <v>78</v>
      </c>
    </row>
    <row r="157" spans="3:8" ht="16.5" thickBot="1" x14ac:dyDescent="0.2">
      <c r="C157" s="23"/>
      <c r="D157" s="25"/>
      <c r="E157" s="2"/>
      <c r="F157" s="2"/>
      <c r="G157" s="2"/>
      <c r="H157" s="6"/>
    </row>
    <row r="158" spans="3:8" ht="16.5" thickBot="1" x14ac:dyDescent="0.2">
      <c r="C158" s="23" t="s">
        <v>116</v>
      </c>
      <c r="D158" s="24" t="s">
        <v>115</v>
      </c>
      <c r="E158" s="8" t="str">
        <f>DEC2HEX(HEX2DEC(100000000),9)</f>
        <v>100000000</v>
      </c>
      <c r="F158" s="9" t="str">
        <f t="shared" si="14"/>
        <v>87FFFFFFF</v>
      </c>
      <c r="G158" s="2">
        <f>1024*1024*30</f>
        <v>31457280</v>
      </c>
      <c r="H158" s="2" t="s">
        <v>79</v>
      </c>
    </row>
    <row r="159" spans="3:8" ht="16.5" thickBot="1" x14ac:dyDescent="0.2">
      <c r="C159" s="25"/>
      <c r="D159" s="25"/>
      <c r="E159" s="8" t="str">
        <f t="shared" ref="E159" si="15">DEC2HEX(HEX2DEC(F158)+1)</f>
        <v>880000000</v>
      </c>
      <c r="F159" s="2" t="str">
        <f t="shared" si="14"/>
        <v>FFFFFFFFF</v>
      </c>
      <c r="G159" s="2">
        <f>1024*1024*30</f>
        <v>31457280</v>
      </c>
      <c r="H159" s="2" t="s">
        <v>78</v>
      </c>
    </row>
  </sheetData>
  <mergeCells count="13">
    <mergeCell ref="C156:C157"/>
    <mergeCell ref="D156:D157"/>
    <mergeCell ref="C158:C159"/>
    <mergeCell ref="D158:D159"/>
    <mergeCell ref="H89:H90"/>
    <mergeCell ref="C87:C155"/>
    <mergeCell ref="D87:D155"/>
    <mergeCell ref="C3:C5"/>
    <mergeCell ref="D3:D5"/>
    <mergeCell ref="C6:C16"/>
    <mergeCell ref="D6:D16"/>
    <mergeCell ref="C17:C86"/>
    <mergeCell ref="D17:D8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03"/>
  <sheetViews>
    <sheetView topLeftCell="A37" zoomScale="85" zoomScaleNormal="85" workbookViewId="0">
      <selection activeCell="E27" sqref="E27:H29"/>
    </sheetView>
  </sheetViews>
  <sheetFormatPr defaultRowHeight="13.5" x14ac:dyDescent="0.15"/>
  <cols>
    <col min="4" max="4" width="30.5" bestFit="1" customWidth="1"/>
    <col min="5" max="5" width="30.5" customWidth="1"/>
    <col min="6" max="6" width="18.375" customWidth="1"/>
    <col min="7" max="7" width="27.5" customWidth="1"/>
    <col min="8" max="8" width="28.875" bestFit="1" customWidth="1"/>
    <col min="9" max="9" width="43.25" bestFit="1" customWidth="1"/>
  </cols>
  <sheetData>
    <row r="1" spans="3:8" ht="14.25" thickBot="1" x14ac:dyDescent="0.2">
      <c r="C1" s="1"/>
      <c r="D1" s="1"/>
      <c r="E1" s="1"/>
      <c r="F1" s="1"/>
      <c r="G1" s="1"/>
      <c r="H1" s="1"/>
    </row>
    <row r="2" spans="3:8" ht="16.5" thickBot="1" x14ac:dyDescent="0.2">
      <c r="C2" s="2" t="s">
        <v>1</v>
      </c>
      <c r="D2" s="2" t="s">
        <v>4</v>
      </c>
      <c r="E2" s="2" t="s">
        <v>8</v>
      </c>
      <c r="F2" s="3" t="s">
        <v>0</v>
      </c>
      <c r="G2" s="3" t="s">
        <v>7</v>
      </c>
      <c r="H2" s="3" t="s">
        <v>2</v>
      </c>
    </row>
    <row r="3" spans="3:8" ht="16.5" thickBot="1" x14ac:dyDescent="0.2">
      <c r="C3" s="22">
        <v>512</v>
      </c>
      <c r="D3" s="24" t="s">
        <v>5</v>
      </c>
      <c r="E3" s="8">
        <v>0</v>
      </c>
      <c r="F3" s="3" t="str">
        <f>DEC2HEX(HEX2DEC(E3)+G3*1024)</f>
        <v>20000</v>
      </c>
      <c r="G3" s="3">
        <v>128</v>
      </c>
      <c r="H3" s="3" t="s">
        <v>3</v>
      </c>
    </row>
    <row r="4" spans="3:8" ht="16.5" thickBot="1" x14ac:dyDescent="0.2">
      <c r="C4" s="23"/>
      <c r="D4" s="23"/>
      <c r="E4" s="3" t="s">
        <v>13</v>
      </c>
      <c r="F4" s="3" t="s">
        <v>13</v>
      </c>
      <c r="G4" s="3" t="s">
        <v>13</v>
      </c>
      <c r="H4" s="3" t="s">
        <v>23</v>
      </c>
    </row>
    <row r="5" spans="3:8" ht="16.5" thickBot="1" x14ac:dyDescent="0.2">
      <c r="C5" s="23"/>
      <c r="D5" s="25"/>
      <c r="E5" s="2">
        <v>10000000</v>
      </c>
      <c r="F5" s="3" t="str">
        <f>DEC2HEX(HEX2DEC(E5)+G5*1024-1)</f>
        <v>1FFFFFFF</v>
      </c>
      <c r="G5" s="3">
        <f>256*1024</f>
        <v>262144</v>
      </c>
      <c r="H5" s="3" t="s">
        <v>61</v>
      </c>
    </row>
    <row r="6" spans="3:8" ht="14.25" customHeight="1" thickBot="1" x14ac:dyDescent="0.2">
      <c r="C6" s="22">
        <v>512</v>
      </c>
      <c r="D6" s="26" t="s">
        <v>6</v>
      </c>
      <c r="E6" s="4">
        <v>20000000</v>
      </c>
      <c r="F6" s="3" t="str">
        <f>DEC2HEX(HEX2DEC(E6)+G6*1024-1)</f>
        <v>2000FFFF</v>
      </c>
      <c r="G6" s="3">
        <v>64</v>
      </c>
      <c r="H6" s="3" t="s">
        <v>9</v>
      </c>
    </row>
    <row r="7" spans="3:8" ht="14.25" customHeight="1" thickBot="1" x14ac:dyDescent="0.2">
      <c r="C7" s="23"/>
      <c r="D7" s="27"/>
      <c r="E7" s="3" t="s">
        <v>13</v>
      </c>
      <c r="F7" s="3" t="s">
        <v>13</v>
      </c>
      <c r="G7" s="3" t="s">
        <v>13</v>
      </c>
      <c r="H7" s="3" t="s">
        <v>23</v>
      </c>
    </row>
    <row r="8" spans="3:8" ht="16.5" thickBot="1" x14ac:dyDescent="0.2">
      <c r="C8" s="23"/>
      <c r="D8" s="27"/>
      <c r="E8" s="19">
        <v>30000000</v>
      </c>
      <c r="F8" s="20" t="str">
        <f>DEC2HEX(HEX2DEC(E8)+G8*1024-1)</f>
        <v>300FFFFF</v>
      </c>
      <c r="G8" s="20">
        <v>1024</v>
      </c>
      <c r="H8" s="20" t="s">
        <v>10</v>
      </c>
    </row>
    <row r="9" spans="3:8" ht="16.5" thickBot="1" x14ac:dyDescent="0.2">
      <c r="C9" s="23"/>
      <c r="D9" s="27"/>
      <c r="E9" s="19" t="str">
        <f>DEC2HEX(HEX2DEC(F8)+1)</f>
        <v>30100000</v>
      </c>
      <c r="F9" s="20" t="str">
        <f>DEC2HEX(HEX2DEC(E9)+G9*1024-1)</f>
        <v>3013FFFF</v>
      </c>
      <c r="G9" s="20">
        <v>256</v>
      </c>
      <c r="H9" s="20" t="s">
        <v>11</v>
      </c>
    </row>
    <row r="10" spans="3:8" ht="16.5" thickBot="1" x14ac:dyDescent="0.2">
      <c r="C10" s="23"/>
      <c r="D10" s="27"/>
      <c r="E10" s="19" t="str">
        <f>DEC2HEX(HEX2DEC(F9)+1)</f>
        <v>30140000</v>
      </c>
      <c r="F10" s="20" t="str">
        <f>DEC2HEX(HEX2DEC(E10)+G10*1024-1)</f>
        <v>301FFFFF</v>
      </c>
      <c r="G10" s="20">
        <v>768</v>
      </c>
      <c r="H10" s="20" t="s">
        <v>12</v>
      </c>
    </row>
    <row r="11" spans="3:8" ht="16.5" thickBot="1" x14ac:dyDescent="0.2">
      <c r="C11" s="23"/>
      <c r="D11" s="27"/>
      <c r="E11" s="2" t="str">
        <f>DEC2HEX(HEX2DEC(F10)+1)</f>
        <v>30200000</v>
      </c>
      <c r="F11" s="3" t="str">
        <f>DEC2HEX(HEX2DEC(E11)+G11*1024-1)</f>
        <v>3023FFFF</v>
      </c>
      <c r="G11" s="3">
        <v>256</v>
      </c>
      <c r="H11" s="18" t="s">
        <v>23</v>
      </c>
    </row>
    <row r="12" spans="3:8" ht="16.5" thickBot="1" x14ac:dyDescent="0.2">
      <c r="C12" s="25"/>
      <c r="D12" s="28"/>
      <c r="E12" s="3" t="s">
        <v>13</v>
      </c>
      <c r="F12" s="3" t="s">
        <v>13</v>
      </c>
      <c r="G12" s="3" t="s">
        <v>13</v>
      </c>
      <c r="H12" s="3" t="s">
        <v>23</v>
      </c>
    </row>
    <row r="13" spans="3:8" ht="16.5" customHeight="1" thickBot="1" x14ac:dyDescent="0.2">
      <c r="C13" s="22">
        <v>512</v>
      </c>
      <c r="D13" s="24" t="s">
        <v>75</v>
      </c>
      <c r="E13" s="4">
        <v>40000000</v>
      </c>
      <c r="F13" s="3" t="str">
        <f>DEC2HEX(HEX2DEC(E13)+G13*1024-1)</f>
        <v>4003FFFF</v>
      </c>
      <c r="G13" s="3">
        <v>256</v>
      </c>
      <c r="H13" s="3" t="s">
        <v>14</v>
      </c>
    </row>
    <row r="14" spans="3:8" ht="16.5" thickBot="1" x14ac:dyDescent="0.2">
      <c r="C14" s="23"/>
      <c r="D14" s="23"/>
      <c r="E14" s="2" t="str">
        <f>DEC2HEX(HEX2DEC(F13)+1)</f>
        <v>40040000</v>
      </c>
      <c r="F14" s="3" t="str">
        <f>DEC2HEX(HEX2DEC(E14)+G14*1024-1)</f>
        <v>4007FFFF</v>
      </c>
      <c r="G14" s="3">
        <v>256</v>
      </c>
      <c r="H14" s="3" t="s">
        <v>15</v>
      </c>
    </row>
    <row r="15" spans="3:8" ht="16.5" thickBot="1" x14ac:dyDescent="0.2">
      <c r="C15" s="23"/>
      <c r="D15" s="23"/>
      <c r="E15" s="2" t="str">
        <f>DEC2HEX(HEX2DEC(F14)+1)</f>
        <v>40080000</v>
      </c>
      <c r="F15" s="3" t="str">
        <f>DEC2HEX(HEX2DEC(E15)+G15*1024-1)</f>
        <v>400BFFFF</v>
      </c>
      <c r="G15" s="3">
        <v>256</v>
      </c>
      <c r="H15" s="3" t="s">
        <v>16</v>
      </c>
    </row>
    <row r="16" spans="3:8" ht="13.5" customHeight="1" thickBot="1" x14ac:dyDescent="0.2">
      <c r="C16" s="23"/>
      <c r="D16" s="23"/>
      <c r="E16" s="2" t="str">
        <f>DEC2HEX(HEX2DEC(F15)+1)</f>
        <v>400C0000</v>
      </c>
      <c r="F16" s="3" t="str">
        <f>DEC2HEX(HEX2DEC(E16)+G16*1024-1)</f>
        <v>400FFFFF</v>
      </c>
      <c r="G16" s="3">
        <v>256</v>
      </c>
      <c r="H16" s="2" t="s">
        <v>24</v>
      </c>
    </row>
    <row r="17" spans="3:8" ht="13.5" customHeight="1" thickBot="1" x14ac:dyDescent="0.2">
      <c r="C17" s="23"/>
      <c r="D17" s="23"/>
      <c r="E17" s="2" t="str">
        <f>DEC2HEX(HEX2DEC(F16)+1)</f>
        <v>40100000</v>
      </c>
      <c r="F17" s="3" t="str">
        <f>DEC2HEX(HEX2DEC(E17)+G17*1024-1)</f>
        <v>4013FFFF</v>
      </c>
      <c r="G17" s="3">
        <v>256</v>
      </c>
      <c r="H17" s="2" t="s">
        <v>33</v>
      </c>
    </row>
    <row r="18" spans="3:8" ht="13.5" customHeight="1" thickBot="1" x14ac:dyDescent="0.2">
      <c r="C18" s="23"/>
      <c r="D18" s="23"/>
      <c r="E18" s="2" t="str">
        <f t="shared" ref="E18:E64" si="0">DEC2HEX(HEX2DEC(F17)+1)</f>
        <v>40140000</v>
      </c>
      <c r="F18" s="3" t="str">
        <f t="shared" ref="F18:F81" si="1">DEC2HEX(HEX2DEC(E18)+G18*1024-1)</f>
        <v>4017FFFF</v>
      </c>
      <c r="G18" s="3">
        <v>256</v>
      </c>
      <c r="H18" s="2" t="s">
        <v>34</v>
      </c>
    </row>
    <row r="19" spans="3:8" ht="14.25" customHeight="1" thickBot="1" x14ac:dyDescent="0.2">
      <c r="C19" s="23"/>
      <c r="D19" s="23"/>
      <c r="E19" s="2" t="str">
        <f t="shared" si="0"/>
        <v>40180000</v>
      </c>
      <c r="F19" s="3" t="str">
        <f t="shared" si="1"/>
        <v>401BFFFF</v>
      </c>
      <c r="G19" s="3">
        <v>256</v>
      </c>
      <c r="H19" s="2" t="s">
        <v>35</v>
      </c>
    </row>
    <row r="20" spans="3:8" ht="16.5" customHeight="1" thickBot="1" x14ac:dyDescent="0.2">
      <c r="C20" s="23"/>
      <c r="D20" s="23"/>
      <c r="E20" s="2" t="str">
        <f t="shared" si="0"/>
        <v>401C0000</v>
      </c>
      <c r="F20" s="3" t="str">
        <f t="shared" si="1"/>
        <v>401FFFFF</v>
      </c>
      <c r="G20" s="3">
        <v>256</v>
      </c>
      <c r="H20" s="2" t="s">
        <v>36</v>
      </c>
    </row>
    <row r="21" spans="3:8" ht="16.5" thickBot="1" x14ac:dyDescent="0.2">
      <c r="C21" s="23"/>
      <c r="D21" s="23"/>
      <c r="E21" s="2" t="str">
        <f t="shared" si="0"/>
        <v>40200000</v>
      </c>
      <c r="F21" s="21" t="str">
        <f t="shared" si="1"/>
        <v>4021FFFF</v>
      </c>
      <c r="G21" s="2">
        <v>128</v>
      </c>
      <c r="H21" s="2" t="s">
        <v>32</v>
      </c>
    </row>
    <row r="22" spans="3:8" ht="16.5" thickBot="1" x14ac:dyDescent="0.2">
      <c r="C22" s="23"/>
      <c r="D22" s="23"/>
      <c r="E22" s="2" t="str">
        <f t="shared" si="0"/>
        <v>40220000</v>
      </c>
      <c r="F22" s="2" t="str">
        <f t="shared" si="1"/>
        <v>4023FFFF</v>
      </c>
      <c r="G22" s="2">
        <v>128</v>
      </c>
      <c r="H22" s="2" t="s">
        <v>17</v>
      </c>
    </row>
    <row r="23" spans="3:8" ht="16.5" customHeight="1" thickBot="1" x14ac:dyDescent="0.2">
      <c r="C23" s="23"/>
      <c r="D23" s="23"/>
      <c r="E23" s="2" t="str">
        <f t="shared" si="0"/>
        <v>40240000</v>
      </c>
      <c r="F23" s="2" t="str">
        <f t="shared" si="1"/>
        <v>4025FFFF</v>
      </c>
      <c r="G23" s="2">
        <v>128</v>
      </c>
      <c r="H23" s="2" t="s">
        <v>18</v>
      </c>
    </row>
    <row r="24" spans="3:8" ht="16.5" thickBot="1" x14ac:dyDescent="0.2">
      <c r="C24" s="23"/>
      <c r="D24" s="23"/>
      <c r="E24" s="2" t="str">
        <f t="shared" si="0"/>
        <v>40260000</v>
      </c>
      <c r="F24" s="2" t="str">
        <f t="shared" si="1"/>
        <v>4027FFFF</v>
      </c>
      <c r="G24" s="2">
        <v>128</v>
      </c>
      <c r="H24" s="2" t="s">
        <v>19</v>
      </c>
    </row>
    <row r="25" spans="3:8" ht="16.5" thickBot="1" x14ac:dyDescent="0.2">
      <c r="C25" s="23"/>
      <c r="D25" s="23"/>
      <c r="E25" s="2" t="str">
        <f t="shared" si="0"/>
        <v>40280000</v>
      </c>
      <c r="F25" s="2" t="str">
        <f t="shared" si="1"/>
        <v>4029FFFF</v>
      </c>
      <c r="G25" s="2">
        <v>128</v>
      </c>
      <c r="H25" s="2" t="s">
        <v>139</v>
      </c>
    </row>
    <row r="26" spans="3:8" ht="16.5" thickBot="1" x14ac:dyDescent="0.2">
      <c r="C26" s="23"/>
      <c r="D26" s="23"/>
      <c r="E26" s="2" t="str">
        <f t="shared" si="0"/>
        <v>402A0000</v>
      </c>
      <c r="F26" s="2" t="str">
        <f t="shared" si="1"/>
        <v>402FFFFF</v>
      </c>
      <c r="G26" s="2">
        <v>384</v>
      </c>
      <c r="H26" s="2" t="s">
        <v>23</v>
      </c>
    </row>
    <row r="27" spans="3:8" ht="16.5" thickBot="1" x14ac:dyDescent="0.2">
      <c r="C27" s="23"/>
      <c r="D27" s="23"/>
      <c r="E27" s="2" t="str">
        <f t="shared" si="0"/>
        <v>40300000</v>
      </c>
      <c r="F27" s="2" t="str">
        <f t="shared" si="1"/>
        <v>4033FFFF</v>
      </c>
      <c r="G27" s="2">
        <v>256</v>
      </c>
      <c r="H27" s="2" t="s">
        <v>31</v>
      </c>
    </row>
    <row r="28" spans="3:8" ht="16.5" thickBot="1" x14ac:dyDescent="0.2">
      <c r="C28" s="23"/>
      <c r="D28" s="23"/>
      <c r="E28" s="2" t="str">
        <f t="shared" si="0"/>
        <v>40340000</v>
      </c>
      <c r="F28" s="2" t="str">
        <f t="shared" si="1"/>
        <v>4037FFFF</v>
      </c>
      <c r="G28" s="2">
        <v>256</v>
      </c>
      <c r="H28" s="2" t="s">
        <v>20</v>
      </c>
    </row>
    <row r="29" spans="3:8" ht="16.5" thickBot="1" x14ac:dyDescent="0.2">
      <c r="C29" s="23"/>
      <c r="D29" s="23"/>
      <c r="E29" s="2" t="str">
        <f t="shared" si="0"/>
        <v>40380000</v>
      </c>
      <c r="F29" s="2" t="str">
        <f t="shared" si="1"/>
        <v>403BFFFF</v>
      </c>
      <c r="G29" s="2">
        <v>256</v>
      </c>
      <c r="H29" s="2" t="s">
        <v>21</v>
      </c>
    </row>
    <row r="30" spans="3:8" ht="16.5" thickBot="1" x14ac:dyDescent="0.2">
      <c r="C30" s="23"/>
      <c r="D30" s="23"/>
      <c r="E30" s="2" t="str">
        <f t="shared" si="0"/>
        <v>403C0000</v>
      </c>
      <c r="F30" s="2" t="str">
        <f t="shared" si="1"/>
        <v>403FFFFF</v>
      </c>
      <c r="G30" s="2">
        <v>256</v>
      </c>
      <c r="H30" s="2" t="s">
        <v>22</v>
      </c>
    </row>
    <row r="31" spans="3:8" ht="16.5" thickBot="1" x14ac:dyDescent="0.2">
      <c r="C31" s="23"/>
      <c r="D31" s="23"/>
      <c r="E31" s="2" t="str">
        <f t="shared" si="0"/>
        <v>40400000</v>
      </c>
      <c r="F31" s="2" t="str">
        <f t="shared" si="1"/>
        <v>4041FFFF</v>
      </c>
      <c r="G31" s="2">
        <v>128</v>
      </c>
      <c r="H31" s="2" t="s">
        <v>26</v>
      </c>
    </row>
    <row r="32" spans="3:8" ht="16.5" customHeight="1" thickBot="1" x14ac:dyDescent="0.2">
      <c r="C32" s="23"/>
      <c r="D32" s="23"/>
      <c r="E32" s="2" t="str">
        <f t="shared" si="0"/>
        <v>40420000</v>
      </c>
      <c r="F32" s="2" t="str">
        <f t="shared" si="1"/>
        <v>4043FFFF</v>
      </c>
      <c r="G32" s="2">
        <v>128</v>
      </c>
      <c r="H32" s="2" t="s">
        <v>27</v>
      </c>
    </row>
    <row r="33" spans="3:8" ht="16.5" thickBot="1" x14ac:dyDescent="0.2">
      <c r="C33" s="23"/>
      <c r="D33" s="23"/>
      <c r="E33" s="2" t="str">
        <f t="shared" si="0"/>
        <v>40440000</v>
      </c>
      <c r="F33" s="2" t="str">
        <f t="shared" si="1"/>
        <v>4045FFFF</v>
      </c>
      <c r="G33" s="2">
        <v>128</v>
      </c>
      <c r="H33" s="2" t="s">
        <v>28</v>
      </c>
    </row>
    <row r="34" spans="3:8" ht="16.5" thickBot="1" x14ac:dyDescent="0.2">
      <c r="C34" s="23"/>
      <c r="D34" s="23"/>
      <c r="E34" s="2" t="str">
        <f t="shared" si="0"/>
        <v>40460000</v>
      </c>
      <c r="F34" s="2" t="str">
        <f t="shared" si="1"/>
        <v>4047FFFF</v>
      </c>
      <c r="G34" s="2">
        <v>128</v>
      </c>
      <c r="H34" s="2" t="s">
        <v>29</v>
      </c>
    </row>
    <row r="35" spans="3:8" ht="16.5" thickBot="1" x14ac:dyDescent="0.2">
      <c r="C35" s="23"/>
      <c r="D35" s="23"/>
      <c r="E35" s="2" t="str">
        <f t="shared" si="0"/>
        <v>40480000</v>
      </c>
      <c r="F35" s="2" t="str">
        <f t="shared" si="1"/>
        <v>4049FFFF</v>
      </c>
      <c r="G35" s="2">
        <v>128</v>
      </c>
      <c r="H35" s="2" t="s">
        <v>30</v>
      </c>
    </row>
    <row r="36" spans="3:8" ht="16.5" thickBot="1" x14ac:dyDescent="0.2">
      <c r="C36" s="23"/>
      <c r="D36" s="23"/>
      <c r="E36" s="2" t="str">
        <f t="shared" si="0"/>
        <v>404A0000</v>
      </c>
      <c r="F36" s="2" t="str">
        <f t="shared" si="1"/>
        <v>404FFFFF</v>
      </c>
      <c r="G36" s="2">
        <f>128*3</f>
        <v>384</v>
      </c>
      <c r="H36" s="2" t="s">
        <v>24</v>
      </c>
    </row>
    <row r="37" spans="3:8" ht="16.5" thickBot="1" x14ac:dyDescent="0.2">
      <c r="C37" s="23"/>
      <c r="D37" s="23"/>
      <c r="E37" s="2" t="str">
        <f t="shared" si="0"/>
        <v>40500000</v>
      </c>
      <c r="F37" s="2" t="str">
        <f t="shared" si="1"/>
        <v>4050FFFF</v>
      </c>
      <c r="G37" s="2">
        <v>64</v>
      </c>
      <c r="H37" s="2" t="s">
        <v>37</v>
      </c>
    </row>
    <row r="38" spans="3:8" ht="16.5" thickBot="1" x14ac:dyDescent="0.2">
      <c r="C38" s="23"/>
      <c r="D38" s="23"/>
      <c r="E38" s="2" t="str">
        <f t="shared" si="0"/>
        <v>40510000</v>
      </c>
      <c r="F38" s="2" t="str">
        <f t="shared" si="1"/>
        <v>4051FFFF</v>
      </c>
      <c r="G38" s="2">
        <v>64</v>
      </c>
      <c r="H38" s="2" t="s">
        <v>38</v>
      </c>
    </row>
    <row r="39" spans="3:8" ht="16.5" customHeight="1" thickBot="1" x14ac:dyDescent="0.2">
      <c r="C39" s="23"/>
      <c r="D39" s="23"/>
      <c r="E39" s="2" t="str">
        <f t="shared" si="0"/>
        <v>40520000</v>
      </c>
      <c r="F39" s="2" t="str">
        <f t="shared" si="1"/>
        <v>4052FFFF</v>
      </c>
      <c r="G39" s="2">
        <v>64</v>
      </c>
      <c r="H39" s="2" t="s">
        <v>39</v>
      </c>
    </row>
    <row r="40" spans="3:8" ht="16.5" thickBot="1" x14ac:dyDescent="0.2">
      <c r="C40" s="23"/>
      <c r="D40" s="23"/>
      <c r="E40" s="2" t="str">
        <f t="shared" si="0"/>
        <v>40530000</v>
      </c>
      <c r="F40" s="2" t="str">
        <f t="shared" si="1"/>
        <v>4053FFFF</v>
      </c>
      <c r="G40" s="2">
        <v>64</v>
      </c>
      <c r="H40" s="2" t="s">
        <v>40</v>
      </c>
    </row>
    <row r="41" spans="3:8" ht="16.5" thickBot="1" x14ac:dyDescent="0.2">
      <c r="C41" s="23"/>
      <c r="D41" s="23"/>
      <c r="E41" s="2" t="str">
        <f t="shared" si="0"/>
        <v>40540000</v>
      </c>
      <c r="F41" s="2" t="str">
        <f t="shared" si="1"/>
        <v>4054FFFF</v>
      </c>
      <c r="G41" s="2">
        <v>64</v>
      </c>
      <c r="H41" s="2" t="s">
        <v>41</v>
      </c>
    </row>
    <row r="42" spans="3:8" ht="16.5" thickBot="1" x14ac:dyDescent="0.2">
      <c r="C42" s="23"/>
      <c r="D42" s="23"/>
      <c r="E42" s="2" t="str">
        <f t="shared" si="0"/>
        <v>40550000</v>
      </c>
      <c r="F42" s="2" t="str">
        <f t="shared" si="1"/>
        <v>4055FFFF</v>
      </c>
      <c r="G42" s="2">
        <v>64</v>
      </c>
      <c r="H42" s="2" t="s">
        <v>42</v>
      </c>
    </row>
    <row r="43" spans="3:8" ht="16.5" thickBot="1" x14ac:dyDescent="0.2">
      <c r="C43" s="23"/>
      <c r="D43" s="23"/>
      <c r="E43" s="2" t="str">
        <f t="shared" si="0"/>
        <v>40560000</v>
      </c>
      <c r="F43" s="2" t="str">
        <f t="shared" si="1"/>
        <v>4056FFFF</v>
      </c>
      <c r="G43" s="2">
        <v>64</v>
      </c>
      <c r="H43" s="2" t="s">
        <v>43</v>
      </c>
    </row>
    <row r="44" spans="3:8" ht="16.5" thickBot="1" x14ac:dyDescent="0.2">
      <c r="C44" s="23"/>
      <c r="D44" s="23"/>
      <c r="E44" s="2" t="str">
        <f t="shared" si="0"/>
        <v>40570000</v>
      </c>
      <c r="F44" s="2" t="str">
        <f t="shared" si="1"/>
        <v>4057FFFF</v>
      </c>
      <c r="G44" s="2">
        <v>64</v>
      </c>
      <c r="H44" s="2" t="s">
        <v>44</v>
      </c>
    </row>
    <row r="45" spans="3:8" ht="16.5" thickBot="1" x14ac:dyDescent="0.2">
      <c r="C45" s="23"/>
      <c r="D45" s="23"/>
      <c r="E45" s="2" t="str">
        <f t="shared" si="0"/>
        <v>40580000</v>
      </c>
      <c r="F45" s="2" t="str">
        <f t="shared" si="1"/>
        <v>4058FFFF</v>
      </c>
      <c r="G45" s="2">
        <v>64</v>
      </c>
      <c r="H45" s="2" t="s">
        <v>45</v>
      </c>
    </row>
    <row r="46" spans="3:8" ht="16.5" customHeight="1" thickBot="1" x14ac:dyDescent="0.2">
      <c r="C46" s="23"/>
      <c r="D46" s="23"/>
      <c r="E46" s="2" t="str">
        <f t="shared" si="0"/>
        <v>40590000</v>
      </c>
      <c r="F46" s="2" t="str">
        <f t="shared" si="1"/>
        <v>405FFFFF</v>
      </c>
      <c r="G46" s="2">
        <f>64*7</f>
        <v>448</v>
      </c>
      <c r="H46" s="2" t="s">
        <v>24</v>
      </c>
    </row>
    <row r="47" spans="3:8" ht="16.5" thickBot="1" x14ac:dyDescent="0.2">
      <c r="C47" s="23"/>
      <c r="D47" s="23"/>
      <c r="E47" s="2" t="str">
        <f t="shared" si="0"/>
        <v>40600000</v>
      </c>
      <c r="F47" s="2" t="str">
        <f t="shared" si="1"/>
        <v>406FFFFF</v>
      </c>
      <c r="G47" s="2">
        <f>256*4</f>
        <v>1024</v>
      </c>
      <c r="H47" s="2" t="s">
        <v>46</v>
      </c>
    </row>
    <row r="48" spans="3:8" ht="16.5" thickBot="1" x14ac:dyDescent="0.2">
      <c r="C48" s="23"/>
      <c r="D48" s="23"/>
      <c r="E48" s="2" t="str">
        <f t="shared" si="0"/>
        <v>40700000</v>
      </c>
      <c r="F48" s="2" t="str">
        <f t="shared" si="1"/>
        <v>4071FFFF</v>
      </c>
      <c r="G48" s="2">
        <v>128</v>
      </c>
      <c r="H48" s="2" t="s">
        <v>47</v>
      </c>
    </row>
    <row r="49" spans="3:8" ht="16.5" thickBot="1" x14ac:dyDescent="0.2">
      <c r="C49" s="23"/>
      <c r="D49" s="23"/>
      <c r="E49" s="2" t="str">
        <f t="shared" si="0"/>
        <v>40720000</v>
      </c>
      <c r="F49" s="2" t="str">
        <f t="shared" si="1"/>
        <v>4073FFFF</v>
      </c>
      <c r="G49" s="2">
        <v>128</v>
      </c>
      <c r="H49" s="2" t="s">
        <v>48</v>
      </c>
    </row>
    <row r="50" spans="3:8" ht="16.5" thickBot="1" x14ac:dyDescent="0.2">
      <c r="C50" s="23"/>
      <c r="D50" s="23"/>
      <c r="E50" s="2" t="str">
        <f t="shared" si="0"/>
        <v>40740000</v>
      </c>
      <c r="F50" s="2" t="str">
        <f t="shared" si="1"/>
        <v>4075FFFF</v>
      </c>
      <c r="G50" s="2">
        <v>128</v>
      </c>
      <c r="H50" s="2" t="s">
        <v>49</v>
      </c>
    </row>
    <row r="51" spans="3:8" ht="16.5" thickBot="1" x14ac:dyDescent="0.2">
      <c r="C51" s="23"/>
      <c r="D51" s="23"/>
      <c r="E51" s="2" t="str">
        <f t="shared" si="0"/>
        <v>40760000</v>
      </c>
      <c r="F51" s="2" t="str">
        <f t="shared" si="1"/>
        <v>4077FFFF</v>
      </c>
      <c r="G51" s="2">
        <v>128</v>
      </c>
      <c r="H51" s="2" t="s">
        <v>50</v>
      </c>
    </row>
    <row r="52" spans="3:8" ht="16.5" thickBot="1" x14ac:dyDescent="0.2">
      <c r="C52" s="23"/>
      <c r="D52" s="23"/>
      <c r="E52" s="2" t="str">
        <f t="shared" si="0"/>
        <v>40780000</v>
      </c>
      <c r="F52" s="2" t="str">
        <f t="shared" si="1"/>
        <v>4079FFFF</v>
      </c>
      <c r="G52" s="2">
        <v>128</v>
      </c>
      <c r="H52" s="2" t="s">
        <v>51</v>
      </c>
    </row>
    <row r="53" spans="3:8" ht="16.5" customHeight="1" thickBot="1" x14ac:dyDescent="0.2">
      <c r="C53" s="23"/>
      <c r="D53" s="23"/>
      <c r="E53" s="2" t="str">
        <f t="shared" si="0"/>
        <v>407A0000</v>
      </c>
      <c r="F53" s="2" t="str">
        <f t="shared" si="1"/>
        <v>407BFFFF</v>
      </c>
      <c r="G53" s="2">
        <v>128</v>
      </c>
      <c r="H53" s="2" t="s">
        <v>52</v>
      </c>
    </row>
    <row r="54" spans="3:8" ht="16.5" thickBot="1" x14ac:dyDescent="0.2">
      <c r="C54" s="23"/>
      <c r="D54" s="23"/>
      <c r="E54" s="2" t="str">
        <f t="shared" si="0"/>
        <v>407C0000</v>
      </c>
      <c r="F54" s="2" t="str">
        <f t="shared" si="1"/>
        <v>407DFFFF</v>
      </c>
      <c r="G54" s="2">
        <v>128</v>
      </c>
      <c r="H54" s="2" t="s">
        <v>53</v>
      </c>
    </row>
    <row r="55" spans="3:8" ht="16.5" thickBot="1" x14ac:dyDescent="0.2">
      <c r="C55" s="23"/>
      <c r="D55" s="23"/>
      <c r="E55" s="2" t="str">
        <f t="shared" si="0"/>
        <v>407E0000</v>
      </c>
      <c r="F55" s="2" t="str">
        <f t="shared" si="1"/>
        <v>407FFFFF</v>
      </c>
      <c r="G55" s="2">
        <v>128</v>
      </c>
      <c r="H55" s="2" t="s">
        <v>54</v>
      </c>
    </row>
    <row r="56" spans="3:8" ht="16.5" thickBot="1" x14ac:dyDescent="0.2">
      <c r="C56" s="23"/>
      <c r="D56" s="23"/>
      <c r="E56" s="2" t="str">
        <f t="shared" si="0"/>
        <v>40800000</v>
      </c>
      <c r="F56" s="2" t="str">
        <f t="shared" si="1"/>
        <v>4087FFFF</v>
      </c>
      <c r="G56" s="2">
        <v>512</v>
      </c>
      <c r="H56" s="2" t="s">
        <v>55</v>
      </c>
    </row>
    <row r="57" spans="3:8" ht="16.5" thickBot="1" x14ac:dyDescent="0.2">
      <c r="C57" s="23"/>
      <c r="D57" s="23"/>
      <c r="E57" s="2" t="str">
        <f t="shared" si="0"/>
        <v>40880000</v>
      </c>
      <c r="F57" s="2" t="str">
        <f t="shared" si="1"/>
        <v>408FFFFF</v>
      </c>
      <c r="G57" s="2">
        <v>512</v>
      </c>
      <c r="H57" s="2" t="s">
        <v>56</v>
      </c>
    </row>
    <row r="58" spans="3:8" ht="16.5" thickBot="1" x14ac:dyDescent="0.2">
      <c r="C58" s="23"/>
      <c r="D58" s="23"/>
      <c r="E58" s="2" t="str">
        <f t="shared" si="0"/>
        <v>40900000</v>
      </c>
      <c r="F58" s="2" t="str">
        <f t="shared" si="1"/>
        <v>409FFFFF</v>
      </c>
      <c r="G58" s="2">
        <v>1024</v>
      </c>
      <c r="H58" s="2" t="s">
        <v>25</v>
      </c>
    </row>
    <row r="59" spans="3:8" ht="16.5" thickBot="1" x14ac:dyDescent="0.2">
      <c r="C59" s="23"/>
      <c r="D59" s="23"/>
      <c r="E59" s="2" t="str">
        <f t="shared" si="0"/>
        <v>40A00000</v>
      </c>
      <c r="F59" s="2" t="str">
        <f t="shared" si="1"/>
        <v>40AFFFFF</v>
      </c>
      <c r="G59" s="7">
        <v>1024</v>
      </c>
      <c r="H59" s="2" t="s">
        <v>24</v>
      </c>
    </row>
    <row r="60" spans="3:8" ht="16.5" thickBot="1" x14ac:dyDescent="0.2">
      <c r="C60" s="23"/>
      <c r="D60" s="23"/>
      <c r="E60" s="2" t="str">
        <f t="shared" si="0"/>
        <v>40B00000</v>
      </c>
      <c r="F60" s="2" t="str">
        <f t="shared" si="1"/>
        <v>40BFFFFF</v>
      </c>
      <c r="G60" s="5">
        <v>1024</v>
      </c>
      <c r="H60" s="2" t="s">
        <v>57</v>
      </c>
    </row>
    <row r="61" spans="3:8" ht="16.5" thickBot="1" x14ac:dyDescent="0.2">
      <c r="C61" s="23"/>
      <c r="D61" s="23"/>
      <c r="E61" s="2" t="str">
        <f t="shared" si="0"/>
        <v>40C00000</v>
      </c>
      <c r="F61" s="2" t="str">
        <f t="shared" si="1"/>
        <v>40CFFFFF</v>
      </c>
      <c r="G61" s="2">
        <v>1024</v>
      </c>
      <c r="H61" s="2" t="s">
        <v>58</v>
      </c>
    </row>
    <row r="62" spans="3:8" ht="16.5" thickBot="1" x14ac:dyDescent="0.2">
      <c r="C62" s="23"/>
      <c r="D62" s="23"/>
      <c r="E62" s="2" t="str">
        <f t="shared" si="0"/>
        <v>40D00000</v>
      </c>
      <c r="F62" s="2" t="str">
        <f t="shared" si="1"/>
        <v>40DFFFFF</v>
      </c>
      <c r="G62" s="2">
        <v>1024</v>
      </c>
      <c r="H62" s="2" t="s">
        <v>24</v>
      </c>
    </row>
    <row r="63" spans="3:8" ht="16.5" thickBot="1" x14ac:dyDescent="0.2">
      <c r="C63" s="23"/>
      <c r="D63" s="23"/>
      <c r="E63" s="2" t="str">
        <f t="shared" si="0"/>
        <v>40E00000</v>
      </c>
      <c r="F63" s="2" t="str">
        <f t="shared" si="1"/>
        <v>40EFFFFF</v>
      </c>
      <c r="G63" s="2">
        <v>1024</v>
      </c>
      <c r="H63" s="2" t="s">
        <v>24</v>
      </c>
    </row>
    <row r="64" spans="3:8" ht="16.5" thickBot="1" x14ac:dyDescent="0.2">
      <c r="C64" s="23"/>
      <c r="D64" s="23"/>
      <c r="E64" s="2" t="str">
        <f t="shared" si="0"/>
        <v>40F00000</v>
      </c>
      <c r="F64" s="2" t="str">
        <f t="shared" si="1"/>
        <v>40FFFFFF</v>
      </c>
      <c r="G64" s="2">
        <v>1024</v>
      </c>
      <c r="H64" s="2" t="s">
        <v>24</v>
      </c>
    </row>
    <row r="65" spans="3:8" ht="16.5" thickBot="1" x14ac:dyDescent="0.2">
      <c r="C65" s="23"/>
      <c r="D65" s="23"/>
      <c r="E65" s="2" t="s">
        <v>13</v>
      </c>
      <c r="F65" s="2" t="s">
        <v>13</v>
      </c>
      <c r="G65" s="2" t="s">
        <v>13</v>
      </c>
      <c r="H65" s="2" t="s">
        <v>24</v>
      </c>
    </row>
    <row r="66" spans="3:8" ht="16.5" thickBot="1" x14ac:dyDescent="0.2">
      <c r="C66" s="23"/>
      <c r="D66" s="23"/>
      <c r="E66" s="2"/>
      <c r="F66" s="2"/>
      <c r="G66" s="2"/>
      <c r="H66" s="2"/>
    </row>
    <row r="67" spans="3:8" ht="16.5" thickBot="1" x14ac:dyDescent="0.2">
      <c r="C67" s="23"/>
      <c r="D67" s="23"/>
      <c r="E67" s="2">
        <v>42000000</v>
      </c>
      <c r="F67" s="2" t="str">
        <f t="shared" si="1"/>
        <v>42FFFFFF</v>
      </c>
      <c r="G67" s="2">
        <f>1024*16</f>
        <v>16384</v>
      </c>
      <c r="H67" s="2" t="s">
        <v>59</v>
      </c>
    </row>
    <row r="68" spans="3:8" ht="16.5" thickBot="1" x14ac:dyDescent="0.2">
      <c r="C68" s="23"/>
      <c r="D68" s="23"/>
      <c r="E68" s="2" t="str">
        <f t="shared" ref="E68:E92" si="2">DEC2HEX(HEX2DEC(F67)+1)</f>
        <v>43000000</v>
      </c>
      <c r="F68" s="2" t="str">
        <f t="shared" si="1"/>
        <v>43FFFFFF</v>
      </c>
      <c r="G68" s="2">
        <f>1024*16</f>
        <v>16384</v>
      </c>
      <c r="H68" s="2" t="s">
        <v>24</v>
      </c>
    </row>
    <row r="69" spans="3:8" ht="16.5" thickBot="1" x14ac:dyDescent="0.2">
      <c r="C69" s="23"/>
      <c r="D69" s="23"/>
      <c r="E69" s="2" t="str">
        <f t="shared" si="2"/>
        <v>44000000</v>
      </c>
      <c r="F69" s="2" t="str">
        <f t="shared" si="1"/>
        <v>4401FFFF</v>
      </c>
      <c r="G69" s="2">
        <v>128</v>
      </c>
      <c r="H69" s="2" t="s">
        <v>133</v>
      </c>
    </row>
    <row r="70" spans="3:8" ht="16.5" thickBot="1" x14ac:dyDescent="0.2">
      <c r="C70" s="23"/>
      <c r="D70" s="23"/>
      <c r="E70" s="2" t="str">
        <f t="shared" ref="E70:E71" si="3">DEC2HEX(HEX2DEC(F69)+1)</f>
        <v>44020000</v>
      </c>
      <c r="F70" s="2" t="str">
        <f t="shared" ref="F70:F71" si="4">DEC2HEX(HEX2DEC(E70)+G70*1024-1)</f>
        <v>4402FFFF</v>
      </c>
      <c r="G70" s="2">
        <v>64</v>
      </c>
      <c r="H70" s="2" t="s">
        <v>134</v>
      </c>
    </row>
    <row r="71" spans="3:8" ht="16.5" thickBot="1" x14ac:dyDescent="0.2">
      <c r="C71" s="23"/>
      <c r="D71" s="23"/>
      <c r="E71" s="2" t="str">
        <f t="shared" si="3"/>
        <v>44030000</v>
      </c>
      <c r="F71" s="2" t="str">
        <f t="shared" si="4"/>
        <v>44FFFFFF</v>
      </c>
      <c r="G71" s="2">
        <v>16192</v>
      </c>
      <c r="H71" s="2" t="s">
        <v>135</v>
      </c>
    </row>
    <row r="72" spans="3:8" ht="16.5" thickBot="1" x14ac:dyDescent="0.2">
      <c r="C72" s="23"/>
      <c r="D72" s="23"/>
      <c r="E72" s="2" t="str">
        <f>DEC2HEX(HEX2DEC(F71)+1)</f>
        <v>45000000</v>
      </c>
      <c r="F72" s="2" t="str">
        <f t="shared" si="1"/>
        <v>45FFFFFF</v>
      </c>
      <c r="G72" s="2">
        <f t="shared" ref="G72:G82" si="5">1024*16</f>
        <v>16384</v>
      </c>
      <c r="H72" s="2" t="s">
        <v>60</v>
      </c>
    </row>
    <row r="73" spans="3:8" ht="16.5" thickBot="1" x14ac:dyDescent="0.2">
      <c r="C73" s="23"/>
      <c r="D73" s="23"/>
      <c r="E73" s="2" t="str">
        <f t="shared" si="2"/>
        <v>46000000</v>
      </c>
      <c r="F73" s="2" t="str">
        <f t="shared" si="1"/>
        <v>46FFFFFF</v>
      </c>
      <c r="G73" s="2">
        <f t="shared" si="5"/>
        <v>16384</v>
      </c>
      <c r="H73" s="2" t="s">
        <v>24</v>
      </c>
    </row>
    <row r="74" spans="3:8" ht="16.5" thickBot="1" x14ac:dyDescent="0.2">
      <c r="C74" s="23"/>
      <c r="D74" s="23"/>
      <c r="E74" s="2" t="str">
        <f t="shared" si="2"/>
        <v>47000000</v>
      </c>
      <c r="F74" s="2" t="str">
        <f t="shared" si="1"/>
        <v>47FFFFFF</v>
      </c>
      <c r="G74" s="2">
        <f t="shared" si="5"/>
        <v>16384</v>
      </c>
      <c r="H74" s="2" t="s">
        <v>24</v>
      </c>
    </row>
    <row r="75" spans="3:8" ht="16.5" thickBot="1" x14ac:dyDescent="0.2">
      <c r="C75" s="23"/>
      <c r="D75" s="23"/>
      <c r="E75" s="2" t="str">
        <f t="shared" si="2"/>
        <v>48000000</v>
      </c>
      <c r="F75" s="2" t="str">
        <f t="shared" si="1"/>
        <v>48FFFFFF</v>
      </c>
      <c r="G75" s="2">
        <f t="shared" si="5"/>
        <v>16384</v>
      </c>
      <c r="H75" s="2" t="s">
        <v>24</v>
      </c>
    </row>
    <row r="76" spans="3:8" ht="16.5" thickBot="1" x14ac:dyDescent="0.2">
      <c r="C76" s="23"/>
      <c r="D76" s="23"/>
      <c r="E76" s="2" t="str">
        <f t="shared" si="2"/>
        <v>49000000</v>
      </c>
      <c r="F76" s="2" t="str">
        <f t="shared" si="1"/>
        <v>49FFFFFF</v>
      </c>
      <c r="G76" s="2">
        <f t="shared" si="5"/>
        <v>16384</v>
      </c>
      <c r="H76" s="2" t="s">
        <v>24</v>
      </c>
    </row>
    <row r="77" spans="3:8" ht="16.5" thickBot="1" x14ac:dyDescent="0.2">
      <c r="C77" s="23"/>
      <c r="D77" s="23"/>
      <c r="E77" s="2" t="str">
        <f t="shared" si="2"/>
        <v>4A000000</v>
      </c>
      <c r="F77" s="2" t="str">
        <f t="shared" si="1"/>
        <v>4AFFFFFF</v>
      </c>
      <c r="G77" s="2">
        <f t="shared" si="5"/>
        <v>16384</v>
      </c>
      <c r="H77" s="2" t="s">
        <v>24</v>
      </c>
    </row>
    <row r="78" spans="3:8" ht="16.5" thickBot="1" x14ac:dyDescent="0.2">
      <c r="C78" s="23"/>
      <c r="D78" s="23"/>
      <c r="E78" s="2" t="str">
        <f t="shared" si="2"/>
        <v>4B000000</v>
      </c>
      <c r="F78" s="2" t="str">
        <f t="shared" si="1"/>
        <v>4BFFFFFF</v>
      </c>
      <c r="G78" s="2">
        <f>1024*16</f>
        <v>16384</v>
      </c>
      <c r="H78" s="2" t="s">
        <v>24</v>
      </c>
    </row>
    <row r="79" spans="3:8" ht="16.5" thickBot="1" x14ac:dyDescent="0.2">
      <c r="C79" s="23"/>
      <c r="D79" s="23"/>
      <c r="E79" s="2" t="str">
        <f t="shared" si="2"/>
        <v>4C000000</v>
      </c>
      <c r="F79" s="2" t="str">
        <f t="shared" si="1"/>
        <v>4CFFFFFF</v>
      </c>
      <c r="G79" s="2">
        <f t="shared" si="5"/>
        <v>16384</v>
      </c>
      <c r="H79" s="2" t="s">
        <v>24</v>
      </c>
    </row>
    <row r="80" spans="3:8" ht="16.5" thickBot="1" x14ac:dyDescent="0.2">
      <c r="C80" s="23"/>
      <c r="D80" s="23"/>
      <c r="E80" s="2" t="str">
        <f t="shared" si="2"/>
        <v>4D000000</v>
      </c>
      <c r="F80" s="2" t="str">
        <f t="shared" si="1"/>
        <v>4DFFFFFF</v>
      </c>
      <c r="G80" s="2">
        <f t="shared" si="5"/>
        <v>16384</v>
      </c>
      <c r="H80" s="2" t="s">
        <v>24</v>
      </c>
    </row>
    <row r="81" spans="3:8" ht="16.5" thickBot="1" x14ac:dyDescent="0.2">
      <c r="C81" s="23"/>
      <c r="D81" s="23"/>
      <c r="E81" s="2" t="str">
        <f t="shared" si="2"/>
        <v>4E000000</v>
      </c>
      <c r="F81" s="2" t="str">
        <f t="shared" si="1"/>
        <v>4EFFFFFF</v>
      </c>
      <c r="G81" s="2">
        <f>1024*16</f>
        <v>16384</v>
      </c>
      <c r="H81" s="2" t="s">
        <v>24</v>
      </c>
    </row>
    <row r="82" spans="3:8" ht="16.5" thickBot="1" x14ac:dyDescent="0.2">
      <c r="C82" s="23"/>
      <c r="D82" s="23"/>
      <c r="E82" s="2" t="str">
        <f t="shared" si="2"/>
        <v>4F000000</v>
      </c>
      <c r="F82" s="2" t="str">
        <f t="shared" ref="F82:F97" si="6">DEC2HEX(HEX2DEC(E82)+G82*1024-1)</f>
        <v>4FFFFFFF</v>
      </c>
      <c r="G82" s="2">
        <f t="shared" si="5"/>
        <v>16384</v>
      </c>
      <c r="H82" s="2" t="s">
        <v>24</v>
      </c>
    </row>
    <row r="83" spans="3:8" ht="16.5" thickBot="1" x14ac:dyDescent="0.2">
      <c r="C83" s="25"/>
      <c r="D83" s="25"/>
      <c r="E83" s="2" t="str">
        <f t="shared" si="2"/>
        <v>50000000</v>
      </c>
      <c r="F83" s="2" t="str">
        <f t="shared" si="6"/>
        <v>5FFFFFFF</v>
      </c>
      <c r="G83" s="2">
        <f>1024*1024/4</f>
        <v>262144</v>
      </c>
      <c r="H83" s="2" t="s">
        <v>73</v>
      </c>
    </row>
    <row r="84" spans="3:8" ht="16.5" customHeight="1" thickBot="1" x14ac:dyDescent="0.2">
      <c r="C84" s="22">
        <v>512</v>
      </c>
      <c r="D84" s="24" t="s">
        <v>74</v>
      </c>
      <c r="E84" s="8" t="str">
        <f t="shared" si="2"/>
        <v>60000000</v>
      </c>
      <c r="F84" s="2" t="str">
        <f t="shared" si="6"/>
        <v>603FFFFF</v>
      </c>
      <c r="G84" s="2">
        <f>1024*4</f>
        <v>4096</v>
      </c>
      <c r="H84" s="2" t="s">
        <v>63</v>
      </c>
    </row>
    <row r="85" spans="3:8" ht="16.5" thickBot="1" x14ac:dyDescent="0.2">
      <c r="C85" s="23"/>
      <c r="D85" s="23"/>
      <c r="E85" s="2" t="str">
        <f t="shared" si="2"/>
        <v>60400000</v>
      </c>
      <c r="F85" s="2" t="str">
        <f t="shared" si="6"/>
        <v>604FFFFF</v>
      </c>
      <c r="G85" s="2">
        <f>1024</f>
        <v>1024</v>
      </c>
      <c r="H85" s="2" t="s">
        <v>64</v>
      </c>
    </row>
    <row r="86" spans="3:8" ht="16.5" thickBot="1" x14ac:dyDescent="0.2">
      <c r="C86" s="23"/>
      <c r="D86" s="23"/>
      <c r="E86" s="2" t="str">
        <f t="shared" si="2"/>
        <v>60500000</v>
      </c>
      <c r="F86" s="2" t="str">
        <f t="shared" si="6"/>
        <v>605FFFFF</v>
      </c>
      <c r="G86" s="2">
        <f>1024</f>
        <v>1024</v>
      </c>
      <c r="H86" s="22" t="s">
        <v>65</v>
      </c>
    </row>
    <row r="87" spans="3:8" ht="13.5" customHeight="1" thickBot="1" x14ac:dyDescent="0.2">
      <c r="C87" s="23"/>
      <c r="D87" s="23"/>
      <c r="E87" s="2" t="str">
        <f t="shared" si="2"/>
        <v>60600000</v>
      </c>
      <c r="F87" s="2" t="str">
        <f t="shared" si="6"/>
        <v>6060FFFF</v>
      </c>
      <c r="G87" s="2">
        <f>64</f>
        <v>64</v>
      </c>
      <c r="H87" s="25"/>
    </row>
    <row r="88" spans="3:8" ht="14.25" customHeight="1" thickBot="1" x14ac:dyDescent="0.2">
      <c r="C88" s="23"/>
      <c r="D88" s="23"/>
      <c r="E88" s="2" t="str">
        <f t="shared" si="2"/>
        <v>60610000</v>
      </c>
      <c r="F88" s="2" t="str">
        <f t="shared" si="6"/>
        <v>6061FFFF</v>
      </c>
      <c r="G88" s="2">
        <f>64</f>
        <v>64</v>
      </c>
      <c r="H88" s="2" t="s">
        <v>62</v>
      </c>
    </row>
    <row r="89" spans="3:8" ht="16.5" thickBot="1" x14ac:dyDescent="0.2">
      <c r="C89" s="23"/>
      <c r="D89" s="23"/>
      <c r="E89" s="2" t="str">
        <f t="shared" si="2"/>
        <v>60620000</v>
      </c>
      <c r="F89" s="2" t="str">
        <f t="shared" si="6"/>
        <v>6062FFFF</v>
      </c>
      <c r="G89" s="2">
        <f>64</f>
        <v>64</v>
      </c>
      <c r="H89" s="2" t="s">
        <v>66</v>
      </c>
    </row>
    <row r="90" spans="3:8" ht="16.5" thickBot="1" x14ac:dyDescent="0.2">
      <c r="C90" s="23"/>
      <c r="D90" s="23"/>
      <c r="E90" s="2" t="str">
        <f t="shared" si="2"/>
        <v>60630000</v>
      </c>
      <c r="F90" s="2" t="str">
        <f t="shared" si="6"/>
        <v>6063FFFF</v>
      </c>
      <c r="G90" s="2">
        <f>64</f>
        <v>64</v>
      </c>
      <c r="H90" s="2" t="s">
        <v>67</v>
      </c>
    </row>
    <row r="91" spans="3:8" ht="16.5" thickBot="1" x14ac:dyDescent="0.2">
      <c r="C91" s="23"/>
      <c r="D91" s="23"/>
      <c r="E91" s="2" t="str">
        <f t="shared" si="2"/>
        <v>60640000</v>
      </c>
      <c r="F91" s="2" t="str">
        <f t="shared" si="6"/>
        <v>6067FFFF</v>
      </c>
      <c r="G91" s="2">
        <v>256</v>
      </c>
      <c r="H91" s="2" t="s">
        <v>68</v>
      </c>
    </row>
    <row r="92" spans="3:8" ht="16.5" thickBot="1" x14ac:dyDescent="0.2">
      <c r="C92" s="23"/>
      <c r="D92" s="23"/>
      <c r="E92" s="2" t="str">
        <f t="shared" si="2"/>
        <v>60680000</v>
      </c>
      <c r="F92" s="2" t="str">
        <f t="shared" si="6"/>
        <v>6069FFFF</v>
      </c>
      <c r="G92" s="2">
        <v>128</v>
      </c>
      <c r="H92" s="6" t="s">
        <v>69</v>
      </c>
    </row>
    <row r="93" spans="3:8" ht="16.5" thickBot="1" x14ac:dyDescent="0.2">
      <c r="C93" s="25"/>
      <c r="D93" s="25"/>
      <c r="E93" s="2" t="s">
        <v>13</v>
      </c>
      <c r="F93" s="2" t="s">
        <v>13</v>
      </c>
      <c r="G93" s="2" t="s">
        <v>13</v>
      </c>
      <c r="H93" s="2" t="s">
        <v>24</v>
      </c>
    </row>
    <row r="94" spans="3:8" ht="13.5" customHeight="1" thickBot="1" x14ac:dyDescent="0.2">
      <c r="C94" s="22" t="s">
        <v>77</v>
      </c>
      <c r="D94" s="24" t="s">
        <v>76</v>
      </c>
      <c r="E94" s="8">
        <v>80000000</v>
      </c>
      <c r="F94" s="2" t="str">
        <f t="shared" si="6"/>
        <v>DFFFFFFF</v>
      </c>
      <c r="G94" s="2">
        <f>1024*1024*1.5</f>
        <v>1572864</v>
      </c>
      <c r="H94" s="6" t="s">
        <v>78</v>
      </c>
    </row>
    <row r="95" spans="3:8" ht="16.5" thickBot="1" x14ac:dyDescent="0.2">
      <c r="C95" s="23"/>
      <c r="D95" s="25"/>
      <c r="E95" s="2"/>
      <c r="F95" s="2"/>
      <c r="G95" s="2"/>
      <c r="H95" s="6"/>
    </row>
    <row r="96" spans="3:8" ht="13.5" customHeight="1" thickBot="1" x14ac:dyDescent="0.2">
      <c r="C96" s="23">
        <v>512</v>
      </c>
      <c r="D96" s="24" t="s">
        <v>70</v>
      </c>
      <c r="E96" s="8" t="s">
        <v>71</v>
      </c>
      <c r="F96" s="2" t="str">
        <f t="shared" si="6"/>
        <v>E00FFFFF</v>
      </c>
      <c r="G96" s="2">
        <f>1024</f>
        <v>1024</v>
      </c>
      <c r="H96" s="6" t="s">
        <v>72</v>
      </c>
    </row>
    <row r="97" spans="3:8" ht="16.5" thickBot="1" x14ac:dyDescent="0.2">
      <c r="C97" s="25"/>
      <c r="D97" s="25"/>
      <c r="E97" s="2" t="str">
        <f t="shared" ref="E97" si="7">DEC2HEX(HEX2DEC(F96)+1)</f>
        <v>E0100000</v>
      </c>
      <c r="F97" s="2" t="str">
        <f t="shared" si="6"/>
        <v>FFFFFFFF</v>
      </c>
      <c r="G97" s="2">
        <f>1024*511</f>
        <v>523264</v>
      </c>
      <c r="H97" s="2" t="s">
        <v>23</v>
      </c>
    </row>
    <row r="98" spans="3:8" ht="13.5" customHeight="1" x14ac:dyDescent="0.15"/>
    <row r="99" spans="3:8" ht="13.5" customHeight="1" x14ac:dyDescent="0.15"/>
    <row r="100" spans="3:8" ht="13.5" customHeight="1" x14ac:dyDescent="0.15"/>
    <row r="101" spans="3:8" ht="13.5" customHeight="1" x14ac:dyDescent="0.15"/>
    <row r="102" spans="3:8" ht="13.5" customHeight="1" x14ac:dyDescent="0.15"/>
    <row r="103" spans="3:8" ht="14.25" customHeight="1" x14ac:dyDescent="0.15"/>
  </sheetData>
  <mergeCells count="13">
    <mergeCell ref="H86:H87"/>
    <mergeCell ref="C84:C93"/>
    <mergeCell ref="D84:D93"/>
    <mergeCell ref="D94:D95"/>
    <mergeCell ref="D96:D97"/>
    <mergeCell ref="C94:C95"/>
    <mergeCell ref="C96:C97"/>
    <mergeCell ref="D13:D83"/>
    <mergeCell ref="C13:C83"/>
    <mergeCell ref="D3:D5"/>
    <mergeCell ref="D6:D12"/>
    <mergeCell ref="C3:C5"/>
    <mergeCell ref="C6:C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A7 memory model</vt:lpstr>
      <vt:lpstr>M7 memory model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2018-01-16T07:26:14Z</dcterms:modified>
</cp:coreProperties>
</file>