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turoRegalado\Documents\EPL-Analysis\Labour EPL Paper\"/>
    </mc:Choice>
  </mc:AlternateContent>
  <xr:revisionPtr revIDLastSave="0" documentId="13_ncr:1_{DC24734B-3A72-412C-A2BC-6692F26CD465}" xr6:coauthVersionLast="47" xr6:coauthVersionMax="47" xr10:uidLastSave="{00000000-0000-0000-0000-000000000000}"/>
  <bookViews>
    <workbookView xWindow="28680" yWindow="-120" windowWidth="29040" windowHeight="15720" firstSheet="1" activeTab="4" xr2:uid="{8D7601BC-8A01-B94E-959E-3CDD7B06B4AA}"/>
  </bookViews>
  <sheets>
    <sheet name="Oil price - assumption determin" sheetId="9" r:id="rId1"/>
    <sheet name="Results Oct-24--&gt;" sheetId="10" r:id="rId2"/>
    <sheet name="NPV Tables" sheetId="11" r:id="rId3"/>
    <sheet name="Cash flows" sheetId="12" r:id="rId4"/>
    <sheet name="Delay Summary Table" sheetId="15" r:id="rId5"/>
    <sheet name="Delay analysis" sheetId="13" r:id="rId6"/>
    <sheet name="OLD MAY-24 --&gt;" sheetId="8" r:id="rId7"/>
    <sheet name="Small Field" sheetId="1" r:id="rId8"/>
    <sheet name="Medium Field" sheetId="2" r:id="rId9"/>
    <sheet name="Large Field" sheetId="3" r:id="rId10"/>
    <sheet name="No_inc_Small Field" sheetId="4" r:id="rId11"/>
    <sheet name="No_inc_Medium" sheetId="5" r:id="rId12"/>
    <sheet name="No_inc_Large" sheetId="6" r:id="rId13"/>
    <sheet name="NPV tab les" sheetId="7"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87" i="13" l="1"/>
  <c r="AY87" i="13"/>
  <c r="AZ87" i="13"/>
  <c r="BA87" i="13"/>
  <c r="AW87" i="13"/>
  <c r="AP87" i="13"/>
  <c r="AQ87" i="13"/>
  <c r="AR87" i="13"/>
  <c r="AS87" i="13"/>
  <c r="AO87" i="13"/>
  <c r="AX29" i="13"/>
  <c r="AY29" i="13"/>
  <c r="AZ29" i="13"/>
  <c r="BA29" i="13"/>
  <c r="AW29" i="13"/>
  <c r="AP29" i="13"/>
  <c r="AQ29" i="13"/>
  <c r="AR29" i="13"/>
  <c r="AS29" i="13"/>
  <c r="AO29" i="13"/>
  <c r="AX56" i="13"/>
  <c r="AY56" i="13"/>
  <c r="AZ56" i="13"/>
  <c r="BA56" i="13"/>
  <c r="AW56" i="13"/>
  <c r="AP56" i="13"/>
  <c r="AQ56" i="13"/>
  <c r="AR56" i="13"/>
  <c r="AS56" i="13"/>
  <c r="AO56" i="13"/>
  <c r="AH87" i="13"/>
  <c r="AI87" i="13"/>
  <c r="AJ87" i="13"/>
  <c r="AK87" i="13"/>
  <c r="AG87" i="13"/>
  <c r="AW64" i="13"/>
  <c r="AX64" i="13"/>
  <c r="AY64" i="13"/>
  <c r="AZ64" i="13"/>
  <c r="BA64" i="13"/>
  <c r="AW65" i="13"/>
  <c r="AX65" i="13"/>
  <c r="AY65" i="13"/>
  <c r="AZ65" i="13"/>
  <c r="BA65" i="13"/>
  <c r="AW66" i="13"/>
  <c r="AX66" i="13"/>
  <c r="AY66" i="13"/>
  <c r="AZ66" i="13"/>
  <c r="BA66" i="13"/>
  <c r="AW67" i="13"/>
  <c r="AX67" i="13"/>
  <c r="AY67" i="13"/>
  <c r="AZ67" i="13"/>
  <c r="BA67" i="13"/>
  <c r="AW68" i="13"/>
  <c r="AX68" i="13"/>
  <c r="AY68" i="13"/>
  <c r="AZ68" i="13"/>
  <c r="BA68" i="13"/>
  <c r="AW69" i="13"/>
  <c r="AX69" i="13"/>
  <c r="AY69" i="13"/>
  <c r="AZ69" i="13"/>
  <c r="BA69" i="13"/>
  <c r="AW70" i="13"/>
  <c r="AX70" i="13"/>
  <c r="AY70" i="13"/>
  <c r="AZ70" i="13"/>
  <c r="BA70" i="13"/>
  <c r="AW71" i="13"/>
  <c r="AX71" i="13"/>
  <c r="AY71" i="13"/>
  <c r="AZ71" i="13"/>
  <c r="BA71" i="13"/>
  <c r="AW72" i="13"/>
  <c r="AX72" i="13"/>
  <c r="AY72" i="13"/>
  <c r="AZ72" i="13"/>
  <c r="BA72" i="13"/>
  <c r="AW73" i="13"/>
  <c r="AX73" i="13"/>
  <c r="AY73" i="13"/>
  <c r="AZ73" i="13"/>
  <c r="BA73" i="13"/>
  <c r="AW74" i="13"/>
  <c r="AX74" i="13"/>
  <c r="AY74" i="13"/>
  <c r="AZ74" i="13"/>
  <c r="BA74" i="13"/>
  <c r="AW75" i="13"/>
  <c r="AX75" i="13"/>
  <c r="AY75" i="13"/>
  <c r="AZ75" i="13"/>
  <c r="BA75" i="13"/>
  <c r="AW76" i="13"/>
  <c r="AX76" i="13"/>
  <c r="AY76" i="13"/>
  <c r="AZ76" i="13"/>
  <c r="BA76" i="13"/>
  <c r="AW77" i="13"/>
  <c r="AX77" i="13"/>
  <c r="AY77" i="13"/>
  <c r="AZ77" i="13"/>
  <c r="BA77" i="13"/>
  <c r="AW78" i="13"/>
  <c r="AX78" i="13"/>
  <c r="AY78" i="13"/>
  <c r="AZ78" i="13"/>
  <c r="BA78" i="13"/>
  <c r="AW79" i="13"/>
  <c r="AX79" i="13"/>
  <c r="AY79" i="13"/>
  <c r="AZ79" i="13"/>
  <c r="BA79" i="13"/>
  <c r="AW80" i="13"/>
  <c r="AX80" i="13"/>
  <c r="AY80" i="13"/>
  <c r="AZ80" i="13"/>
  <c r="BA80" i="13"/>
  <c r="AW81" i="13"/>
  <c r="AX81" i="13"/>
  <c r="AY81" i="13"/>
  <c r="AZ81" i="13"/>
  <c r="BA81" i="13"/>
  <c r="AW82" i="13"/>
  <c r="AX82" i="13"/>
  <c r="AY82" i="13"/>
  <c r="AZ82" i="13"/>
  <c r="BA82" i="13"/>
  <c r="AW83" i="13"/>
  <c r="AX83" i="13"/>
  <c r="AY83" i="13"/>
  <c r="AZ83" i="13"/>
  <c r="BA83" i="13"/>
  <c r="AW84" i="13"/>
  <c r="AX84" i="13"/>
  <c r="AY84" i="13"/>
  <c r="AZ84" i="13"/>
  <c r="BA84" i="13"/>
  <c r="AW85" i="13"/>
  <c r="AX85" i="13"/>
  <c r="AY85" i="13"/>
  <c r="AZ85" i="13"/>
  <c r="BA85" i="13"/>
  <c r="AX63" i="13"/>
  <c r="AY63" i="13"/>
  <c r="AZ63" i="13"/>
  <c r="BA63" i="13"/>
  <c r="AW63" i="13"/>
  <c r="AP63" i="13"/>
  <c r="AQ63" i="13"/>
  <c r="AR63" i="13"/>
  <c r="AS63" i="13"/>
  <c r="AP64" i="13"/>
  <c r="AQ64" i="13"/>
  <c r="AR64" i="13"/>
  <c r="AS64" i="13"/>
  <c r="AP65" i="13"/>
  <c r="AQ65" i="13"/>
  <c r="AR65" i="13"/>
  <c r="AS65" i="13"/>
  <c r="AP66" i="13"/>
  <c r="AQ66" i="13"/>
  <c r="AR66" i="13"/>
  <c r="AS66" i="13"/>
  <c r="AP67" i="13"/>
  <c r="AQ67" i="13"/>
  <c r="AR67" i="13"/>
  <c r="AS67" i="13"/>
  <c r="AP68" i="13"/>
  <c r="AQ68" i="13"/>
  <c r="AR68" i="13"/>
  <c r="AS68" i="13"/>
  <c r="AP69" i="13"/>
  <c r="AQ69" i="13"/>
  <c r="AR69" i="13"/>
  <c r="AS69" i="13"/>
  <c r="AP70" i="13"/>
  <c r="AQ70" i="13"/>
  <c r="AR70" i="13"/>
  <c r="AS70" i="13"/>
  <c r="AP71" i="13"/>
  <c r="AQ71" i="13"/>
  <c r="AR71" i="13"/>
  <c r="AS71" i="13"/>
  <c r="AP72" i="13"/>
  <c r="AQ72" i="13"/>
  <c r="AR72" i="13"/>
  <c r="AS72" i="13"/>
  <c r="AP73" i="13"/>
  <c r="AQ73" i="13"/>
  <c r="AR73" i="13"/>
  <c r="AS73" i="13"/>
  <c r="AP74" i="13"/>
  <c r="AQ74" i="13"/>
  <c r="AR74" i="13"/>
  <c r="AS74" i="13"/>
  <c r="AP75" i="13"/>
  <c r="AQ75" i="13"/>
  <c r="AR75" i="13"/>
  <c r="AS75" i="13"/>
  <c r="AP76" i="13"/>
  <c r="AQ76" i="13"/>
  <c r="AR76" i="13"/>
  <c r="AS76" i="13"/>
  <c r="AP77" i="13"/>
  <c r="AQ77" i="13"/>
  <c r="AR77" i="13"/>
  <c r="AS77" i="13"/>
  <c r="AP78" i="13"/>
  <c r="AQ78" i="13"/>
  <c r="AR78" i="13"/>
  <c r="AS78" i="13"/>
  <c r="AP79" i="13"/>
  <c r="AQ79" i="13"/>
  <c r="AR79" i="13"/>
  <c r="AS79" i="13"/>
  <c r="AP80" i="13"/>
  <c r="AQ80" i="13"/>
  <c r="AR80" i="13"/>
  <c r="AS80" i="13"/>
  <c r="AP81" i="13"/>
  <c r="AQ81" i="13"/>
  <c r="AR81" i="13"/>
  <c r="AS81" i="13"/>
  <c r="AP82" i="13"/>
  <c r="AQ82" i="13"/>
  <c r="AR82" i="13"/>
  <c r="AS82" i="13"/>
  <c r="AP83" i="13"/>
  <c r="AQ83" i="13"/>
  <c r="AR83" i="13"/>
  <c r="AS83" i="13"/>
  <c r="AP84" i="13"/>
  <c r="AQ84" i="13"/>
  <c r="AR84" i="13"/>
  <c r="AS84" i="13"/>
  <c r="AO64" i="13"/>
  <c r="AO65" i="13"/>
  <c r="AO66" i="13"/>
  <c r="AO67" i="13"/>
  <c r="AO68" i="13"/>
  <c r="AO69" i="13"/>
  <c r="AO70" i="13"/>
  <c r="AO71" i="13"/>
  <c r="AO72" i="13"/>
  <c r="AO73" i="13"/>
  <c r="AO74" i="13"/>
  <c r="AO75" i="13"/>
  <c r="AO76" i="13"/>
  <c r="AO77" i="13"/>
  <c r="AO78" i="13"/>
  <c r="AO79" i="13"/>
  <c r="AO80" i="13"/>
  <c r="AO81" i="13"/>
  <c r="AO82" i="13"/>
  <c r="AO83" i="13"/>
  <c r="AO84" i="13"/>
  <c r="AO63" i="13"/>
  <c r="AG64" i="13"/>
  <c r="AH64" i="13"/>
  <c r="AI64" i="13"/>
  <c r="AJ64" i="13"/>
  <c r="AK64" i="13"/>
  <c r="AG65" i="13"/>
  <c r="AH65" i="13"/>
  <c r="AI65" i="13"/>
  <c r="AJ65" i="13"/>
  <c r="AK65" i="13"/>
  <c r="AG66" i="13"/>
  <c r="AH66" i="13"/>
  <c r="AI66" i="13"/>
  <c r="AJ66" i="13"/>
  <c r="AK66" i="13"/>
  <c r="AG67" i="13"/>
  <c r="AH67" i="13"/>
  <c r="AI67" i="13"/>
  <c r="AJ67" i="13"/>
  <c r="AK67" i="13"/>
  <c r="AG68" i="13"/>
  <c r="AH68" i="13"/>
  <c r="AI68" i="13"/>
  <c r="AJ68" i="13"/>
  <c r="AK68" i="13"/>
  <c r="AG69" i="13"/>
  <c r="AH69" i="13"/>
  <c r="AI69" i="13"/>
  <c r="AJ69" i="13"/>
  <c r="AK69" i="13"/>
  <c r="AG70" i="13"/>
  <c r="AH70" i="13"/>
  <c r="AI70" i="13"/>
  <c r="AJ70" i="13"/>
  <c r="AK70" i="13"/>
  <c r="AG71" i="13"/>
  <c r="AH71" i="13"/>
  <c r="AI71" i="13"/>
  <c r="AJ71" i="13"/>
  <c r="AK71" i="13"/>
  <c r="AG72" i="13"/>
  <c r="AH72" i="13"/>
  <c r="AI72" i="13"/>
  <c r="AJ72" i="13"/>
  <c r="AK72" i="13"/>
  <c r="AG73" i="13"/>
  <c r="AH73" i="13"/>
  <c r="AI73" i="13"/>
  <c r="AJ73" i="13"/>
  <c r="AK73" i="13"/>
  <c r="AG74" i="13"/>
  <c r="AH74" i="13"/>
  <c r="AI74" i="13"/>
  <c r="AJ74" i="13"/>
  <c r="AK74" i="13"/>
  <c r="AG75" i="13"/>
  <c r="AH75" i="13"/>
  <c r="AI75" i="13"/>
  <c r="AJ75" i="13"/>
  <c r="AK75" i="13"/>
  <c r="AG76" i="13"/>
  <c r="AH76" i="13"/>
  <c r="AI76" i="13"/>
  <c r="AJ76" i="13"/>
  <c r="AK76" i="13"/>
  <c r="AG77" i="13"/>
  <c r="AH77" i="13"/>
  <c r="AI77" i="13"/>
  <c r="AJ77" i="13"/>
  <c r="AK77" i="13"/>
  <c r="AG78" i="13"/>
  <c r="AH78" i="13"/>
  <c r="AI78" i="13"/>
  <c r="AJ78" i="13"/>
  <c r="AK78" i="13"/>
  <c r="AG79" i="13"/>
  <c r="AH79" i="13"/>
  <c r="AI79" i="13"/>
  <c r="AJ79" i="13"/>
  <c r="AK79" i="13"/>
  <c r="AG80" i="13"/>
  <c r="AH80" i="13"/>
  <c r="AI80" i="13"/>
  <c r="AJ80" i="13"/>
  <c r="AK80" i="13"/>
  <c r="AG81" i="13"/>
  <c r="AH81" i="13"/>
  <c r="AI81" i="13"/>
  <c r="AJ81" i="13"/>
  <c r="AK81" i="13"/>
  <c r="AG82" i="13"/>
  <c r="AH82" i="13"/>
  <c r="AI82" i="13"/>
  <c r="AJ82" i="13"/>
  <c r="AK82" i="13"/>
  <c r="AG83" i="13"/>
  <c r="AH83" i="13"/>
  <c r="AI83" i="13"/>
  <c r="AJ83" i="13"/>
  <c r="AK83" i="13"/>
  <c r="AH63" i="13"/>
  <c r="AI63" i="13"/>
  <c r="AJ63" i="13"/>
  <c r="AK63" i="13"/>
  <c r="AG63" i="13"/>
  <c r="AH56" i="13"/>
  <c r="AI56" i="13"/>
  <c r="AJ56" i="13"/>
  <c r="AK56" i="13"/>
  <c r="AG56" i="13"/>
  <c r="AW39" i="13"/>
  <c r="AX39" i="13"/>
  <c r="AY39" i="13"/>
  <c r="AZ39" i="13"/>
  <c r="BA39" i="13"/>
  <c r="AW40" i="13"/>
  <c r="AX40" i="13"/>
  <c r="AY40" i="13"/>
  <c r="AZ40" i="13"/>
  <c r="BA40" i="13"/>
  <c r="AW41" i="13"/>
  <c r="AX41" i="13"/>
  <c r="AY41" i="13"/>
  <c r="AZ41" i="13"/>
  <c r="BA41" i="13"/>
  <c r="AW42" i="13"/>
  <c r="AX42" i="13"/>
  <c r="AY42" i="13"/>
  <c r="AZ42" i="13"/>
  <c r="BA42" i="13"/>
  <c r="AW43" i="13"/>
  <c r="AX43" i="13"/>
  <c r="AY43" i="13"/>
  <c r="AZ43" i="13"/>
  <c r="BA43" i="13"/>
  <c r="AW44" i="13"/>
  <c r="AX44" i="13"/>
  <c r="AY44" i="13"/>
  <c r="AZ44" i="13"/>
  <c r="BA44" i="13"/>
  <c r="AW45" i="13"/>
  <c r="AX45" i="13"/>
  <c r="AY45" i="13"/>
  <c r="AZ45" i="13"/>
  <c r="BA45" i="13"/>
  <c r="AW46" i="13"/>
  <c r="AX46" i="13"/>
  <c r="AY46" i="13"/>
  <c r="AZ46" i="13"/>
  <c r="BA46" i="13"/>
  <c r="AW47" i="13"/>
  <c r="AX47" i="13"/>
  <c r="AY47" i="13"/>
  <c r="AZ47" i="13"/>
  <c r="BA47" i="13"/>
  <c r="AW48" i="13"/>
  <c r="AX48" i="13"/>
  <c r="AY48" i="13"/>
  <c r="AZ48" i="13"/>
  <c r="BA48" i="13"/>
  <c r="AW49" i="13"/>
  <c r="AX49" i="13"/>
  <c r="AY49" i="13"/>
  <c r="AZ49" i="13"/>
  <c r="BA49" i="13"/>
  <c r="AW50" i="13"/>
  <c r="AX50" i="13"/>
  <c r="AY50" i="13"/>
  <c r="AZ50" i="13"/>
  <c r="BA50" i="13"/>
  <c r="AW51" i="13"/>
  <c r="AX51" i="13"/>
  <c r="AY51" i="13"/>
  <c r="AZ51" i="13"/>
  <c r="BA51" i="13"/>
  <c r="AW52" i="13"/>
  <c r="AX52" i="13"/>
  <c r="AY52" i="13"/>
  <c r="AZ52" i="13"/>
  <c r="BA52" i="13"/>
  <c r="AW53" i="13"/>
  <c r="AX53" i="13"/>
  <c r="AY53" i="13"/>
  <c r="AZ53" i="13"/>
  <c r="BA53" i="13"/>
  <c r="AW54" i="13"/>
  <c r="AX54" i="13"/>
  <c r="AY54" i="13"/>
  <c r="AZ54" i="13"/>
  <c r="BA54" i="13"/>
  <c r="AX38" i="13"/>
  <c r="AY38" i="13"/>
  <c r="AZ38" i="13"/>
  <c r="BA38" i="13"/>
  <c r="AO39" i="13"/>
  <c r="AP39" i="13"/>
  <c r="AQ39" i="13"/>
  <c r="AR39" i="13"/>
  <c r="AS39" i="13"/>
  <c r="AO40" i="13"/>
  <c r="AP40" i="13"/>
  <c r="AQ40" i="13"/>
  <c r="AR40" i="13"/>
  <c r="AS40" i="13"/>
  <c r="AO41" i="13"/>
  <c r="AP41" i="13"/>
  <c r="AQ41" i="13"/>
  <c r="AR41" i="13"/>
  <c r="AS41" i="13"/>
  <c r="AO42" i="13"/>
  <c r="AP42" i="13"/>
  <c r="AQ42" i="13"/>
  <c r="AR42" i="13"/>
  <c r="AS42" i="13"/>
  <c r="AO43" i="13"/>
  <c r="AP43" i="13"/>
  <c r="AQ43" i="13"/>
  <c r="AR43" i="13"/>
  <c r="AS43" i="13"/>
  <c r="AO44" i="13"/>
  <c r="AP44" i="13"/>
  <c r="AQ44" i="13"/>
  <c r="AR44" i="13"/>
  <c r="AS44" i="13"/>
  <c r="AO45" i="13"/>
  <c r="AP45" i="13"/>
  <c r="AQ45" i="13"/>
  <c r="AR45" i="13"/>
  <c r="AS45" i="13"/>
  <c r="AO46" i="13"/>
  <c r="AP46" i="13"/>
  <c r="AQ46" i="13"/>
  <c r="AR46" i="13"/>
  <c r="AS46" i="13"/>
  <c r="AO47" i="13"/>
  <c r="AP47" i="13"/>
  <c r="AQ47" i="13"/>
  <c r="AR47" i="13"/>
  <c r="AS47" i="13"/>
  <c r="AO48" i="13"/>
  <c r="AP48" i="13"/>
  <c r="AQ48" i="13"/>
  <c r="AR48" i="13"/>
  <c r="AS48" i="13"/>
  <c r="AO49" i="13"/>
  <c r="AP49" i="13"/>
  <c r="AQ49" i="13"/>
  <c r="AR49" i="13"/>
  <c r="AS49" i="13"/>
  <c r="AO50" i="13"/>
  <c r="AP50" i="13"/>
  <c r="AQ50" i="13"/>
  <c r="AR50" i="13"/>
  <c r="AS50" i="13"/>
  <c r="AO51" i="13"/>
  <c r="AP51" i="13"/>
  <c r="AQ51" i="13"/>
  <c r="AR51" i="13"/>
  <c r="AS51" i="13"/>
  <c r="AO52" i="13"/>
  <c r="AP52" i="13"/>
  <c r="AQ52" i="13"/>
  <c r="AR52" i="13"/>
  <c r="AS52" i="13"/>
  <c r="AO53" i="13"/>
  <c r="AP53" i="13"/>
  <c r="AQ53" i="13"/>
  <c r="AR53" i="13"/>
  <c r="AS53" i="13"/>
  <c r="AP38" i="13"/>
  <c r="AQ38" i="13"/>
  <c r="AR38" i="13"/>
  <c r="AS38" i="13"/>
  <c r="AW38" i="13"/>
  <c r="AO38" i="13"/>
  <c r="AH38" i="13"/>
  <c r="AI38" i="13"/>
  <c r="AJ38" i="13"/>
  <c r="AK38" i="13"/>
  <c r="AH39" i="13"/>
  <c r="AI39" i="13"/>
  <c r="AJ39" i="13"/>
  <c r="AK39" i="13"/>
  <c r="AH40" i="13"/>
  <c r="AI40" i="13"/>
  <c r="AJ40" i="13"/>
  <c r="AK40" i="13"/>
  <c r="AH41" i="13"/>
  <c r="AI41" i="13"/>
  <c r="AJ41" i="13"/>
  <c r="AK41" i="13"/>
  <c r="AH42" i="13"/>
  <c r="AI42" i="13"/>
  <c r="AJ42" i="13"/>
  <c r="AK42" i="13"/>
  <c r="AH43" i="13"/>
  <c r="AI43" i="13"/>
  <c r="AJ43" i="13"/>
  <c r="AK43" i="13"/>
  <c r="AH44" i="13"/>
  <c r="AI44" i="13"/>
  <c r="AJ44" i="13"/>
  <c r="AK44" i="13"/>
  <c r="AH45" i="13"/>
  <c r="AI45" i="13"/>
  <c r="AJ45" i="13"/>
  <c r="AK45" i="13"/>
  <c r="AH46" i="13"/>
  <c r="AI46" i="13"/>
  <c r="AJ46" i="13"/>
  <c r="AK46" i="13"/>
  <c r="AH47" i="13"/>
  <c r="AI47" i="13"/>
  <c r="AJ47" i="13"/>
  <c r="AK47" i="13"/>
  <c r="AH48" i="13"/>
  <c r="AI48" i="13"/>
  <c r="AJ48" i="13"/>
  <c r="AK48" i="13"/>
  <c r="AH49" i="13"/>
  <c r="AI49" i="13"/>
  <c r="AJ49" i="13"/>
  <c r="AK49" i="13"/>
  <c r="AH50" i="13"/>
  <c r="AI50" i="13"/>
  <c r="AJ50" i="13"/>
  <c r="AK50" i="13"/>
  <c r="AH51" i="13"/>
  <c r="AI51" i="13"/>
  <c r="AJ51" i="13"/>
  <c r="AK51" i="13"/>
  <c r="AH52" i="13"/>
  <c r="AI52" i="13"/>
  <c r="AJ52" i="13"/>
  <c r="AK52" i="13"/>
  <c r="AG39" i="13"/>
  <c r="AG40" i="13"/>
  <c r="AG41" i="13"/>
  <c r="AG42" i="13"/>
  <c r="AG43" i="13"/>
  <c r="AG44" i="13"/>
  <c r="AG45" i="13"/>
  <c r="AG46" i="13"/>
  <c r="AG47" i="13"/>
  <c r="AG48" i="13"/>
  <c r="AG49" i="13"/>
  <c r="AG50" i="13"/>
  <c r="AG51" i="13"/>
  <c r="AG52" i="13"/>
  <c r="AG38" i="13"/>
  <c r="AH29" i="13"/>
  <c r="AI29" i="13"/>
  <c r="AJ29" i="13"/>
  <c r="AK29" i="13"/>
  <c r="AG29" i="13"/>
  <c r="E42" i="1"/>
  <c r="AW16" i="13"/>
  <c r="AX16" i="13"/>
  <c r="AY16" i="13"/>
  <c r="AZ16" i="13"/>
  <c r="BA16" i="13"/>
  <c r="AW17" i="13"/>
  <c r="AX17" i="13"/>
  <c r="AY17" i="13"/>
  <c r="AZ17" i="13"/>
  <c r="BA17" i="13"/>
  <c r="AW18" i="13"/>
  <c r="AX18" i="13"/>
  <c r="AY18" i="13"/>
  <c r="AZ18" i="13"/>
  <c r="BA18" i="13"/>
  <c r="AW19" i="13"/>
  <c r="AX19" i="13"/>
  <c r="AY19" i="13"/>
  <c r="AZ19" i="13"/>
  <c r="BA19" i="13"/>
  <c r="AW20" i="13"/>
  <c r="AX20" i="13"/>
  <c r="AY20" i="13"/>
  <c r="AZ20" i="13"/>
  <c r="BA20" i="13"/>
  <c r="AW21" i="13"/>
  <c r="AX21" i="13"/>
  <c r="AY21" i="13"/>
  <c r="AZ21" i="13"/>
  <c r="BA21" i="13"/>
  <c r="AW22" i="13"/>
  <c r="AX22" i="13"/>
  <c r="AY22" i="13"/>
  <c r="AZ22" i="13"/>
  <c r="BA22" i="13"/>
  <c r="AW23" i="13"/>
  <c r="AX23" i="13"/>
  <c r="AY23" i="13"/>
  <c r="AZ23" i="13"/>
  <c r="BA23" i="13"/>
  <c r="AW24" i="13"/>
  <c r="AX24" i="13"/>
  <c r="AY24" i="13"/>
  <c r="AZ24" i="13"/>
  <c r="BA24" i="13"/>
  <c r="AW25" i="13"/>
  <c r="AX25" i="13"/>
  <c r="AY25" i="13"/>
  <c r="AZ25" i="13"/>
  <c r="BA25" i="13"/>
  <c r="AW26" i="13"/>
  <c r="AX26" i="13"/>
  <c r="AY26" i="13"/>
  <c r="AZ26" i="13"/>
  <c r="BA26" i="13"/>
  <c r="AW27" i="13"/>
  <c r="AX27" i="13"/>
  <c r="AY27" i="13"/>
  <c r="AZ27" i="13"/>
  <c r="BA27" i="13"/>
  <c r="AX15" i="13"/>
  <c r="AY15" i="13"/>
  <c r="AZ15" i="13"/>
  <c r="BA15" i="13"/>
  <c r="AW15" i="13"/>
  <c r="AP15" i="13"/>
  <c r="AQ15" i="13"/>
  <c r="AR15" i="13"/>
  <c r="AS15" i="13"/>
  <c r="AP16" i="13"/>
  <c r="AQ16" i="13"/>
  <c r="AR16" i="13"/>
  <c r="AS16" i="13"/>
  <c r="AP17" i="13"/>
  <c r="AQ17" i="13"/>
  <c r="AR17" i="13"/>
  <c r="AS17" i="13"/>
  <c r="AP18" i="13"/>
  <c r="AQ18" i="13"/>
  <c r="AR18" i="13"/>
  <c r="AS18" i="13"/>
  <c r="AP19" i="13"/>
  <c r="AQ19" i="13"/>
  <c r="AR19" i="13"/>
  <c r="AS19" i="13"/>
  <c r="AP20" i="13"/>
  <c r="AQ20" i="13"/>
  <c r="AR20" i="13"/>
  <c r="AS20" i="13"/>
  <c r="AP21" i="13"/>
  <c r="AQ21" i="13"/>
  <c r="AR21" i="13"/>
  <c r="AS21" i="13"/>
  <c r="AP22" i="13"/>
  <c r="AQ22" i="13"/>
  <c r="AR22" i="13"/>
  <c r="AS22" i="13"/>
  <c r="AP23" i="13"/>
  <c r="AQ23" i="13"/>
  <c r="AR23" i="13"/>
  <c r="AS23" i="13"/>
  <c r="AP24" i="13"/>
  <c r="AQ24" i="13"/>
  <c r="AR24" i="13"/>
  <c r="AS24" i="13"/>
  <c r="AP25" i="13"/>
  <c r="AQ25" i="13"/>
  <c r="AR25" i="13"/>
  <c r="AS25" i="13"/>
  <c r="AP26" i="13"/>
  <c r="AQ26" i="13"/>
  <c r="AR26" i="13"/>
  <c r="AS26" i="13"/>
  <c r="AO16" i="13"/>
  <c r="AO17" i="13"/>
  <c r="AO18" i="13"/>
  <c r="AO19" i="13"/>
  <c r="AO20" i="13"/>
  <c r="AO21" i="13"/>
  <c r="AO22" i="13"/>
  <c r="AO23" i="13"/>
  <c r="AO24" i="13"/>
  <c r="AO25" i="13"/>
  <c r="AO26" i="13"/>
  <c r="AO15" i="13"/>
  <c r="AG16" i="13"/>
  <c r="AH16" i="13"/>
  <c r="AI16" i="13"/>
  <c r="AJ16" i="13"/>
  <c r="AK16" i="13"/>
  <c r="AG17" i="13"/>
  <c r="AH17" i="13"/>
  <c r="AI17" i="13"/>
  <c r="AJ17" i="13"/>
  <c r="AK17" i="13"/>
  <c r="AG18" i="13"/>
  <c r="AH18" i="13"/>
  <c r="AI18" i="13"/>
  <c r="AJ18" i="13"/>
  <c r="AK18" i="13"/>
  <c r="AG19" i="13"/>
  <c r="AH19" i="13"/>
  <c r="AI19" i="13"/>
  <c r="AJ19" i="13"/>
  <c r="AK19" i="13"/>
  <c r="AG20" i="13"/>
  <c r="AH20" i="13"/>
  <c r="AI20" i="13"/>
  <c r="AJ20" i="13"/>
  <c r="AK20" i="13"/>
  <c r="AG21" i="13"/>
  <c r="AH21" i="13"/>
  <c r="AI21" i="13"/>
  <c r="AJ21" i="13"/>
  <c r="AK21" i="13"/>
  <c r="AG22" i="13"/>
  <c r="AH22" i="13"/>
  <c r="AI22" i="13"/>
  <c r="AJ22" i="13"/>
  <c r="AK22" i="13"/>
  <c r="AG23" i="13"/>
  <c r="AH23" i="13"/>
  <c r="AI23" i="13"/>
  <c r="AJ23" i="13"/>
  <c r="AK23" i="13"/>
  <c r="AG24" i="13"/>
  <c r="AH24" i="13"/>
  <c r="AI24" i="13"/>
  <c r="AJ24" i="13"/>
  <c r="AK24" i="13"/>
  <c r="AG25" i="13"/>
  <c r="AH25" i="13"/>
  <c r="AI25" i="13"/>
  <c r="AJ25" i="13"/>
  <c r="AK25" i="13"/>
  <c r="AH15" i="13"/>
  <c r="AI15" i="13"/>
  <c r="AJ15" i="13"/>
  <c r="AK15" i="13"/>
  <c r="AG15" i="13"/>
  <c r="F40" i="11"/>
  <c r="G40" i="11"/>
  <c r="H40" i="11"/>
  <c r="G39" i="11"/>
  <c r="H39" i="11"/>
  <c r="F39" i="11"/>
  <c r="G38" i="11"/>
  <c r="H38" i="11"/>
  <c r="F38" i="11"/>
  <c r="N35" i="11"/>
  <c r="O35" i="11"/>
  <c r="N36" i="11"/>
  <c r="O36" i="11"/>
  <c r="M36" i="11"/>
  <c r="M35" i="11"/>
  <c r="O34" i="11"/>
  <c r="N34" i="11"/>
  <c r="M34" i="11"/>
  <c r="N26" i="11"/>
  <c r="O26" i="11"/>
  <c r="M26" i="11"/>
  <c r="N27" i="11"/>
  <c r="O27" i="11"/>
  <c r="N28" i="11"/>
  <c r="O28" i="11"/>
  <c r="M28" i="11"/>
  <c r="M27" i="11"/>
  <c r="F27" i="11"/>
  <c r="G27" i="11"/>
  <c r="H27" i="11"/>
  <c r="F28" i="11"/>
  <c r="G28" i="11"/>
  <c r="H28" i="11"/>
  <c r="F29" i="11"/>
  <c r="G29" i="11"/>
  <c r="H29" i="11"/>
  <c r="F30" i="11"/>
  <c r="G30" i="11"/>
  <c r="H30" i="11"/>
  <c r="G26" i="11"/>
  <c r="H26" i="11"/>
  <c r="F26" i="11"/>
  <c r="C13" i="9"/>
  <c r="D12" i="9"/>
  <c r="E12" i="9"/>
  <c r="F12" i="9"/>
  <c r="G12" i="9"/>
  <c r="H12" i="9"/>
  <c r="C12" i="9"/>
  <c r="G11" i="9"/>
  <c r="H11" i="9"/>
  <c r="F11" i="9"/>
  <c r="E11" i="9"/>
  <c r="D11" i="9"/>
  <c r="D10" i="9"/>
  <c r="E10" i="9"/>
  <c r="F10" i="9"/>
  <c r="G10" i="9"/>
  <c r="H10" i="9"/>
  <c r="C10" i="9"/>
  <c r="H8" i="9"/>
  <c r="G8" i="9"/>
  <c r="K25" i="7"/>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H28" i="4" l="1"/>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<sst xmlns="http://schemas.openxmlformats.org/spreadsheetml/2006/main" count="517" uniqueCount="95">
  <si>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</si>
  <si>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</si>
  <si>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</si>
  <si>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</si>
  <si>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</si>
  <si>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</si>
  <si>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</si>
  <si>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</si>
  <si>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</si>
  <si>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</si>
  <si>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</si>
  <si>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</si>
  <si>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</si>
  <si>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</si>
  <si>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</si>
  <si>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</si>
  <si>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</si>
  <si>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</si>
  <si>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</si>
  <si>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</si>
  <si>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</si>
  <si>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</si>
  <si>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</si>
  <si>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</si>
  <si>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</si>
  <si>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</si>
  <si>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</si>
  <si>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</si>
  <si>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</si>
  <si>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</si>
  <si>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</si>
  <si>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</si>
  <si>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</si>
  <si>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</si>
  <si>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</si>
  <si>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</si>
  <si>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</si>
  <si>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</si>
  <si>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</si>
  <si>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</si>
  <si>
    <t>Based on March outlook OBR figures</t>
  </si>
  <si>
    <t>To get real price assumption</t>
  </si>
  <si>
    <t>https://obr.uk/efo/economic-and-fiscal-outlook-march-2024/#annex-a</t>
  </si>
  <si>
    <t>oil price nominal</t>
  </si>
  <si>
    <t>Factor</t>
  </si>
  <si>
    <t>inflation</t>
  </si>
  <si>
    <t>inflation_decimal</t>
  </si>
  <si>
    <t>Real 2025 Average</t>
  </si>
  <si>
    <t>From Shells Annual report</t>
  </si>
  <si>
    <t>https://www.shell.com/news-and-insights/annual-reports-and-publications/annual-reports-download-centre.html</t>
  </si>
  <si>
    <t xml:space="preserve">P.263 from the report shows Shell's mid price in the line d. Which from 2025 to 2030 deacreases around 60 and then stays at low 70. So the OBR calculation makes sens </t>
  </si>
  <si>
    <t>And this the one to use</t>
  </si>
  <si>
    <t>Tax case: Other Income</t>
  </si>
  <si>
    <t>Real 2025 - NPV@10%</t>
  </si>
  <si>
    <t>Pre tax</t>
  </si>
  <si>
    <t>Permanent</t>
  </si>
  <si>
    <t>Base EPL</t>
  </si>
  <si>
    <t>Labour A</t>
  </si>
  <si>
    <t>Labour B</t>
  </si>
  <si>
    <t>Tax case: no other income</t>
  </si>
  <si>
    <t>Calculation</t>
  </si>
  <si>
    <t>Case: income</t>
  </si>
  <si>
    <t>% Change labour vs base</t>
  </si>
  <si>
    <t>Case: no income</t>
  </si>
  <si>
    <t>% Change  no income vs income same case</t>
  </si>
  <si>
    <t>% Change no income labour vs other income base</t>
  </si>
  <si>
    <t>This one is to test the worst case, where no income and new labour, compared to toher income with base epl new labour</t>
  </si>
  <si>
    <t>Values in GBP</t>
  </si>
  <si>
    <t>Fiscal year considered in years</t>
  </si>
  <si>
    <t>Begin 2025</t>
  </si>
  <si>
    <t>Real 2025 £ Million</t>
  </si>
  <si>
    <t>GBP £ Million</t>
  </si>
  <si>
    <t>pre_tax</t>
  </si>
  <si>
    <t>epl_base</t>
  </si>
  <si>
    <t>labour_a</t>
  </si>
  <si>
    <t>labour_b</t>
  </si>
  <si>
    <t>Other income</t>
  </si>
  <si>
    <t>No other income</t>
  </si>
  <si>
    <t>Analysis only for cases with other income to save space, this is to show as example</t>
  </si>
  <si>
    <t>Small field</t>
  </si>
  <si>
    <t>2025 Startup</t>
  </si>
  <si>
    <t>Large field</t>
  </si>
  <si>
    <t>2025 startup</t>
  </si>
  <si>
    <t>2027 startup</t>
  </si>
  <si>
    <t>2026 startup</t>
  </si>
  <si>
    <t>Rebasing factors based on the oil determination calculations</t>
  </si>
  <si>
    <t>After column Z for Real NPV values in real terms for the delay</t>
  </si>
  <si>
    <t>Real NPV 2025</t>
  </si>
  <si>
    <t>Start 2026</t>
  </si>
  <si>
    <t>Start 2027</t>
  </si>
  <si>
    <t>Medium field</t>
  </si>
  <si>
    <t>Real NPV@10%</t>
  </si>
  <si>
    <t>Million £</t>
  </si>
  <si>
    <t>NPV by different startup dates and tax cases</t>
  </si>
  <si>
    <t xml:space="preserve">*Note that possible explanation for cases like large field in labour B not wanting to delay until 2027 is because of lead times for productionin large fields, it would be worth not delaying as profits for EPL will most likley not fall in time of applicability so by delaying you are losing value of earlier profits. The catch is that you want the least profits to be taxed. So that is the correct timing. Untder my assumptions you would wait one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</si>
</sst>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0.000%"/>
    <numFmt numFmtId="167" formatCode="0.000"/>
  </numFmts>
  <fonts count="6"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
      <b/>
      <sz val="12"/>
      <color theme="1"/>
      <name val="Segoe UI"/>
      <family val="2"/>
    </font>
    <font>
      <sz val="12"/>
      <color theme="1"/>
      <name val="Segoe UI"/>
      <family val="2"/>
    </font>
  </fonts>
  <fills count="4">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0" fontId="3" fillId="0" borderId="0" xfId="0" applyFont="1"/>
    <xf numFmtId="166" fontId="0" fillId="0" borderId="0" xfId="1" applyNumberFormat="1" applyFont="1"/>
    <xf numFmtId="167" fontId="0" fillId="0" borderId="0" xfId="1" applyNumberFormat="1" applyFont="1"/>
    <xf numFmtId="165"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164" fontId="0" fillId="0" borderId="0" xfId="0" applyNumberFormat="1"/>
    <xf numFmtId="2" fontId="0" fillId="0" borderId="0" xfId="0" applyNumberFormat="1"/>
    <xf numFmtId="9" fontId="0" fillId="2" borderId="0" xfId="1" applyFont="1" applyFill="1"/>
    <xf numFmtId="1" fontId="0" fillId="2" borderId="0" xfId="1" applyNumberFormat="1" applyFont="1" applyFill="1"/>
    <xf numFmtId="0" fontId="0" fillId="0" borderId="0" xfId="0" applyAlignment="1">
      <alignment horizontal="left" vertical="top" wrapText="1"/>
    </xf>
    <xf numFmtId="0" fontId="4" fillId="3" borderId="0" xfId="0" applyFont="1" applyFill="1" applyAlignment="1">
      <alignment horizontal="right" vertical="center"/>
    </xf>
    <xf numFmtId="0" fontId="5" fillId="3" borderId="0" xfId="0" applyFont="1" applyFill="1" applyAlignment="1">
      <alignment horizontal="right" vertical="center"/>
    </xf>
    <xf numFmtId="0" fontId="0" fillId="0" borderId="0" xfId="0" applyAlignment="1"/>
    <xf numFmtId="0" fontId="0" fillId="0" borderId="0" xfId="0"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223158</xdr:colOff>
      <xdr:row>14</xdr:row>
      <xdr:rowOff>31748</xdr:rowOff>
    </xdr:from>
    <xdr:to>
      <xdr:col>11</xdr:col>
      <xdr:colOff>458108</xdr:colOff>
      <xdr:row>35</xdr:row>
      <xdr:rowOff>44448</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1B7D-82A3-4CB3-A3D5-A01D6BD0CFD1}">
  <sheetPr>
    <tabColor theme="8" tint="0.79998168889431442"/>
  </sheetPr>
  <dimension ref="B2:H23"/>
  <sheetViews>
    <sheetView workbookViewId="0">
      <selection activeCell="D12" sqref="D12"/>
    </sheetView>
  </sheetViews>
  <sheetFormatPr defaultRowHeight="15.75" x14ac:dyDescent="0.25"/>
  <cols>
    <col min="2" max="2" width="22.25" customWidth="1"/>
  </cols>
  <sheetData>
    <row r="2" spans="2:8" x14ac:dyDescent="0.25">
      <c r="B2" t="s">
        <v>42</v>
      </c>
    </row>
    <row r="3" spans="2:8" x14ac:dyDescent="0.25">
      <c r="B3" t="s">
        <v>40</v>
      </c>
    </row>
    <row r="4" spans="2:8" x14ac:dyDescent="0.25">
      <c r="B4" t="s">
        <v>41</v>
      </c>
    </row>
    <row r="7" spans="2:8" x14ac:dyDescent="0.25">
      <c r="C7">
        <v>2025</v>
      </c>
      <c r="D7">
        <v>2026</v>
      </c>
      <c r="E7">
        <v>2027</v>
      </c>
      <c r="F7">
        <v>2028</v>
      </c>
      <c r="G7">
        <v>2029</v>
      </c>
      <c r="H7">
        <v>2030</v>
      </c>
    </row>
    <row r="8" spans="2:8" x14ac:dyDescent="0.25">
      <c r="B8" t="s">
        <v>43</v>
      </c>
      <c r="C8">
        <v>73.680000000000007</v>
      </c>
      <c r="D8">
        <v>71.37</v>
      </c>
      <c r="E8">
        <v>71.540000000000006</v>
      </c>
      <c r="F8">
        <v>72.97</v>
      </c>
      <c r="G8">
        <f>F8*1.02</f>
        <v>74.429400000000001</v>
      </c>
      <c r="H8">
        <f>G8*1.02</f>
        <v>75.917988000000008</v>
      </c>
    </row>
    <row r="9" spans="2:8" x14ac:dyDescent="0.25">
      <c r="B9" t="s">
        <v>45</v>
      </c>
      <c r="C9">
        <v>1.6</v>
      </c>
      <c r="D9">
        <v>1.7</v>
      </c>
      <c r="E9">
        <v>2</v>
      </c>
      <c r="F9">
        <v>2</v>
      </c>
      <c r="G9">
        <v>2</v>
      </c>
      <c r="H9">
        <v>2</v>
      </c>
    </row>
    <row r="10" spans="2:8" x14ac:dyDescent="0.25">
      <c r="B10" t="s">
        <v>46</v>
      </c>
      <c r="C10">
        <f>C9/100</f>
        <v>1.6E-2</v>
      </c>
      <c r="D10">
        <f t="shared" ref="D10:H10" si="0">D9/100</f>
        <v>1.7000000000000001E-2</v>
      </c>
      <c r="E10">
        <f t="shared" si="0"/>
        <v>0.02</v>
      </c>
      <c r="F10">
        <f t="shared" si="0"/>
        <v>0.02</v>
      </c>
      <c r="G10">
        <f t="shared" si="0"/>
        <v>0.02</v>
      </c>
      <c r="H10">
        <f t="shared" si="0"/>
        <v>0.02</v>
      </c>
    </row>
    <row r="11" spans="2:8" x14ac:dyDescent="0.25">
      <c r="B11" t="s">
        <v>44</v>
      </c>
      <c r="C11">
        <v>1</v>
      </c>
      <c r="D11">
        <f>C11+D10</f>
        <v>1.0169999999999999</v>
      </c>
      <c r="E11">
        <f>D11*(1+E10)</f>
        <v>1.0373399999999999</v>
      </c>
      <c r="F11">
        <f>E11*(1+F10)</f>
        <v>1.0580867999999999</v>
      </c>
      <c r="G11">
        <f t="shared" ref="G11:H11" si="1">F11*(1+G10)</f>
        <v>1.0792485359999999</v>
      </c>
      <c r="H11">
        <f t="shared" si="1"/>
        <v>1.1008335067199999</v>
      </c>
    </row>
    <row r="12" spans="2:8" x14ac:dyDescent="0.25">
      <c r="B12" t="s">
        <v>7</v>
      </c>
      <c r="C12">
        <f>C8/C11</f>
        <v>73.680000000000007</v>
      </c>
      <c r="D12">
        <f t="shared" ref="D12:H12" si="2">D8/D11</f>
        <v>70.17699115044249</v>
      </c>
      <c r="E12">
        <f t="shared" si="2"/>
        <v>68.964852410974231</v>
      </c>
      <c r="F12">
        <f t="shared" si="2"/>
        <v>68.964096329337067</v>
      </c>
      <c r="G12">
        <f t="shared" si="2"/>
        <v>68.964096329337067</v>
      </c>
      <c r="H12">
        <f t="shared" si="2"/>
        <v>68.964096329337082</v>
      </c>
    </row>
    <row r="13" spans="2:8" x14ac:dyDescent="0.25">
      <c r="B13" t="s">
        <v>47</v>
      </c>
      <c r="C13" s="11">
        <f>AVERAGE(C12:H12)</f>
        <v>69.952355424904667</v>
      </c>
    </row>
    <row r="20" spans="2:3" x14ac:dyDescent="0.25">
      <c r="B20" t="s">
        <v>48</v>
      </c>
      <c r="C20" t="s">
        <v>49</v>
      </c>
    </row>
    <row r="22" spans="2:3" x14ac:dyDescent="0.25">
      <c r="B22" t="s">
        <v>50</v>
      </c>
    </row>
    <row r="23" spans="2:3" x14ac:dyDescent="0.25">
      <c r="B2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sheetPr>
    <tabColor theme="5" tint="0.79998168889431442"/>
  </sheetPr>
  <dimension ref="A1:AD67"/>
  <sheetViews>
    <sheetView topLeftCell="K1" workbookViewId="0">
      <selection activeCell="F27" sqref="F27"/>
    </sheetView>
  </sheetViews>
  <sheetFormatPr defaultColWidth="11" defaultRowHeight="15.75" x14ac:dyDescent="0.25"/>
  <sheetData>
    <row r="1" spans="1:30" x14ac:dyDescent="0.25">
      <c r="D1" t="s">
        <v>31</v>
      </c>
    </row>
    <row r="3" spans="1:30" x14ac:dyDescent="0.25">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5">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5">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5">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5">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5">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5">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5">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5">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5">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5">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5">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5">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5">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5">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5">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5">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5">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5">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5">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5">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5">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5">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5">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sheetPr>
    <tabColor theme="5" tint="0.79998168889431442"/>
  </sheetPr>
  <dimension ref="A1:AD61"/>
  <sheetViews>
    <sheetView topLeftCell="O1" zoomScale="120" zoomScaleNormal="120" workbookViewId="0">
      <selection activeCell="F27" sqref="F27"/>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6" spans="1:30" x14ac:dyDescent="0.25">
      <c r="R6" s="7" t="s">
        <v>32</v>
      </c>
      <c r="S6" s="7"/>
      <c r="T6" s="7"/>
      <c r="U6" s="7"/>
      <c r="V6" s="7"/>
      <c r="W6" s="7"/>
    </row>
    <row r="7" spans="1:30" x14ac:dyDescent="0.25">
      <c r="R7" s="7"/>
      <c r="S7" s="7"/>
      <c r="T7" s="7"/>
      <c r="U7" s="7"/>
      <c r="V7" s="7"/>
      <c r="W7" s="7"/>
    </row>
    <row r="8" spans="1:30" x14ac:dyDescent="0.25">
      <c r="D8" t="s">
        <v>4</v>
      </c>
      <c r="K8" t="s">
        <v>5</v>
      </c>
      <c r="R8" s="7" t="s">
        <v>6</v>
      </c>
      <c r="S8" s="7"/>
      <c r="T8" s="7"/>
      <c r="U8" s="7"/>
      <c r="V8" s="7"/>
      <c r="W8" s="7"/>
      <c r="Y8" t="s">
        <v>7</v>
      </c>
    </row>
    <row r="9" spans="1:30" x14ac:dyDescent="0.25">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5">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5">
      <c r="A23">
        <v>2035</v>
      </c>
      <c r="B23">
        <f t="shared" si="2"/>
        <v>0.77303252508005504</v>
      </c>
      <c r="R23" s="1"/>
      <c r="S23" s="2"/>
      <c r="T23" s="2"/>
      <c r="U23" s="2"/>
      <c r="V23" s="2"/>
      <c r="W23" s="2"/>
      <c r="Y23" s="1">
        <v>2035</v>
      </c>
      <c r="Z23" s="2">
        <v>-11</v>
      </c>
      <c r="AA23" s="2">
        <v>-11</v>
      </c>
      <c r="AB23" s="2">
        <v>-11</v>
      </c>
      <c r="AC23" s="2">
        <v>-11</v>
      </c>
      <c r="AD23" s="2">
        <v>-11</v>
      </c>
    </row>
    <row r="24" spans="1:30" x14ac:dyDescent="0.25">
      <c r="R24" s="1"/>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5">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5">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5">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5">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5">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5">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5">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5">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5">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5">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5">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5">
      <c r="Y40" s="1">
        <v>2035</v>
      </c>
      <c r="Z40">
        <f t="shared" si="9"/>
        <v>-8.5033577758806054</v>
      </c>
      <c r="AA40">
        <f t="shared" si="9"/>
        <v>-8.5033577758806054</v>
      </c>
      <c r="AB40">
        <f t="shared" si="9"/>
        <v>-8.5033577758806054</v>
      </c>
      <c r="AC40">
        <f t="shared" si="9"/>
        <v>-8.5033577758806054</v>
      </c>
      <c r="AD40">
        <f t="shared" si="9"/>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sheetPr>
    <tabColor theme="5" tint="0.79998168889431442"/>
  </sheetPr>
  <dimension ref="A1:AD60"/>
  <sheetViews>
    <sheetView topLeftCell="K1" workbookViewId="0">
      <selection activeCell="F27" sqref="F27"/>
    </sheetView>
  </sheetViews>
  <sheetFormatPr defaultColWidth="11" defaultRowHeight="15.75" x14ac:dyDescent="0.25"/>
  <sheetData>
    <row r="1" spans="1:30" x14ac:dyDescent="0.25">
      <c r="D1" t="s">
        <v>29</v>
      </c>
    </row>
    <row r="2" spans="1:30" x14ac:dyDescent="0.25">
      <c r="R2" s="7"/>
      <c r="S2" s="7" t="s">
        <v>33</v>
      </c>
      <c r="T2" s="7"/>
      <c r="U2" s="7"/>
      <c r="V2" s="7"/>
      <c r="W2" s="7"/>
    </row>
    <row r="3" spans="1:30" x14ac:dyDescent="0.25">
      <c r="R3" s="7"/>
      <c r="S3" s="7"/>
      <c r="T3" s="7"/>
      <c r="U3" s="7"/>
      <c r="V3" s="7"/>
      <c r="W3" s="7"/>
    </row>
    <row r="4" spans="1:30" x14ac:dyDescent="0.25">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5">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5">
      <c r="A22">
        <v>2039</v>
      </c>
      <c r="B22">
        <f t="shared" si="0"/>
        <v>0.71416256246493548</v>
      </c>
      <c r="R22" s="1"/>
      <c r="Y22" s="1">
        <v>2039</v>
      </c>
      <c r="Z22" s="2">
        <v>-43</v>
      </c>
      <c r="AA22" s="2">
        <v>-43</v>
      </c>
      <c r="AB22" s="2">
        <v>-43</v>
      </c>
      <c r="AC22" s="2">
        <v>-43</v>
      </c>
      <c r="AD22" s="2">
        <v>-43</v>
      </c>
    </row>
    <row r="23" spans="1:30" x14ac:dyDescent="0.25">
      <c r="R23" s="1"/>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5">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5">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5">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5">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5">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5">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5">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5">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5">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5">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5">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5">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5">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5">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5">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5">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sheetPr>
    <tabColor theme="5" tint="0.79998168889431442"/>
  </sheetPr>
  <dimension ref="A1:AD67"/>
  <sheetViews>
    <sheetView topLeftCell="L1" workbookViewId="0">
      <selection activeCell="F27" sqref="F27"/>
    </sheetView>
  </sheetViews>
  <sheetFormatPr defaultColWidth="11" defaultRowHeight="15.75" x14ac:dyDescent="0.25"/>
  <sheetData>
    <row r="1" spans="1:30" x14ac:dyDescent="0.25">
      <c r="D1" t="s">
        <v>31</v>
      </c>
    </row>
    <row r="2" spans="1:30" x14ac:dyDescent="0.25">
      <c r="R2" s="7"/>
      <c r="S2" s="7" t="s">
        <v>34</v>
      </c>
      <c r="T2" s="7"/>
      <c r="U2" s="7"/>
      <c r="V2" s="7"/>
      <c r="W2" s="7"/>
    </row>
    <row r="3" spans="1:30" x14ac:dyDescent="0.25">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5">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5">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5">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5">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5">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5">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5">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5">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5">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5">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5">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5">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5">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5">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5">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5">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5">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5">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5">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5">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5">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5">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5">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sheetPr>
    <tabColor theme="5" tint="0.79998168889431442"/>
  </sheetPr>
  <dimension ref="G15:Q27"/>
  <sheetViews>
    <sheetView workbookViewId="0">
      <selection activeCell="F27" sqref="F27"/>
    </sheetView>
  </sheetViews>
  <sheetFormatPr defaultColWidth="11" defaultRowHeight="15.75" x14ac:dyDescent="0.25"/>
  <sheetData>
    <row r="15" spans="8:17" x14ac:dyDescent="0.25">
      <c r="H15" t="s">
        <v>35</v>
      </c>
      <c r="M15" t="s">
        <v>36</v>
      </c>
    </row>
    <row r="16" spans="8:17" x14ac:dyDescent="0.25">
      <c r="H16" s="8" t="s">
        <v>8</v>
      </c>
      <c r="I16" s="8" t="s">
        <v>9</v>
      </c>
      <c r="J16" s="8" t="s">
        <v>10</v>
      </c>
      <c r="K16" s="8" t="s">
        <v>11</v>
      </c>
      <c r="L16" s="8" t="s">
        <v>12</v>
      </c>
      <c r="M16" s="8" t="s">
        <v>8</v>
      </c>
      <c r="N16" s="8" t="s">
        <v>9</v>
      </c>
      <c r="O16" s="8" t="s">
        <v>10</v>
      </c>
      <c r="P16" s="8" t="s">
        <v>11</v>
      </c>
      <c r="Q16" s="8" t="s">
        <v>12</v>
      </c>
    </row>
    <row r="17" spans="7:17" x14ac:dyDescent="0.25">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5">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5">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5">
      <c r="H20" s="5"/>
      <c r="I20" s="5"/>
      <c r="J20" s="5"/>
      <c r="K20" s="5"/>
      <c r="L20" s="5"/>
    </row>
    <row r="21" spans="7:17" x14ac:dyDescent="0.25">
      <c r="H21" s="5"/>
      <c r="I21" s="5"/>
      <c r="J21" s="5"/>
      <c r="K21" s="5"/>
      <c r="L21" s="5"/>
    </row>
    <row r="25" spans="7:17" x14ac:dyDescent="0.25">
      <c r="K25" s="6">
        <f t="shared" ref="K25:L27" si="0">K17/H17-1</f>
        <v>-0.52768808534582257</v>
      </c>
      <c r="L25" s="6">
        <f t="shared" si="0"/>
        <v>-1.0182789476923573</v>
      </c>
    </row>
    <row r="26" spans="7:17" x14ac:dyDescent="0.25">
      <c r="K26" s="6">
        <f t="shared" si="0"/>
        <v>-0.29545562158742023</v>
      </c>
      <c r="L26" s="6">
        <f t="shared" si="0"/>
        <v>-0.60628712961132636</v>
      </c>
    </row>
    <row r="27" spans="7:17" x14ac:dyDescent="0.25">
      <c r="K27" s="6">
        <f t="shared" si="0"/>
        <v>-0.17714549548700143</v>
      </c>
      <c r="L27" s="6">
        <f t="shared" si="0"/>
        <v>-0.47478784574757171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8A80-8EA5-4264-9728-E229088AE180}">
  <sheetPr>
    <tabColor theme="9"/>
  </sheetPr>
  <dimension ref="A1"/>
  <sheetViews>
    <sheetView workbookViewId="0">
      <selection activeCell="D30" sqref="D30"/>
    </sheetView>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0304-8CFA-4B5D-9665-1479AB80FF35}">
  <sheetPr>
    <tabColor theme="9" tint="0.59999389629810485"/>
  </sheetPr>
  <dimension ref="E5:O40"/>
  <sheetViews>
    <sheetView workbookViewId="0">
      <selection activeCell="J26" sqref="J26"/>
    </sheetView>
  </sheetViews>
  <sheetFormatPr defaultRowHeight="15.75" x14ac:dyDescent="0.25"/>
  <sheetData>
    <row r="5" spans="5:15" x14ac:dyDescent="0.25">
      <c r="E5" s="7" t="s">
        <v>60</v>
      </c>
    </row>
    <row r="8" spans="5:15" x14ac:dyDescent="0.25">
      <c r="E8" t="s">
        <v>52</v>
      </c>
      <c r="L8" t="s">
        <v>59</v>
      </c>
    </row>
    <row r="9" spans="5:15" x14ac:dyDescent="0.25">
      <c r="E9" t="s">
        <v>53</v>
      </c>
      <c r="L9" t="s">
        <v>53</v>
      </c>
    </row>
    <row r="10" spans="5:15" x14ac:dyDescent="0.25">
      <c r="E10" t="s">
        <v>71</v>
      </c>
      <c r="L10" t="s">
        <v>71</v>
      </c>
    </row>
    <row r="13" spans="5:15" x14ac:dyDescent="0.25">
      <c r="F13" t="s">
        <v>37</v>
      </c>
      <c r="G13" t="s">
        <v>38</v>
      </c>
      <c r="H13" t="s">
        <v>39</v>
      </c>
      <c r="M13" t="s">
        <v>37</v>
      </c>
      <c r="N13" t="s">
        <v>38</v>
      </c>
      <c r="O13" t="s">
        <v>39</v>
      </c>
    </row>
    <row r="14" spans="5:15" x14ac:dyDescent="0.25">
      <c r="E14" t="s">
        <v>54</v>
      </c>
      <c r="F14">
        <v>153</v>
      </c>
      <c r="G14">
        <v>899</v>
      </c>
      <c r="H14">
        <v>1471</v>
      </c>
      <c r="L14" t="s">
        <v>54</v>
      </c>
      <c r="M14">
        <v>153</v>
      </c>
      <c r="N14">
        <v>899</v>
      </c>
      <c r="O14">
        <v>1741</v>
      </c>
    </row>
    <row r="15" spans="5:15" x14ac:dyDescent="0.25">
      <c r="E15" t="s">
        <v>55</v>
      </c>
      <c r="F15">
        <v>98</v>
      </c>
      <c r="G15">
        <v>606</v>
      </c>
      <c r="H15">
        <v>942</v>
      </c>
      <c r="L15" t="s">
        <v>55</v>
      </c>
      <c r="M15">
        <v>91</v>
      </c>
      <c r="N15">
        <v>533</v>
      </c>
      <c r="O15">
        <v>872</v>
      </c>
    </row>
    <row r="16" spans="5:15" x14ac:dyDescent="0.25">
      <c r="E16" t="s">
        <v>56</v>
      </c>
      <c r="F16">
        <v>82</v>
      </c>
      <c r="G16">
        <v>598</v>
      </c>
      <c r="H16">
        <v>1093</v>
      </c>
      <c r="L16" t="s">
        <v>56</v>
      </c>
      <c r="M16">
        <v>38</v>
      </c>
      <c r="N16">
        <v>409</v>
      </c>
      <c r="O16">
        <v>849</v>
      </c>
    </row>
    <row r="17" spans="5:15" x14ac:dyDescent="0.25">
      <c r="E17" t="s">
        <v>57</v>
      </c>
      <c r="F17">
        <v>54</v>
      </c>
      <c r="G17">
        <v>469</v>
      </c>
      <c r="H17">
        <v>892</v>
      </c>
      <c r="L17" t="s">
        <v>57</v>
      </c>
      <c r="M17">
        <v>7</v>
      </c>
      <c r="N17">
        <v>269</v>
      </c>
      <c r="O17">
        <v>632</v>
      </c>
    </row>
    <row r="18" spans="5:15" x14ac:dyDescent="0.25">
      <c r="E18" t="s">
        <v>58</v>
      </c>
      <c r="F18">
        <v>15</v>
      </c>
      <c r="G18">
        <v>341</v>
      </c>
      <c r="H18">
        <v>702</v>
      </c>
      <c r="L18" t="s">
        <v>58</v>
      </c>
      <c r="M18">
        <v>7</v>
      </c>
      <c r="N18">
        <v>269</v>
      </c>
      <c r="O18">
        <v>632</v>
      </c>
    </row>
    <row r="22" spans="5:15" x14ac:dyDescent="0.25">
      <c r="L22" t="s">
        <v>61</v>
      </c>
    </row>
    <row r="23" spans="5:15" x14ac:dyDescent="0.25">
      <c r="E23" t="s">
        <v>64</v>
      </c>
      <c r="L23" t="s">
        <v>62</v>
      </c>
    </row>
    <row r="25" spans="5:15" x14ac:dyDescent="0.25">
      <c r="F25" t="s">
        <v>37</v>
      </c>
      <c r="G25" t="s">
        <v>38</v>
      </c>
      <c r="H25" t="s">
        <v>39</v>
      </c>
      <c r="M25" t="s">
        <v>37</v>
      </c>
      <c r="N25" t="s">
        <v>38</v>
      </c>
      <c r="O25" t="s">
        <v>39</v>
      </c>
    </row>
    <row r="26" spans="5:15" x14ac:dyDescent="0.25">
      <c r="E26" t="s">
        <v>54</v>
      </c>
      <c r="F26" s="12">
        <f>(M14/F14)-1</f>
        <v>0</v>
      </c>
      <c r="G26" s="12">
        <f t="shared" ref="G26:H26" si="0">(N14/G14)-1</f>
        <v>0</v>
      </c>
      <c r="H26" s="12">
        <f t="shared" si="0"/>
        <v>0.18354860639021076</v>
      </c>
      <c r="L26" t="s">
        <v>56</v>
      </c>
      <c r="M26" s="13">
        <f>F$16</f>
        <v>82</v>
      </c>
      <c r="N26" s="13">
        <f t="shared" ref="N26:O26" si="1">G$16</f>
        <v>598</v>
      </c>
      <c r="O26" s="13">
        <f t="shared" si="1"/>
        <v>1093</v>
      </c>
    </row>
    <row r="27" spans="5:15" x14ac:dyDescent="0.25">
      <c r="E27" t="s">
        <v>55</v>
      </c>
      <c r="F27" s="12">
        <f t="shared" ref="F27:F30" si="2">(M15/F15)-1</f>
        <v>-7.1428571428571397E-2</v>
      </c>
      <c r="G27" s="12">
        <f t="shared" ref="G27:G30" si="3">(N15/G15)-1</f>
        <v>-0.12046204620462042</v>
      </c>
      <c r="H27" s="12">
        <f t="shared" ref="H27:H30" si="4">(O15/H15)-1</f>
        <v>-7.4309978768577478E-2</v>
      </c>
      <c r="L27" t="s">
        <v>57</v>
      </c>
      <c r="M27" s="12">
        <f>(F17/F$16)-1</f>
        <v>-0.34146341463414631</v>
      </c>
      <c r="N27" s="12">
        <f t="shared" ref="N27:O27" si="5">(G17/G$16)-1</f>
        <v>-0.21571906354515047</v>
      </c>
      <c r="O27" s="12">
        <f t="shared" si="5"/>
        <v>-0.18389752973467521</v>
      </c>
    </row>
    <row r="28" spans="5:15" x14ac:dyDescent="0.25">
      <c r="E28" t="s">
        <v>56</v>
      </c>
      <c r="F28" s="12">
        <f t="shared" si="2"/>
        <v>-0.53658536585365857</v>
      </c>
      <c r="G28" s="12">
        <f t="shared" si="3"/>
        <v>-0.31605351170568563</v>
      </c>
      <c r="H28" s="12">
        <f t="shared" si="4"/>
        <v>-0.22323879231473009</v>
      </c>
      <c r="L28" t="s">
        <v>58</v>
      </c>
      <c r="M28" s="12">
        <f>(F18/F$16)-1</f>
        <v>-0.81707317073170738</v>
      </c>
      <c r="N28" s="12">
        <f t="shared" ref="N28:O28" si="6">(G18/G$16)-1</f>
        <v>-0.42976588628762546</v>
      </c>
      <c r="O28" s="12">
        <f t="shared" si="6"/>
        <v>-0.35773101555352238</v>
      </c>
    </row>
    <row r="29" spans="5:15" x14ac:dyDescent="0.25">
      <c r="E29" t="s">
        <v>57</v>
      </c>
      <c r="F29" s="12">
        <f t="shared" si="2"/>
        <v>-0.87037037037037035</v>
      </c>
      <c r="G29" s="12">
        <f t="shared" si="3"/>
        <v>-0.42643923240938164</v>
      </c>
      <c r="H29" s="12">
        <f t="shared" si="4"/>
        <v>-0.29147982062780264</v>
      </c>
    </row>
    <row r="30" spans="5:15" x14ac:dyDescent="0.25">
      <c r="E30" t="s">
        <v>58</v>
      </c>
      <c r="F30" s="12">
        <f t="shared" si="2"/>
        <v>-0.53333333333333333</v>
      </c>
      <c r="G30" s="12">
        <f t="shared" si="3"/>
        <v>-0.21114369501466279</v>
      </c>
      <c r="H30" s="12">
        <f t="shared" si="4"/>
        <v>-9.9715099715099731E-2</v>
      </c>
      <c r="L30" t="s">
        <v>63</v>
      </c>
    </row>
    <row r="31" spans="5:15" x14ac:dyDescent="0.25">
      <c r="L31" t="s">
        <v>62</v>
      </c>
    </row>
    <row r="33" spans="5:15" ht="15.75" customHeight="1" x14ac:dyDescent="0.25">
      <c r="E33" s="14" t="s">
        <v>66</v>
      </c>
      <c r="F33" s="14"/>
      <c r="G33" s="14"/>
      <c r="H33" s="14"/>
      <c r="I33" s="14"/>
      <c r="J33" s="14"/>
      <c r="M33" t="s">
        <v>37</v>
      </c>
      <c r="N33" t="s">
        <v>38</v>
      </c>
      <c r="O33" t="s">
        <v>39</v>
      </c>
    </row>
    <row r="34" spans="5:15" x14ac:dyDescent="0.25">
      <c r="E34" s="14"/>
      <c r="F34" s="14"/>
      <c r="G34" s="14"/>
      <c r="H34" s="14"/>
      <c r="I34" s="14"/>
      <c r="J34" s="14"/>
      <c r="L34" t="s">
        <v>56</v>
      </c>
      <c r="M34" s="13">
        <f>F$16</f>
        <v>82</v>
      </c>
      <c r="N34" s="13">
        <f t="shared" ref="N34" si="7">G$16</f>
        <v>598</v>
      </c>
      <c r="O34" s="13">
        <f t="shared" ref="O34" si="8">H$16</f>
        <v>1093</v>
      </c>
    </row>
    <row r="35" spans="5:15" x14ac:dyDescent="0.25">
      <c r="E35" s="14"/>
      <c r="F35" s="14"/>
      <c r="G35" s="14"/>
      <c r="H35" s="14"/>
      <c r="I35" s="14"/>
      <c r="J35" s="14"/>
      <c r="L35" t="s">
        <v>57</v>
      </c>
      <c r="M35" s="12">
        <f>(M17/M$16)-1</f>
        <v>-0.81578947368421051</v>
      </c>
      <c r="N35" s="12">
        <f t="shared" ref="N35:O35" si="9">(N17/N$16)-1</f>
        <v>-0.34229828850855748</v>
      </c>
      <c r="O35" s="12">
        <f t="shared" si="9"/>
        <v>-0.2555948174322733</v>
      </c>
    </row>
    <row r="36" spans="5:15" x14ac:dyDescent="0.25">
      <c r="E36" t="s">
        <v>65</v>
      </c>
      <c r="L36" t="s">
        <v>58</v>
      </c>
      <c r="M36" s="12">
        <f>(M18/M$16)-1</f>
        <v>-0.81578947368421051</v>
      </c>
      <c r="N36" s="12">
        <f t="shared" ref="N36:O36" si="10">(N18/N$16)-1</f>
        <v>-0.34229828850855748</v>
      </c>
      <c r="O36" s="12">
        <f t="shared" si="10"/>
        <v>-0.2555948174322733</v>
      </c>
    </row>
    <row r="37" spans="5:15" x14ac:dyDescent="0.25">
      <c r="F37" t="s">
        <v>37</v>
      </c>
      <c r="G37" t="s">
        <v>38</v>
      </c>
      <c r="H37" t="s">
        <v>39</v>
      </c>
    </row>
    <row r="38" spans="5:15" x14ac:dyDescent="0.25">
      <c r="E38" t="s">
        <v>56</v>
      </c>
      <c r="F38" s="13">
        <f>F$16</f>
        <v>82</v>
      </c>
      <c r="G38" s="13">
        <f t="shared" ref="G38:H38" si="11">G$16</f>
        <v>598</v>
      </c>
      <c r="H38" s="13">
        <f t="shared" si="11"/>
        <v>1093</v>
      </c>
    </row>
    <row r="39" spans="5:15" x14ac:dyDescent="0.25">
      <c r="E39" t="s">
        <v>57</v>
      </c>
      <c r="F39" s="12">
        <f>(M17/F$16)-1</f>
        <v>-0.91463414634146345</v>
      </c>
      <c r="G39" s="12">
        <f t="shared" ref="G39:H39" si="12">(N17/G$16)-1</f>
        <v>-0.55016722408026753</v>
      </c>
      <c r="H39" s="12">
        <f t="shared" si="12"/>
        <v>-0.42177493138151878</v>
      </c>
    </row>
    <row r="40" spans="5:15" x14ac:dyDescent="0.25">
      <c r="E40" t="s">
        <v>58</v>
      </c>
      <c r="F40" s="12">
        <f>(M18/F$16)-1</f>
        <v>-0.91463414634146345</v>
      </c>
      <c r="G40" s="12">
        <f t="shared" ref="G40" si="13">(N18/G$16)-1</f>
        <v>-0.55016722408026753</v>
      </c>
      <c r="H40" s="12">
        <f t="shared" ref="H40" si="14">(O18/H$16)-1</f>
        <v>-0.42177493138151878</v>
      </c>
    </row>
  </sheetData>
  <mergeCells count="1">
    <mergeCell ref="E33: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F50-6858-4527-B212-2BD7EA27826D}">
  <sheetPr>
    <tabColor theme="9" tint="0.79998168889431442"/>
  </sheetPr>
  <dimension ref="B2:W66"/>
  <sheetViews>
    <sheetView zoomScale="80" zoomScaleNormal="80" workbookViewId="0">
      <selection activeCell="R10" sqref="R10:W31"/>
    </sheetView>
  </sheetViews>
  <sheetFormatPr defaultRowHeight="15.75" x14ac:dyDescent="0.25"/>
  <cols>
    <col min="6" max="6" width="8.125" bestFit="1" customWidth="1"/>
  </cols>
  <sheetData>
    <row r="2" spans="2:23" x14ac:dyDescent="0.25">
      <c r="B2" t="s">
        <v>37</v>
      </c>
      <c r="J2" t="s">
        <v>38</v>
      </c>
      <c r="R2" t="s">
        <v>38</v>
      </c>
    </row>
    <row r="3" spans="2:23" x14ac:dyDescent="0.25">
      <c r="B3" t="s">
        <v>67</v>
      </c>
      <c r="J3" t="s">
        <v>67</v>
      </c>
      <c r="R3" t="s">
        <v>67</v>
      </c>
    </row>
    <row r="4" spans="2:23" x14ac:dyDescent="0.25">
      <c r="B4" t="s">
        <v>68</v>
      </c>
      <c r="J4" t="s">
        <v>68</v>
      </c>
      <c r="R4" t="s">
        <v>68</v>
      </c>
    </row>
    <row r="5" spans="2:23" x14ac:dyDescent="0.25">
      <c r="B5" t="s">
        <v>69</v>
      </c>
      <c r="J5" t="s">
        <v>69</v>
      </c>
      <c r="R5" t="s">
        <v>69</v>
      </c>
    </row>
    <row r="6" spans="2:23" x14ac:dyDescent="0.25">
      <c r="B6" t="s">
        <v>70</v>
      </c>
      <c r="J6" t="s">
        <v>70</v>
      </c>
      <c r="R6" t="s">
        <v>70</v>
      </c>
    </row>
    <row r="7" spans="2:23" x14ac:dyDescent="0.25">
      <c r="B7" t="s">
        <v>76</v>
      </c>
      <c r="J7" t="s">
        <v>76</v>
      </c>
      <c r="R7" t="s">
        <v>76</v>
      </c>
    </row>
    <row r="10" spans="2:23" ht="17.25" x14ac:dyDescent="0.25">
      <c r="B10" s="15"/>
      <c r="C10" s="15" t="s">
        <v>72</v>
      </c>
      <c r="D10" s="15" t="s">
        <v>8</v>
      </c>
      <c r="E10" s="15" t="s">
        <v>73</v>
      </c>
      <c r="F10" s="15" t="s">
        <v>74</v>
      </c>
      <c r="G10" s="15" t="s">
        <v>75</v>
      </c>
      <c r="J10" s="15"/>
      <c r="K10" s="15" t="s">
        <v>72</v>
      </c>
      <c r="L10" s="15" t="s">
        <v>8</v>
      </c>
      <c r="M10" s="15" t="s">
        <v>73</v>
      </c>
      <c r="N10" s="15" t="s">
        <v>74</v>
      </c>
      <c r="O10" s="15" t="s">
        <v>75</v>
      </c>
      <c r="R10" s="15"/>
      <c r="S10" s="15" t="s">
        <v>72</v>
      </c>
      <c r="T10" s="15" t="s">
        <v>8</v>
      </c>
      <c r="U10" s="15" t="s">
        <v>73</v>
      </c>
      <c r="V10" s="15" t="s">
        <v>74</v>
      </c>
      <c r="W10" s="15" t="s">
        <v>75</v>
      </c>
    </row>
    <row r="11" spans="2:23" ht="17.25" x14ac:dyDescent="0.25">
      <c r="B11">
        <v>2025</v>
      </c>
      <c r="C11" s="16">
        <v>-54</v>
      </c>
      <c r="D11" s="16">
        <v>-32</v>
      </c>
      <c r="E11" s="16">
        <v>-8</v>
      </c>
      <c r="F11" s="16">
        <v>-12</v>
      </c>
      <c r="G11" s="16">
        <v>-32</v>
      </c>
      <c r="J11" s="17">
        <v>2025</v>
      </c>
      <c r="K11" s="16">
        <v>-112</v>
      </c>
      <c r="L11" s="16">
        <v>-67</v>
      </c>
      <c r="M11" s="16">
        <v>-17</v>
      </c>
      <c r="N11" s="16">
        <v>-25</v>
      </c>
      <c r="O11" s="16">
        <v>-67</v>
      </c>
      <c r="R11" s="17">
        <v>2025</v>
      </c>
      <c r="S11" s="16">
        <v>-114</v>
      </c>
      <c r="T11" s="16">
        <v>-68</v>
      </c>
      <c r="U11" s="16">
        <v>-17</v>
      </c>
      <c r="V11" s="16">
        <v>-25</v>
      </c>
      <c r="W11" s="16">
        <v>-68</v>
      </c>
    </row>
    <row r="12" spans="2:23" ht="17.25" x14ac:dyDescent="0.25">
      <c r="B12">
        <v>2026</v>
      </c>
      <c r="C12" s="16">
        <v>-55</v>
      </c>
      <c r="D12" s="16">
        <v>-33</v>
      </c>
      <c r="E12" s="16">
        <v>-8</v>
      </c>
      <c r="F12" s="16">
        <v>-12</v>
      </c>
      <c r="G12" s="16">
        <v>-33</v>
      </c>
      <c r="J12" s="17">
        <v>2026</v>
      </c>
      <c r="K12" s="16">
        <v>-114</v>
      </c>
      <c r="L12" s="16">
        <v>-68</v>
      </c>
      <c r="M12" s="16">
        <v>-17</v>
      </c>
      <c r="N12" s="16">
        <v>-25</v>
      </c>
      <c r="O12" s="16">
        <v>-68</v>
      </c>
      <c r="R12" s="17">
        <v>2026</v>
      </c>
      <c r="S12" s="16">
        <v>-175</v>
      </c>
      <c r="T12" s="16">
        <v>-105</v>
      </c>
      <c r="U12" s="16">
        <v>-26</v>
      </c>
      <c r="V12" s="16">
        <v>-38</v>
      </c>
      <c r="W12" s="16">
        <v>-105</v>
      </c>
    </row>
    <row r="13" spans="2:23" ht="17.25" x14ac:dyDescent="0.25">
      <c r="B13">
        <v>2027</v>
      </c>
      <c r="C13" s="16">
        <v>142</v>
      </c>
      <c r="D13" s="16">
        <v>92</v>
      </c>
      <c r="E13" s="16">
        <v>42</v>
      </c>
      <c r="F13" s="16">
        <v>38</v>
      </c>
      <c r="G13" s="16">
        <v>38</v>
      </c>
      <c r="J13" s="17">
        <v>2027</v>
      </c>
      <c r="K13" s="16">
        <v>118</v>
      </c>
      <c r="L13" s="16">
        <v>145</v>
      </c>
      <c r="M13" s="16">
        <v>173</v>
      </c>
      <c r="N13" s="16">
        <v>159</v>
      </c>
      <c r="O13" s="16">
        <v>100</v>
      </c>
      <c r="R13" s="17">
        <v>2027</v>
      </c>
      <c r="S13" s="16">
        <v>-179</v>
      </c>
      <c r="T13" s="16">
        <v>-107</v>
      </c>
      <c r="U13" s="16">
        <v>-27</v>
      </c>
      <c r="V13" s="16">
        <v>-39</v>
      </c>
      <c r="W13" s="16">
        <v>-107</v>
      </c>
    </row>
    <row r="14" spans="2:23" ht="17.25" x14ac:dyDescent="0.25">
      <c r="B14">
        <v>2028</v>
      </c>
      <c r="C14" s="16">
        <v>95</v>
      </c>
      <c r="D14" s="16">
        <v>57</v>
      </c>
      <c r="E14" s="16">
        <v>24</v>
      </c>
      <c r="F14" s="16">
        <v>21</v>
      </c>
      <c r="G14" s="16">
        <v>21</v>
      </c>
      <c r="J14" s="17">
        <v>2028</v>
      </c>
      <c r="K14" s="16">
        <v>511</v>
      </c>
      <c r="L14" s="16">
        <v>319</v>
      </c>
      <c r="M14" s="16">
        <v>140</v>
      </c>
      <c r="N14" s="16">
        <v>124</v>
      </c>
      <c r="O14" s="16">
        <v>124</v>
      </c>
      <c r="R14" s="17">
        <v>2028</v>
      </c>
      <c r="S14" s="16">
        <v>298</v>
      </c>
      <c r="T14" s="16">
        <v>257</v>
      </c>
      <c r="U14" s="16">
        <v>207</v>
      </c>
      <c r="V14" s="16">
        <v>190</v>
      </c>
      <c r="W14" s="16">
        <v>144</v>
      </c>
    </row>
    <row r="15" spans="2:23" ht="17.25" x14ac:dyDescent="0.25">
      <c r="B15">
        <v>2029</v>
      </c>
      <c r="C15" s="16">
        <v>62</v>
      </c>
      <c r="D15" s="16">
        <v>37</v>
      </c>
      <c r="E15" s="16">
        <v>37</v>
      </c>
      <c r="F15" s="16">
        <v>14</v>
      </c>
      <c r="G15" s="16">
        <v>14</v>
      </c>
      <c r="J15" s="17">
        <v>2029</v>
      </c>
      <c r="K15" s="16">
        <v>383</v>
      </c>
      <c r="L15" s="16">
        <v>230</v>
      </c>
      <c r="M15" s="16">
        <v>230</v>
      </c>
      <c r="N15" s="16">
        <v>84</v>
      </c>
      <c r="O15" s="16">
        <v>84</v>
      </c>
      <c r="R15" s="17">
        <v>2029</v>
      </c>
      <c r="S15" s="16">
        <v>665</v>
      </c>
      <c r="T15" s="16">
        <v>406</v>
      </c>
      <c r="U15" s="16">
        <v>406</v>
      </c>
      <c r="V15" s="16">
        <v>153</v>
      </c>
      <c r="W15" s="16">
        <v>153</v>
      </c>
    </row>
    <row r="16" spans="2:23" ht="17.25" x14ac:dyDescent="0.25">
      <c r="B16">
        <v>2030</v>
      </c>
      <c r="C16" s="16">
        <v>40</v>
      </c>
      <c r="D16" s="16">
        <v>24</v>
      </c>
      <c r="E16" s="16">
        <v>24</v>
      </c>
      <c r="F16" s="16">
        <v>24</v>
      </c>
      <c r="G16" s="16">
        <v>24</v>
      </c>
      <c r="J16" s="17">
        <v>2030</v>
      </c>
      <c r="K16" s="16">
        <v>284</v>
      </c>
      <c r="L16" s="16">
        <v>170</v>
      </c>
      <c r="M16" s="16">
        <v>170</v>
      </c>
      <c r="N16" s="16">
        <v>170</v>
      </c>
      <c r="O16" s="16">
        <v>170</v>
      </c>
      <c r="R16" s="17">
        <v>2030</v>
      </c>
      <c r="S16" s="16">
        <v>679</v>
      </c>
      <c r="T16" s="16">
        <v>407</v>
      </c>
      <c r="U16" s="16">
        <v>407</v>
      </c>
      <c r="V16" s="16">
        <v>407</v>
      </c>
      <c r="W16" s="16">
        <v>407</v>
      </c>
    </row>
    <row r="17" spans="2:23" ht="17.25" x14ac:dyDescent="0.25">
      <c r="B17">
        <v>2031</v>
      </c>
      <c r="C17" s="16">
        <v>24</v>
      </c>
      <c r="D17" s="16">
        <v>14</v>
      </c>
      <c r="E17" s="16">
        <v>14</v>
      </c>
      <c r="F17" s="16">
        <v>14</v>
      </c>
      <c r="G17" s="16">
        <v>14</v>
      </c>
      <c r="J17" s="17">
        <v>2031</v>
      </c>
      <c r="K17" s="16">
        <v>209</v>
      </c>
      <c r="L17" s="16">
        <v>125</v>
      </c>
      <c r="M17" s="16">
        <v>125</v>
      </c>
      <c r="N17" s="16">
        <v>125</v>
      </c>
      <c r="O17" s="16">
        <v>125</v>
      </c>
      <c r="R17" s="17">
        <v>2031</v>
      </c>
      <c r="S17" s="16">
        <v>544</v>
      </c>
      <c r="T17" s="16">
        <v>326</v>
      </c>
      <c r="U17" s="16">
        <v>326</v>
      </c>
      <c r="V17" s="16">
        <v>326</v>
      </c>
      <c r="W17" s="16">
        <v>326</v>
      </c>
    </row>
    <row r="18" spans="2:23" ht="17.25" x14ac:dyDescent="0.25">
      <c r="B18">
        <v>2032</v>
      </c>
      <c r="C18" s="16">
        <v>13</v>
      </c>
      <c r="D18" s="16">
        <v>8</v>
      </c>
      <c r="E18" s="16">
        <v>8</v>
      </c>
      <c r="F18" s="16">
        <v>8</v>
      </c>
      <c r="G18" s="16">
        <v>8</v>
      </c>
      <c r="J18" s="17">
        <v>2032</v>
      </c>
      <c r="K18" s="16">
        <v>151</v>
      </c>
      <c r="L18" s="16">
        <v>91</v>
      </c>
      <c r="M18" s="16">
        <v>91</v>
      </c>
      <c r="N18" s="16">
        <v>91</v>
      </c>
      <c r="O18" s="16">
        <v>91</v>
      </c>
      <c r="R18" s="17">
        <v>2032</v>
      </c>
      <c r="S18" s="16">
        <v>434</v>
      </c>
      <c r="T18" s="16">
        <v>260</v>
      </c>
      <c r="U18" s="16">
        <v>260</v>
      </c>
      <c r="V18" s="16">
        <v>260</v>
      </c>
      <c r="W18" s="16">
        <v>260</v>
      </c>
    </row>
    <row r="19" spans="2:23" ht="17.25" x14ac:dyDescent="0.25">
      <c r="B19">
        <v>2033</v>
      </c>
      <c r="C19" s="16">
        <v>5</v>
      </c>
      <c r="D19" s="16">
        <v>3</v>
      </c>
      <c r="E19" s="16">
        <v>3</v>
      </c>
      <c r="F19" s="16">
        <v>3</v>
      </c>
      <c r="G19" s="16">
        <v>3</v>
      </c>
      <c r="J19" s="17">
        <v>2033</v>
      </c>
      <c r="K19" s="16">
        <v>107</v>
      </c>
      <c r="L19" s="16">
        <v>64</v>
      </c>
      <c r="M19" s="16">
        <v>64</v>
      </c>
      <c r="N19" s="16">
        <v>64</v>
      </c>
      <c r="O19" s="16">
        <v>64</v>
      </c>
      <c r="R19" s="17">
        <v>2033</v>
      </c>
      <c r="S19" s="16">
        <v>344</v>
      </c>
      <c r="T19" s="16">
        <v>206</v>
      </c>
      <c r="U19" s="16">
        <v>206</v>
      </c>
      <c r="V19" s="16">
        <v>206</v>
      </c>
      <c r="W19" s="16">
        <v>206</v>
      </c>
    </row>
    <row r="20" spans="2:23" ht="17.25" x14ac:dyDescent="0.25">
      <c r="B20">
        <v>2034</v>
      </c>
      <c r="C20" s="16">
        <v>0</v>
      </c>
      <c r="D20" s="16">
        <v>0</v>
      </c>
      <c r="E20" s="16">
        <v>0</v>
      </c>
      <c r="F20" s="16">
        <v>0</v>
      </c>
      <c r="G20" s="16">
        <v>0</v>
      </c>
      <c r="J20" s="17">
        <v>2034</v>
      </c>
      <c r="K20" s="16">
        <v>73</v>
      </c>
      <c r="L20" s="16">
        <v>44</v>
      </c>
      <c r="M20" s="16">
        <v>44</v>
      </c>
      <c r="N20" s="16">
        <v>44</v>
      </c>
      <c r="O20" s="16">
        <v>44</v>
      </c>
      <c r="R20" s="17">
        <v>2034</v>
      </c>
      <c r="S20" s="16">
        <v>270</v>
      </c>
      <c r="T20" s="16">
        <v>162</v>
      </c>
      <c r="U20" s="16">
        <v>162</v>
      </c>
      <c r="V20" s="16">
        <v>162</v>
      </c>
      <c r="W20" s="16">
        <v>162</v>
      </c>
    </row>
    <row r="21" spans="2:23" ht="17.25" x14ac:dyDescent="0.25">
      <c r="B21">
        <v>2035</v>
      </c>
      <c r="C21" s="16">
        <v>-13</v>
      </c>
      <c r="D21" s="16">
        <v>-8</v>
      </c>
      <c r="E21" s="16">
        <v>-8</v>
      </c>
      <c r="F21" s="16">
        <v>-8</v>
      </c>
      <c r="G21" s="16">
        <v>-8</v>
      </c>
      <c r="J21" s="17">
        <v>2035</v>
      </c>
      <c r="K21" s="16">
        <v>46</v>
      </c>
      <c r="L21" s="16">
        <v>28</v>
      </c>
      <c r="M21" s="16">
        <v>28</v>
      </c>
      <c r="N21" s="16">
        <v>28</v>
      </c>
      <c r="O21" s="16">
        <v>28</v>
      </c>
      <c r="R21" s="17">
        <v>2035</v>
      </c>
      <c r="S21" s="16">
        <v>210</v>
      </c>
      <c r="T21" s="16">
        <v>126</v>
      </c>
      <c r="U21" s="16">
        <v>126</v>
      </c>
      <c r="V21" s="16">
        <v>126</v>
      </c>
      <c r="W21" s="16">
        <v>126</v>
      </c>
    </row>
    <row r="22" spans="2:23" ht="17.25" x14ac:dyDescent="0.25">
      <c r="J22" s="17">
        <v>2036</v>
      </c>
      <c r="K22" s="16">
        <v>26</v>
      </c>
      <c r="L22" s="16">
        <v>16</v>
      </c>
      <c r="M22" s="16">
        <v>16</v>
      </c>
      <c r="N22" s="16">
        <v>16</v>
      </c>
      <c r="O22" s="16">
        <v>16</v>
      </c>
      <c r="R22" s="17">
        <v>2036</v>
      </c>
      <c r="S22" s="16">
        <v>160</v>
      </c>
      <c r="T22" s="16">
        <v>96</v>
      </c>
      <c r="U22" s="16">
        <v>96</v>
      </c>
      <c r="V22" s="16">
        <v>96</v>
      </c>
      <c r="W22" s="16">
        <v>96</v>
      </c>
    </row>
    <row r="23" spans="2:23" ht="17.25" x14ac:dyDescent="0.25">
      <c r="J23" s="17">
        <v>2037</v>
      </c>
      <c r="K23" s="16">
        <v>10</v>
      </c>
      <c r="L23" s="16">
        <v>6</v>
      </c>
      <c r="M23" s="16">
        <v>6</v>
      </c>
      <c r="N23" s="16">
        <v>6</v>
      </c>
      <c r="O23" s="16">
        <v>6</v>
      </c>
      <c r="R23" s="17">
        <v>2037</v>
      </c>
      <c r="S23" s="16">
        <v>120</v>
      </c>
      <c r="T23" s="16">
        <v>72</v>
      </c>
      <c r="U23" s="16">
        <v>72</v>
      </c>
      <c r="V23" s="16">
        <v>72</v>
      </c>
      <c r="W23" s="16">
        <v>72</v>
      </c>
    </row>
    <row r="24" spans="2:23" ht="17.25" x14ac:dyDescent="0.25">
      <c r="J24" s="17">
        <v>2038</v>
      </c>
      <c r="K24" s="16">
        <v>-2</v>
      </c>
      <c r="L24" s="16">
        <v>-2</v>
      </c>
      <c r="M24" s="16">
        <v>-2</v>
      </c>
      <c r="N24" s="16">
        <v>-2</v>
      </c>
      <c r="O24" s="16">
        <v>-2</v>
      </c>
      <c r="R24" s="17">
        <v>2038</v>
      </c>
      <c r="S24" s="16">
        <v>86</v>
      </c>
      <c r="T24" s="16">
        <v>52</v>
      </c>
      <c r="U24" s="16">
        <v>52</v>
      </c>
      <c r="V24" s="16">
        <v>52</v>
      </c>
      <c r="W24" s="16">
        <v>52</v>
      </c>
    </row>
    <row r="25" spans="2:23" ht="17.25" x14ac:dyDescent="0.25">
      <c r="J25" s="17">
        <v>2039</v>
      </c>
      <c r="K25" s="16">
        <v>-49</v>
      </c>
      <c r="L25" s="16">
        <v>-29</v>
      </c>
      <c r="M25" s="16">
        <v>-29</v>
      </c>
      <c r="N25" s="16">
        <v>-29</v>
      </c>
      <c r="O25" s="16">
        <v>-29</v>
      </c>
      <c r="R25" s="17">
        <v>2039</v>
      </c>
      <c r="S25" s="16">
        <v>59</v>
      </c>
      <c r="T25" s="16">
        <v>35</v>
      </c>
      <c r="U25" s="16">
        <v>35</v>
      </c>
      <c r="V25" s="16">
        <v>35</v>
      </c>
      <c r="W25" s="16">
        <v>35</v>
      </c>
    </row>
    <row r="26" spans="2:23" ht="17.25" x14ac:dyDescent="0.25">
      <c r="R26" s="17">
        <v>2040</v>
      </c>
      <c r="S26" s="16">
        <v>36</v>
      </c>
      <c r="T26" s="16">
        <v>22</v>
      </c>
      <c r="U26" s="16">
        <v>22</v>
      </c>
      <c r="V26" s="16">
        <v>22</v>
      </c>
      <c r="W26" s="16">
        <v>22</v>
      </c>
    </row>
    <row r="27" spans="2:23" ht="17.25" x14ac:dyDescent="0.25">
      <c r="R27" s="17">
        <v>2041</v>
      </c>
      <c r="S27" s="16">
        <v>18</v>
      </c>
      <c r="T27" s="16">
        <v>11</v>
      </c>
      <c r="U27" s="16">
        <v>11</v>
      </c>
      <c r="V27" s="16">
        <v>11</v>
      </c>
      <c r="W27" s="16">
        <v>11</v>
      </c>
    </row>
    <row r="28" spans="2:23" ht="17.25" x14ac:dyDescent="0.25">
      <c r="R28" s="17">
        <v>2042</v>
      </c>
      <c r="S28" s="16">
        <v>2</v>
      </c>
      <c r="T28" s="16">
        <v>1</v>
      </c>
      <c r="U28" s="16">
        <v>1</v>
      </c>
      <c r="V28" s="16">
        <v>1</v>
      </c>
      <c r="W28" s="16">
        <v>1</v>
      </c>
    </row>
    <row r="29" spans="2:23" ht="17.25" x14ac:dyDescent="0.25">
      <c r="R29" s="17">
        <v>2043</v>
      </c>
      <c r="S29" s="16">
        <v>-11</v>
      </c>
      <c r="T29" s="16">
        <v>-11</v>
      </c>
      <c r="U29" s="16">
        <v>-11</v>
      </c>
      <c r="V29" s="16">
        <v>-11</v>
      </c>
      <c r="W29" s="16">
        <v>-11</v>
      </c>
    </row>
    <row r="30" spans="2:23" ht="17.25" x14ac:dyDescent="0.25">
      <c r="R30" s="17">
        <v>2044</v>
      </c>
      <c r="S30" s="16">
        <v>-50</v>
      </c>
      <c r="T30" s="16">
        <v>-30</v>
      </c>
      <c r="U30" s="16">
        <v>-30</v>
      </c>
      <c r="V30" s="16">
        <v>-30</v>
      </c>
      <c r="W30" s="16">
        <v>-30</v>
      </c>
    </row>
    <row r="31" spans="2:23" ht="17.25" x14ac:dyDescent="0.25">
      <c r="R31" s="17">
        <v>2045</v>
      </c>
      <c r="S31" s="16">
        <v>-34</v>
      </c>
      <c r="T31" s="16">
        <v>-20</v>
      </c>
      <c r="U31" s="16">
        <v>-20</v>
      </c>
      <c r="V31" s="16">
        <v>-20</v>
      </c>
      <c r="W31" s="16">
        <v>-20</v>
      </c>
    </row>
    <row r="37" spans="2:23" x14ac:dyDescent="0.25">
      <c r="B37" t="s">
        <v>37</v>
      </c>
      <c r="J37" t="s">
        <v>38</v>
      </c>
      <c r="R37" t="s">
        <v>38</v>
      </c>
    </row>
    <row r="38" spans="2:23" x14ac:dyDescent="0.25">
      <c r="B38" t="s">
        <v>67</v>
      </c>
      <c r="J38" t="s">
        <v>67</v>
      </c>
      <c r="R38" t="s">
        <v>67</v>
      </c>
    </row>
    <row r="39" spans="2:23" x14ac:dyDescent="0.25">
      <c r="B39" t="s">
        <v>68</v>
      </c>
      <c r="J39" t="s">
        <v>68</v>
      </c>
      <c r="R39" t="s">
        <v>68</v>
      </c>
    </row>
    <row r="40" spans="2:23" x14ac:dyDescent="0.25">
      <c r="B40" t="s">
        <v>69</v>
      </c>
      <c r="J40" t="s">
        <v>69</v>
      </c>
      <c r="R40" t="s">
        <v>69</v>
      </c>
    </row>
    <row r="41" spans="2:23" x14ac:dyDescent="0.25">
      <c r="B41" t="s">
        <v>70</v>
      </c>
      <c r="J41" t="s">
        <v>70</v>
      </c>
      <c r="R41" t="s">
        <v>70</v>
      </c>
    </row>
    <row r="42" spans="2:23" x14ac:dyDescent="0.25">
      <c r="B42" t="s">
        <v>77</v>
      </c>
      <c r="J42" t="s">
        <v>77</v>
      </c>
      <c r="R42" t="s">
        <v>77</v>
      </c>
    </row>
    <row r="45" spans="2:23" ht="17.25" x14ac:dyDescent="0.25">
      <c r="B45" s="15"/>
      <c r="C45" s="15" t="s">
        <v>72</v>
      </c>
      <c r="D45" s="15" t="s">
        <v>8</v>
      </c>
      <c r="E45" s="15" t="s">
        <v>73</v>
      </c>
      <c r="F45" s="15" t="s">
        <v>74</v>
      </c>
      <c r="G45" s="15" t="s">
        <v>75</v>
      </c>
      <c r="J45" s="15"/>
      <c r="K45" s="15" t="s">
        <v>72</v>
      </c>
      <c r="L45" s="15" t="s">
        <v>8</v>
      </c>
      <c r="M45" s="15" t="s">
        <v>73</v>
      </c>
      <c r="N45" s="15" t="s">
        <v>74</v>
      </c>
      <c r="O45" s="15" t="s">
        <v>75</v>
      </c>
      <c r="R45" s="15"/>
      <c r="S45" s="15" t="s">
        <v>72</v>
      </c>
      <c r="T45" s="15" t="s">
        <v>8</v>
      </c>
      <c r="U45" s="15" t="s">
        <v>73</v>
      </c>
      <c r="V45" s="15" t="s">
        <v>74</v>
      </c>
      <c r="W45" s="15" t="s">
        <v>75</v>
      </c>
    </row>
    <row r="46" spans="2:23" ht="17.25" x14ac:dyDescent="0.25">
      <c r="B46">
        <v>2025</v>
      </c>
      <c r="C46" s="16">
        <v>-54</v>
      </c>
      <c r="D46" s="16">
        <v>-54</v>
      </c>
      <c r="E46" s="16">
        <v>-49</v>
      </c>
      <c r="F46" s="16">
        <v>-54</v>
      </c>
      <c r="G46" s="16">
        <v>-54</v>
      </c>
      <c r="J46">
        <v>2025</v>
      </c>
      <c r="K46" s="16">
        <v>-112</v>
      </c>
      <c r="L46" s="16">
        <v>-112</v>
      </c>
      <c r="M46" s="16">
        <v>-101</v>
      </c>
      <c r="N46" s="16">
        <v>-112</v>
      </c>
      <c r="O46" s="16">
        <v>-112</v>
      </c>
      <c r="R46">
        <v>2025</v>
      </c>
      <c r="S46" s="16">
        <v>-114</v>
      </c>
      <c r="T46" s="16">
        <v>-114</v>
      </c>
      <c r="U46" s="16">
        <v>-102</v>
      </c>
      <c r="V46" s="16">
        <v>-114</v>
      </c>
      <c r="W46" s="16">
        <v>-114</v>
      </c>
    </row>
    <row r="47" spans="2:23" ht="17.25" x14ac:dyDescent="0.25">
      <c r="B47">
        <v>2026</v>
      </c>
      <c r="C47" s="16">
        <v>-55</v>
      </c>
      <c r="D47" s="16">
        <v>-55</v>
      </c>
      <c r="E47" s="16">
        <v>-49</v>
      </c>
      <c r="F47" s="16">
        <v>-55</v>
      </c>
      <c r="G47" s="16">
        <v>-55</v>
      </c>
      <c r="J47">
        <v>2026</v>
      </c>
      <c r="K47" s="16">
        <v>-114</v>
      </c>
      <c r="L47" s="16">
        <v>-114</v>
      </c>
      <c r="M47" s="16">
        <v>-102</v>
      </c>
      <c r="N47" s="16">
        <v>-114</v>
      </c>
      <c r="O47" s="16">
        <v>-114</v>
      </c>
      <c r="R47">
        <v>2026</v>
      </c>
      <c r="S47" s="16">
        <v>-175</v>
      </c>
      <c r="T47" s="16">
        <v>-175</v>
      </c>
      <c r="U47" s="16">
        <v>-157</v>
      </c>
      <c r="V47" s="16">
        <v>-175</v>
      </c>
      <c r="W47" s="16">
        <v>-175</v>
      </c>
    </row>
    <row r="48" spans="2:23" ht="17.25" x14ac:dyDescent="0.25">
      <c r="B48">
        <v>2027</v>
      </c>
      <c r="C48" s="16">
        <v>142</v>
      </c>
      <c r="D48" s="16">
        <v>136</v>
      </c>
      <c r="E48" s="16">
        <v>86</v>
      </c>
      <c r="F48" s="16">
        <v>82</v>
      </c>
      <c r="G48" s="16">
        <v>82</v>
      </c>
      <c r="J48">
        <v>2027</v>
      </c>
      <c r="K48" s="16">
        <v>118</v>
      </c>
      <c r="L48" s="16">
        <v>118</v>
      </c>
      <c r="M48" s="16">
        <v>93</v>
      </c>
      <c r="N48" s="16">
        <v>74</v>
      </c>
      <c r="O48" s="16">
        <v>74</v>
      </c>
      <c r="R48">
        <v>2027</v>
      </c>
      <c r="S48" s="16">
        <v>-179</v>
      </c>
      <c r="T48" s="16">
        <v>-179</v>
      </c>
      <c r="U48" s="16">
        <v>-161</v>
      </c>
      <c r="V48" s="16">
        <v>-179</v>
      </c>
      <c r="W48" s="16">
        <v>-179</v>
      </c>
    </row>
    <row r="49" spans="2:23" ht="17.25" x14ac:dyDescent="0.25">
      <c r="B49">
        <v>2028</v>
      </c>
      <c r="C49" s="16">
        <v>95</v>
      </c>
      <c r="D49" s="16">
        <v>57</v>
      </c>
      <c r="E49" s="16">
        <v>24</v>
      </c>
      <c r="F49" s="16">
        <v>21</v>
      </c>
      <c r="G49" s="16">
        <v>21</v>
      </c>
      <c r="J49">
        <v>2028</v>
      </c>
      <c r="K49" s="16">
        <v>511</v>
      </c>
      <c r="L49" s="16">
        <v>369</v>
      </c>
      <c r="M49" s="16">
        <v>191</v>
      </c>
      <c r="N49" s="16">
        <v>175</v>
      </c>
      <c r="O49" s="16">
        <v>175</v>
      </c>
      <c r="R49">
        <v>2028</v>
      </c>
      <c r="S49" s="16">
        <v>298</v>
      </c>
      <c r="T49" s="16">
        <v>298</v>
      </c>
      <c r="U49" s="16">
        <v>206</v>
      </c>
      <c r="V49" s="16">
        <v>184</v>
      </c>
      <c r="W49" s="16">
        <v>184</v>
      </c>
    </row>
    <row r="50" spans="2:23" ht="17.25" x14ac:dyDescent="0.25">
      <c r="B50">
        <v>2029</v>
      </c>
      <c r="C50" s="16">
        <v>62</v>
      </c>
      <c r="D50" s="16">
        <v>37</v>
      </c>
      <c r="E50" s="16">
        <v>37</v>
      </c>
      <c r="F50" s="16">
        <v>14</v>
      </c>
      <c r="G50" s="16">
        <v>14</v>
      </c>
      <c r="J50">
        <v>2029</v>
      </c>
      <c r="K50" s="16">
        <v>383</v>
      </c>
      <c r="L50" s="16">
        <v>230</v>
      </c>
      <c r="M50" s="16">
        <v>230</v>
      </c>
      <c r="N50" s="16">
        <v>84</v>
      </c>
      <c r="O50" s="16">
        <v>84</v>
      </c>
      <c r="R50">
        <v>2029</v>
      </c>
      <c r="S50" s="16">
        <v>665</v>
      </c>
      <c r="T50" s="16">
        <v>514</v>
      </c>
      <c r="U50" s="16">
        <v>514</v>
      </c>
      <c r="V50" s="16">
        <v>262</v>
      </c>
      <c r="W50" s="16">
        <v>262</v>
      </c>
    </row>
    <row r="51" spans="2:23" ht="17.25" x14ac:dyDescent="0.25">
      <c r="B51">
        <v>2030</v>
      </c>
      <c r="C51" s="16">
        <v>40</v>
      </c>
      <c r="D51" s="16">
        <v>24</v>
      </c>
      <c r="E51" s="16">
        <v>24</v>
      </c>
      <c r="F51" s="16">
        <v>24</v>
      </c>
      <c r="G51" s="16">
        <v>24</v>
      </c>
      <c r="J51">
        <v>2030</v>
      </c>
      <c r="K51" s="16">
        <v>284</v>
      </c>
      <c r="L51" s="16">
        <v>170</v>
      </c>
      <c r="M51" s="16">
        <v>170</v>
      </c>
      <c r="N51" s="16">
        <v>170</v>
      </c>
      <c r="O51" s="16">
        <v>170</v>
      </c>
      <c r="R51">
        <v>2030</v>
      </c>
      <c r="S51" s="16">
        <v>679</v>
      </c>
      <c r="T51" s="16">
        <v>407</v>
      </c>
      <c r="U51" s="16">
        <v>407</v>
      </c>
      <c r="V51" s="16">
        <v>407</v>
      </c>
      <c r="W51" s="16">
        <v>407</v>
      </c>
    </row>
    <row r="52" spans="2:23" ht="17.25" x14ac:dyDescent="0.25">
      <c r="B52">
        <v>2031</v>
      </c>
      <c r="C52" s="16">
        <v>24</v>
      </c>
      <c r="D52" s="16">
        <v>14</v>
      </c>
      <c r="E52" s="16">
        <v>14</v>
      </c>
      <c r="F52" s="16">
        <v>14</v>
      </c>
      <c r="G52" s="16">
        <v>14</v>
      </c>
      <c r="J52">
        <v>2031</v>
      </c>
      <c r="K52" s="16">
        <v>209</v>
      </c>
      <c r="L52" s="16">
        <v>125</v>
      </c>
      <c r="M52" s="16">
        <v>125</v>
      </c>
      <c r="N52" s="16">
        <v>125</v>
      </c>
      <c r="O52" s="16">
        <v>125</v>
      </c>
      <c r="R52">
        <v>2031</v>
      </c>
      <c r="S52" s="16">
        <v>544</v>
      </c>
      <c r="T52" s="16">
        <v>326</v>
      </c>
      <c r="U52" s="16">
        <v>326</v>
      </c>
      <c r="V52" s="16">
        <v>326</v>
      </c>
      <c r="W52" s="16">
        <v>326</v>
      </c>
    </row>
    <row r="53" spans="2:23" ht="17.25" x14ac:dyDescent="0.25">
      <c r="B53">
        <v>2032</v>
      </c>
      <c r="C53" s="16">
        <v>13</v>
      </c>
      <c r="D53" s="16">
        <v>8</v>
      </c>
      <c r="E53" s="16">
        <v>8</v>
      </c>
      <c r="F53" s="16">
        <v>8</v>
      </c>
      <c r="G53" s="16">
        <v>8</v>
      </c>
      <c r="J53">
        <v>2032</v>
      </c>
      <c r="K53" s="16">
        <v>151</v>
      </c>
      <c r="L53" s="16">
        <v>91</v>
      </c>
      <c r="M53" s="16">
        <v>91</v>
      </c>
      <c r="N53" s="16">
        <v>91</v>
      </c>
      <c r="O53" s="16">
        <v>91</v>
      </c>
      <c r="R53">
        <v>2032</v>
      </c>
      <c r="S53" s="16">
        <v>434</v>
      </c>
      <c r="T53" s="16">
        <v>260</v>
      </c>
      <c r="U53" s="16">
        <v>260</v>
      </c>
      <c r="V53" s="16">
        <v>260</v>
      </c>
      <c r="W53" s="16">
        <v>260</v>
      </c>
    </row>
    <row r="54" spans="2:23" ht="17.25" x14ac:dyDescent="0.25">
      <c r="B54">
        <v>2033</v>
      </c>
      <c r="C54" s="16">
        <v>5</v>
      </c>
      <c r="D54" s="16">
        <v>5</v>
      </c>
      <c r="E54" s="16">
        <v>5</v>
      </c>
      <c r="F54" s="16">
        <v>5</v>
      </c>
      <c r="G54" s="16">
        <v>5</v>
      </c>
      <c r="J54">
        <v>2033</v>
      </c>
      <c r="K54" s="16">
        <v>107</v>
      </c>
      <c r="L54" s="16">
        <v>64</v>
      </c>
      <c r="M54" s="16">
        <v>64</v>
      </c>
      <c r="N54" s="16">
        <v>64</v>
      </c>
      <c r="O54" s="16">
        <v>64</v>
      </c>
      <c r="R54">
        <v>2033</v>
      </c>
      <c r="S54" s="16">
        <v>344</v>
      </c>
      <c r="T54" s="16">
        <v>206</v>
      </c>
      <c r="U54" s="16">
        <v>206</v>
      </c>
      <c r="V54" s="16">
        <v>206</v>
      </c>
      <c r="W54" s="16">
        <v>206</v>
      </c>
    </row>
    <row r="55" spans="2:23" ht="17.25" x14ac:dyDescent="0.25">
      <c r="B55">
        <v>2034</v>
      </c>
      <c r="C55" s="16">
        <v>0</v>
      </c>
      <c r="D55" s="16">
        <v>0</v>
      </c>
      <c r="E55" s="16">
        <v>0</v>
      </c>
      <c r="F55" s="16">
        <v>0</v>
      </c>
      <c r="G55" s="16">
        <v>0</v>
      </c>
      <c r="J55">
        <v>2034</v>
      </c>
      <c r="K55" s="16">
        <v>73</v>
      </c>
      <c r="L55" s="16">
        <v>44</v>
      </c>
      <c r="M55" s="16">
        <v>44</v>
      </c>
      <c r="N55" s="16">
        <v>44</v>
      </c>
      <c r="O55" s="16">
        <v>44</v>
      </c>
      <c r="R55">
        <v>2034</v>
      </c>
      <c r="S55" s="16">
        <v>270</v>
      </c>
      <c r="T55" s="16">
        <v>162</v>
      </c>
      <c r="U55" s="16">
        <v>162</v>
      </c>
      <c r="V55" s="16">
        <v>162</v>
      </c>
      <c r="W55" s="16">
        <v>162</v>
      </c>
    </row>
    <row r="56" spans="2:23" ht="17.25" x14ac:dyDescent="0.25">
      <c r="B56">
        <v>2035</v>
      </c>
      <c r="C56" s="16">
        <v>-13</v>
      </c>
      <c r="D56" s="16">
        <v>-13</v>
      </c>
      <c r="E56" s="16">
        <v>-13</v>
      </c>
      <c r="F56" s="16">
        <v>-13</v>
      </c>
      <c r="G56" s="16">
        <v>-13</v>
      </c>
      <c r="J56">
        <v>2035</v>
      </c>
      <c r="K56" s="16">
        <v>46</v>
      </c>
      <c r="L56" s="16">
        <v>28</v>
      </c>
      <c r="M56" s="16">
        <v>28</v>
      </c>
      <c r="N56" s="16">
        <v>28</v>
      </c>
      <c r="O56" s="16">
        <v>28</v>
      </c>
      <c r="R56">
        <v>2035</v>
      </c>
      <c r="S56" s="16">
        <v>210</v>
      </c>
      <c r="T56" s="16">
        <v>126</v>
      </c>
      <c r="U56" s="16">
        <v>126</v>
      </c>
      <c r="V56" s="16">
        <v>126</v>
      </c>
      <c r="W56" s="16">
        <v>126</v>
      </c>
    </row>
    <row r="57" spans="2:23" ht="17.25" x14ac:dyDescent="0.25">
      <c r="J57">
        <v>2036</v>
      </c>
      <c r="K57" s="16">
        <v>26</v>
      </c>
      <c r="L57" s="16">
        <v>19</v>
      </c>
      <c r="M57" s="16">
        <v>19</v>
      </c>
      <c r="N57" s="16">
        <v>19</v>
      </c>
      <c r="O57" s="16">
        <v>19</v>
      </c>
      <c r="R57">
        <v>2036</v>
      </c>
      <c r="S57" s="16">
        <v>160</v>
      </c>
      <c r="T57" s="16">
        <v>96</v>
      </c>
      <c r="U57" s="16">
        <v>96</v>
      </c>
      <c r="V57" s="16">
        <v>96</v>
      </c>
      <c r="W57" s="16">
        <v>96</v>
      </c>
    </row>
    <row r="58" spans="2:23" ht="17.25" x14ac:dyDescent="0.25">
      <c r="J58">
        <v>2037</v>
      </c>
      <c r="K58" s="16">
        <v>10</v>
      </c>
      <c r="L58" s="16">
        <v>10</v>
      </c>
      <c r="M58" s="16">
        <v>10</v>
      </c>
      <c r="N58" s="16">
        <v>10</v>
      </c>
      <c r="O58" s="16">
        <v>10</v>
      </c>
      <c r="R58">
        <v>2037</v>
      </c>
      <c r="S58" s="16">
        <v>120</v>
      </c>
      <c r="T58" s="16">
        <v>72</v>
      </c>
      <c r="U58" s="16">
        <v>72</v>
      </c>
      <c r="V58" s="16">
        <v>72</v>
      </c>
      <c r="W58" s="16">
        <v>72</v>
      </c>
    </row>
    <row r="59" spans="2:23" ht="17.25" x14ac:dyDescent="0.25">
      <c r="J59">
        <v>2038</v>
      </c>
      <c r="K59" s="16">
        <v>-2</v>
      </c>
      <c r="L59" s="16">
        <v>-2</v>
      </c>
      <c r="M59" s="16">
        <v>-2</v>
      </c>
      <c r="N59" s="16">
        <v>-2</v>
      </c>
      <c r="O59" s="16">
        <v>-2</v>
      </c>
      <c r="R59">
        <v>2038</v>
      </c>
      <c r="S59" s="16">
        <v>86</v>
      </c>
      <c r="T59" s="16">
        <v>52</v>
      </c>
      <c r="U59" s="16">
        <v>52</v>
      </c>
      <c r="V59" s="16">
        <v>52</v>
      </c>
      <c r="W59" s="16">
        <v>52</v>
      </c>
    </row>
    <row r="60" spans="2:23" ht="17.25" x14ac:dyDescent="0.25">
      <c r="J60">
        <v>2039</v>
      </c>
      <c r="K60" s="16">
        <v>-49</v>
      </c>
      <c r="L60" s="16">
        <v>-49</v>
      </c>
      <c r="M60" s="16">
        <v>-49</v>
      </c>
      <c r="N60" s="16">
        <v>-49</v>
      </c>
      <c r="O60" s="16">
        <v>-49</v>
      </c>
      <c r="R60">
        <v>2039</v>
      </c>
      <c r="S60" s="16">
        <v>59</v>
      </c>
      <c r="T60" s="16">
        <v>35</v>
      </c>
      <c r="U60" s="16">
        <v>35</v>
      </c>
      <c r="V60" s="16">
        <v>35</v>
      </c>
      <c r="W60" s="16">
        <v>35</v>
      </c>
    </row>
    <row r="61" spans="2:23" ht="17.25" x14ac:dyDescent="0.25">
      <c r="R61">
        <v>2040</v>
      </c>
      <c r="S61" s="16">
        <v>36</v>
      </c>
      <c r="T61" s="16">
        <v>22</v>
      </c>
      <c r="U61" s="16">
        <v>22</v>
      </c>
      <c r="V61" s="16">
        <v>22</v>
      </c>
      <c r="W61" s="16">
        <v>22</v>
      </c>
    </row>
    <row r="62" spans="2:23" ht="17.25" x14ac:dyDescent="0.25">
      <c r="R62">
        <v>2041</v>
      </c>
      <c r="S62" s="16">
        <v>18</v>
      </c>
      <c r="T62" s="16">
        <v>18</v>
      </c>
      <c r="U62" s="16">
        <v>18</v>
      </c>
      <c r="V62" s="16">
        <v>18</v>
      </c>
      <c r="W62" s="16">
        <v>18</v>
      </c>
    </row>
    <row r="63" spans="2:23" ht="17.25" x14ac:dyDescent="0.25">
      <c r="R63">
        <v>2042</v>
      </c>
      <c r="S63" s="16">
        <v>2</v>
      </c>
      <c r="T63" s="16">
        <v>2</v>
      </c>
      <c r="U63" s="16">
        <v>2</v>
      </c>
      <c r="V63" s="16">
        <v>2</v>
      </c>
      <c r="W63" s="16">
        <v>2</v>
      </c>
    </row>
    <row r="64" spans="2:23" ht="17.25" x14ac:dyDescent="0.25">
      <c r="R64">
        <v>2043</v>
      </c>
      <c r="S64" s="16">
        <v>-11</v>
      </c>
      <c r="T64" s="16">
        <v>-11</v>
      </c>
      <c r="U64" s="16">
        <v>-11</v>
      </c>
      <c r="V64" s="16">
        <v>-11</v>
      </c>
      <c r="W64" s="16">
        <v>-11</v>
      </c>
    </row>
    <row r="65" spans="18:23" ht="17.25" x14ac:dyDescent="0.25">
      <c r="R65">
        <v>2044</v>
      </c>
      <c r="S65" s="16">
        <v>-50</v>
      </c>
      <c r="T65" s="16">
        <v>-50</v>
      </c>
      <c r="U65" s="16">
        <v>-50</v>
      </c>
      <c r="V65" s="16">
        <v>-50</v>
      </c>
      <c r="W65" s="16">
        <v>-50</v>
      </c>
    </row>
    <row r="66" spans="18:23" ht="17.25" x14ac:dyDescent="0.25">
      <c r="R66">
        <v>2045</v>
      </c>
      <c r="S66" s="16">
        <v>-34</v>
      </c>
      <c r="T66" s="16">
        <v>-34</v>
      </c>
      <c r="U66" s="16">
        <v>-34</v>
      </c>
      <c r="V66" s="16">
        <v>-34</v>
      </c>
      <c r="W66" s="16">
        <v>-34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61ED-C2B0-4A69-8BF3-395B81E83E85}">
  <sheetPr>
    <tabColor theme="9" tint="0.59999389629810485"/>
  </sheetPr>
  <dimension ref="F4:L29"/>
  <sheetViews>
    <sheetView tabSelected="1" workbookViewId="0">
      <selection activeCell="K19" sqref="K19"/>
    </sheetView>
  </sheetViews>
  <sheetFormatPr defaultRowHeight="15.75" x14ac:dyDescent="0.25"/>
  <cols>
    <col min="6" max="6" width="13" bestFit="1" customWidth="1"/>
  </cols>
  <sheetData>
    <row r="4" spans="6:12" x14ac:dyDescent="0.25">
      <c r="F4" t="s">
        <v>91</v>
      </c>
      <c r="H4" t="s">
        <v>93</v>
      </c>
    </row>
    <row r="5" spans="6:12" x14ac:dyDescent="0.25">
      <c r="F5" t="s">
        <v>92</v>
      </c>
    </row>
    <row r="6" spans="6:12" x14ac:dyDescent="0.25">
      <c r="H6" t="s">
        <v>54</v>
      </c>
      <c r="I6" t="s">
        <v>55</v>
      </c>
      <c r="J6" t="s">
        <v>56</v>
      </c>
      <c r="K6" t="s">
        <v>57</v>
      </c>
      <c r="L6" t="s">
        <v>58</v>
      </c>
    </row>
    <row r="7" spans="6:12" x14ac:dyDescent="0.25">
      <c r="F7" s="18" t="s">
        <v>79</v>
      </c>
      <c r="G7" t="s">
        <v>25</v>
      </c>
      <c r="H7" s="10">
        <v>153</v>
      </c>
      <c r="I7" s="10">
        <v>98</v>
      </c>
      <c r="J7" s="10">
        <v>82</v>
      </c>
      <c r="K7" s="10">
        <v>54</v>
      </c>
      <c r="L7" s="10">
        <v>15</v>
      </c>
    </row>
    <row r="8" spans="6:12" x14ac:dyDescent="0.25">
      <c r="F8" s="18"/>
      <c r="G8" t="s">
        <v>88</v>
      </c>
      <c r="H8" s="10">
        <v>137.99115823096511</v>
      </c>
      <c r="I8" s="10">
        <v>87.712015290964089</v>
      </c>
      <c r="J8" s="10">
        <v>93.57947010076488</v>
      </c>
      <c r="K8" s="10">
        <v>61.193856741346472</v>
      </c>
      <c r="L8" s="10">
        <v>26.585313306907423</v>
      </c>
    </row>
    <row r="9" spans="6:12" x14ac:dyDescent="0.25">
      <c r="F9" s="18"/>
      <c r="G9" t="s">
        <v>89</v>
      </c>
      <c r="H9" s="10">
        <v>122.98677204185836</v>
      </c>
      <c r="I9" s="10">
        <v>78.174701685351209</v>
      </c>
      <c r="J9" s="10">
        <v>115.04717281079867</v>
      </c>
      <c r="K9" s="10">
        <v>74.845654464363392</v>
      </c>
      <c r="L9" s="10">
        <v>44.000250333847319</v>
      </c>
    </row>
    <row r="11" spans="6:12" x14ac:dyDescent="0.25">
      <c r="F11" s="18" t="s">
        <v>90</v>
      </c>
      <c r="G11" t="s">
        <v>25</v>
      </c>
      <c r="H11" s="10">
        <v>899</v>
      </c>
      <c r="I11" s="10">
        <v>606</v>
      </c>
      <c r="J11" s="10">
        <v>598</v>
      </c>
      <c r="K11" s="10">
        <v>469</v>
      </c>
      <c r="L11" s="10">
        <v>341</v>
      </c>
    </row>
    <row r="12" spans="6:12" x14ac:dyDescent="0.25">
      <c r="F12" s="18"/>
      <c r="G12" t="s">
        <v>88</v>
      </c>
      <c r="H12" s="10">
        <v>802.88330691714782</v>
      </c>
      <c r="I12" s="10">
        <v>542.77164576228222</v>
      </c>
      <c r="J12" s="10">
        <v>647.97989432312181</v>
      </c>
      <c r="K12" s="10">
        <v>501.1064468129274</v>
      </c>
      <c r="L12" s="10">
        <v>387.41079275708427</v>
      </c>
    </row>
    <row r="13" spans="6:12" x14ac:dyDescent="0.25">
      <c r="F13" s="18"/>
      <c r="G13" t="s">
        <v>89</v>
      </c>
      <c r="H13" s="10">
        <v>715.58226997963231</v>
      </c>
      <c r="I13" s="10">
        <v>483.75369497529601</v>
      </c>
      <c r="J13" s="10">
        <v>559.80210156779776</v>
      </c>
      <c r="K13" s="10">
        <v>556.60801052091733</v>
      </c>
      <c r="L13" s="10">
        <v>455.27498551570943</v>
      </c>
    </row>
    <row r="15" spans="6:12" x14ac:dyDescent="0.25">
      <c r="F15" s="18" t="s">
        <v>81</v>
      </c>
      <c r="G15" t="s">
        <v>25</v>
      </c>
      <c r="H15" s="10">
        <v>1471</v>
      </c>
      <c r="I15" s="10">
        <v>942</v>
      </c>
      <c r="J15" s="10">
        <v>1093</v>
      </c>
      <c r="K15" s="10">
        <v>892</v>
      </c>
      <c r="L15" s="10">
        <v>702</v>
      </c>
    </row>
    <row r="16" spans="6:12" x14ac:dyDescent="0.25">
      <c r="F16" s="18"/>
      <c r="G16" t="s">
        <v>88</v>
      </c>
      <c r="H16" s="10">
        <v>1315.341052254973</v>
      </c>
      <c r="I16" s="10">
        <v>842.21766045105164</v>
      </c>
      <c r="J16" s="10">
        <v>1007.5509324162316</v>
      </c>
      <c r="K16" s="10">
        <v>939.91693975352882</v>
      </c>
      <c r="L16" s="10">
        <v>770.70445669697858</v>
      </c>
    </row>
    <row r="17" spans="6:12" x14ac:dyDescent="0.25">
      <c r="F17" s="18"/>
      <c r="G17" t="s">
        <v>89</v>
      </c>
      <c r="H17" s="10">
        <v>1172.3182283912408</v>
      </c>
      <c r="I17" s="10">
        <v>750.63962607045551</v>
      </c>
      <c r="J17" s="10">
        <v>847.36666661988374</v>
      </c>
      <c r="K17" s="10">
        <v>875.50675030107118</v>
      </c>
      <c r="L17" s="10">
        <v>750.63962607045551</v>
      </c>
    </row>
    <row r="22" spans="6:12" x14ac:dyDescent="0.25">
      <c r="G22" s="14" t="s">
        <v>94</v>
      </c>
      <c r="H22" s="14"/>
      <c r="I22" s="14"/>
      <c r="J22" s="14"/>
      <c r="K22" s="14"/>
      <c r="L22" s="14"/>
    </row>
    <row r="23" spans="6:12" x14ac:dyDescent="0.25">
      <c r="G23" s="14"/>
      <c r="H23" s="14"/>
      <c r="I23" s="14"/>
      <c r="J23" s="14"/>
      <c r="K23" s="14"/>
      <c r="L23" s="14"/>
    </row>
    <row r="24" spans="6:12" x14ac:dyDescent="0.25">
      <c r="G24" s="14"/>
      <c r="H24" s="14"/>
      <c r="I24" s="14"/>
      <c r="J24" s="14"/>
      <c r="K24" s="14"/>
      <c r="L24" s="14"/>
    </row>
    <row r="25" spans="6:12" x14ac:dyDescent="0.25">
      <c r="G25" s="14"/>
      <c r="H25" s="14"/>
      <c r="I25" s="14"/>
      <c r="J25" s="14"/>
      <c r="K25" s="14"/>
      <c r="L25" s="14"/>
    </row>
    <row r="26" spans="6:12" x14ac:dyDescent="0.25">
      <c r="G26" s="14"/>
      <c r="H26" s="14"/>
      <c r="I26" s="14"/>
      <c r="J26" s="14"/>
      <c r="K26" s="14"/>
      <c r="L26" s="14"/>
    </row>
    <row r="27" spans="6:12" x14ac:dyDescent="0.25">
      <c r="G27" s="14"/>
      <c r="H27" s="14"/>
      <c r="I27" s="14"/>
      <c r="J27" s="14"/>
      <c r="K27" s="14"/>
      <c r="L27" s="14"/>
    </row>
    <row r="28" spans="6:12" x14ac:dyDescent="0.25">
      <c r="G28" s="14"/>
      <c r="H28" s="14"/>
      <c r="I28" s="14"/>
      <c r="J28" s="14"/>
      <c r="K28" s="14"/>
      <c r="L28" s="14"/>
    </row>
    <row r="29" spans="6:12" x14ac:dyDescent="0.25">
      <c r="G29" s="14"/>
      <c r="H29" s="14"/>
      <c r="I29" s="14"/>
      <c r="J29" s="14"/>
      <c r="K29" s="14"/>
      <c r="L29" s="14"/>
    </row>
  </sheetData>
  <mergeCells count="4">
    <mergeCell ref="F7:F9"/>
    <mergeCell ref="F11:F13"/>
    <mergeCell ref="F15:F17"/>
    <mergeCell ref="G22:L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3785-50E3-41D6-B084-69B34813073B}">
  <sheetPr>
    <tabColor theme="9" tint="0.79998168889431442"/>
  </sheetPr>
  <dimension ref="B2:BA87"/>
  <sheetViews>
    <sheetView topLeftCell="AC59" workbookViewId="0">
      <selection activeCell="BA68" sqref="BA68"/>
    </sheetView>
  </sheetViews>
  <sheetFormatPr defaultRowHeight="15.75" x14ac:dyDescent="0.25"/>
  <cols>
    <col min="32" max="32" width="13" bestFit="1" customWidth="1"/>
  </cols>
  <sheetData>
    <row r="2" spans="2:53" x14ac:dyDescent="0.25">
      <c r="B2" t="s">
        <v>78</v>
      </c>
      <c r="AB2" t="s">
        <v>85</v>
      </c>
    </row>
    <row r="4" spans="2:53" x14ac:dyDescent="0.25">
      <c r="B4" t="s">
        <v>67</v>
      </c>
      <c r="J4" t="s">
        <v>86</v>
      </c>
    </row>
    <row r="5" spans="2:53" x14ac:dyDescent="0.25">
      <c r="B5" t="s">
        <v>68</v>
      </c>
      <c r="AB5">
        <v>2025</v>
      </c>
      <c r="AC5">
        <v>1</v>
      </c>
    </row>
    <row r="6" spans="2:53" x14ac:dyDescent="0.25">
      <c r="B6" t="s">
        <v>69</v>
      </c>
      <c r="AB6">
        <v>2026</v>
      </c>
      <c r="AC6">
        <v>1.0169999999999999</v>
      </c>
    </row>
    <row r="7" spans="2:53" x14ac:dyDescent="0.25">
      <c r="B7" t="s">
        <v>70</v>
      </c>
      <c r="AB7">
        <v>2027</v>
      </c>
      <c r="AC7">
        <v>1.0373399999999999</v>
      </c>
    </row>
    <row r="8" spans="2:53" x14ac:dyDescent="0.25">
      <c r="B8" t="s">
        <v>77</v>
      </c>
      <c r="AB8">
        <v>2028</v>
      </c>
      <c r="AC8">
        <v>1.0580867999999999</v>
      </c>
    </row>
    <row r="9" spans="2:53" x14ac:dyDescent="0.25">
      <c r="AB9">
        <v>2029</v>
      </c>
      <c r="AC9">
        <v>1.0792485359999999</v>
      </c>
    </row>
    <row r="10" spans="2:53" x14ac:dyDescent="0.25">
      <c r="B10" t="s">
        <v>79</v>
      </c>
      <c r="AB10">
        <v>2030</v>
      </c>
      <c r="AC10">
        <v>1.1008335067199999</v>
      </c>
    </row>
    <row r="11" spans="2:53" x14ac:dyDescent="0.25">
      <c r="B11" t="s">
        <v>80</v>
      </c>
      <c r="J11" t="s">
        <v>84</v>
      </c>
      <c r="R11" t="s">
        <v>83</v>
      </c>
      <c r="AB11">
        <v>2031</v>
      </c>
      <c r="AC11">
        <v>1.1228501768543999</v>
      </c>
      <c r="AF11" t="s">
        <v>79</v>
      </c>
    </row>
    <row r="12" spans="2:53" x14ac:dyDescent="0.25">
      <c r="AB12">
        <v>2032</v>
      </c>
      <c r="AC12">
        <v>1.145307180391488</v>
      </c>
      <c r="AF12" t="s">
        <v>80</v>
      </c>
      <c r="AN12" t="s">
        <v>84</v>
      </c>
      <c r="AV12" t="s">
        <v>83</v>
      </c>
    </row>
    <row r="13" spans="2:53" ht="17.25" x14ac:dyDescent="0.25">
      <c r="B13" s="15"/>
      <c r="C13" s="15" t="s">
        <v>72</v>
      </c>
      <c r="D13" s="15" t="s">
        <v>8</v>
      </c>
      <c r="E13" s="15" t="s">
        <v>73</v>
      </c>
      <c r="F13" s="15" t="s">
        <v>74</v>
      </c>
      <c r="G13" s="15" t="s">
        <v>75</v>
      </c>
      <c r="J13" s="15"/>
      <c r="K13" s="15" t="s">
        <v>72</v>
      </c>
      <c r="L13" s="15" t="s">
        <v>8</v>
      </c>
      <c r="M13" s="15" t="s">
        <v>73</v>
      </c>
      <c r="N13" s="15" t="s">
        <v>74</v>
      </c>
      <c r="O13" s="15" t="s">
        <v>75</v>
      </c>
      <c r="R13" s="15"/>
      <c r="S13" s="15" t="s">
        <v>72</v>
      </c>
      <c r="T13" s="15" t="s">
        <v>8</v>
      </c>
      <c r="U13" s="15" t="s">
        <v>73</v>
      </c>
      <c r="V13" s="15" t="s">
        <v>74</v>
      </c>
      <c r="W13" s="15" t="s">
        <v>75</v>
      </c>
      <c r="AB13">
        <v>2033</v>
      </c>
      <c r="AC13">
        <v>1.1682133239993178</v>
      </c>
    </row>
    <row r="14" spans="2:53" ht="17.25" x14ac:dyDescent="0.25">
      <c r="B14">
        <v>2025</v>
      </c>
      <c r="C14" s="16">
        <v>-54</v>
      </c>
      <c r="D14" s="16">
        <v>-32</v>
      </c>
      <c r="E14" s="16">
        <v>-8</v>
      </c>
      <c r="F14" s="16">
        <v>-12</v>
      </c>
      <c r="G14" s="16">
        <v>-32</v>
      </c>
      <c r="J14">
        <v>2025</v>
      </c>
      <c r="K14" s="15">
        <v>0</v>
      </c>
      <c r="L14" s="15">
        <v>0</v>
      </c>
      <c r="M14" s="15">
        <v>0</v>
      </c>
      <c r="N14" s="15">
        <v>0</v>
      </c>
      <c r="O14" s="15">
        <v>0</v>
      </c>
      <c r="R14">
        <v>2025</v>
      </c>
      <c r="S14" s="15">
        <v>0</v>
      </c>
      <c r="T14" s="15">
        <v>0</v>
      </c>
      <c r="U14" s="15">
        <v>0</v>
      </c>
      <c r="V14" s="15">
        <v>0</v>
      </c>
      <c r="W14" s="15">
        <v>0</v>
      </c>
      <c r="AB14">
        <v>2034</v>
      </c>
      <c r="AC14">
        <v>1.1915775904793042</v>
      </c>
      <c r="AF14" s="15"/>
      <c r="AG14" s="15" t="s">
        <v>72</v>
      </c>
      <c r="AH14" s="15" t="s">
        <v>8</v>
      </c>
      <c r="AI14" s="15" t="s">
        <v>73</v>
      </c>
      <c r="AJ14" s="15" t="s">
        <v>74</v>
      </c>
      <c r="AK14" s="15" t="s">
        <v>75</v>
      </c>
      <c r="AN14" s="15"/>
      <c r="AO14" s="15" t="s">
        <v>72</v>
      </c>
      <c r="AP14" s="15" t="s">
        <v>8</v>
      </c>
      <c r="AQ14" s="15" t="s">
        <v>73</v>
      </c>
      <c r="AR14" s="15" t="s">
        <v>74</v>
      </c>
      <c r="AS14" s="15" t="s">
        <v>75</v>
      </c>
      <c r="AV14" s="15"/>
      <c r="AW14" s="15" t="s">
        <v>72</v>
      </c>
      <c r="AX14" s="15" t="s">
        <v>8</v>
      </c>
      <c r="AY14" s="15" t="s">
        <v>73</v>
      </c>
      <c r="AZ14" s="15" t="s">
        <v>74</v>
      </c>
      <c r="BA14" s="15" t="s">
        <v>75</v>
      </c>
    </row>
    <row r="15" spans="2:53" ht="17.25" x14ac:dyDescent="0.25">
      <c r="B15">
        <v>2026</v>
      </c>
      <c r="C15" s="16">
        <v>-55</v>
      </c>
      <c r="D15" s="16">
        <v>-33</v>
      </c>
      <c r="E15" s="16">
        <v>-8</v>
      </c>
      <c r="F15" s="16">
        <v>-12</v>
      </c>
      <c r="G15" s="16">
        <v>-33</v>
      </c>
      <c r="J15">
        <v>2026</v>
      </c>
      <c r="K15" s="16">
        <v>-54</v>
      </c>
      <c r="L15" s="16">
        <v>-32</v>
      </c>
      <c r="M15" s="16">
        <v>-8</v>
      </c>
      <c r="N15" s="16">
        <v>-12</v>
      </c>
      <c r="O15" s="16">
        <v>-32</v>
      </c>
      <c r="R15">
        <v>2026</v>
      </c>
      <c r="S15" s="15">
        <v>0</v>
      </c>
      <c r="T15" s="15">
        <v>0</v>
      </c>
      <c r="U15" s="15">
        <v>0</v>
      </c>
      <c r="V15" s="15">
        <v>0</v>
      </c>
      <c r="W15" s="15">
        <v>0</v>
      </c>
      <c r="AB15">
        <v>2035</v>
      </c>
      <c r="AC15">
        <v>1.2154091422888904</v>
      </c>
      <c r="AF15">
        <v>2025</v>
      </c>
      <c r="AG15" s="16">
        <f>C14/$AC5</f>
        <v>-54</v>
      </c>
      <c r="AH15" s="16">
        <f t="shared" ref="AH15:AK15" si="0">D14/$AC5</f>
        <v>-32</v>
      </c>
      <c r="AI15" s="16">
        <f t="shared" si="0"/>
        <v>-8</v>
      </c>
      <c r="AJ15" s="16">
        <f t="shared" si="0"/>
        <v>-12</v>
      </c>
      <c r="AK15" s="16">
        <f t="shared" si="0"/>
        <v>-32</v>
      </c>
      <c r="AN15">
        <v>2025</v>
      </c>
      <c r="AO15" s="16">
        <f>K14/$AC5</f>
        <v>0</v>
      </c>
      <c r="AP15" s="16">
        <f t="shared" ref="AP15:AS26" si="1">L14/$AC5</f>
        <v>0</v>
      </c>
      <c r="AQ15" s="16">
        <f t="shared" si="1"/>
        <v>0</v>
      </c>
      <c r="AR15" s="16">
        <f t="shared" si="1"/>
        <v>0</v>
      </c>
      <c r="AS15" s="16">
        <f t="shared" si="1"/>
        <v>0</v>
      </c>
      <c r="AV15">
        <v>2025</v>
      </c>
      <c r="AW15" s="16">
        <f>S14/$AC5</f>
        <v>0</v>
      </c>
      <c r="AX15" s="16">
        <f t="shared" ref="AX15:BA15" si="2">T14/$AC5</f>
        <v>0</v>
      </c>
      <c r="AY15" s="16">
        <f t="shared" si="2"/>
        <v>0</v>
      </c>
      <c r="AZ15" s="16">
        <f t="shared" si="2"/>
        <v>0</v>
      </c>
      <c r="BA15" s="16">
        <f t="shared" si="2"/>
        <v>0</v>
      </c>
    </row>
    <row r="16" spans="2:53" ht="17.25" x14ac:dyDescent="0.25">
      <c r="B16">
        <v>2027</v>
      </c>
      <c r="C16" s="16">
        <v>142</v>
      </c>
      <c r="D16" s="16">
        <v>92</v>
      </c>
      <c r="E16" s="16">
        <v>42</v>
      </c>
      <c r="F16" s="16">
        <v>38</v>
      </c>
      <c r="G16" s="16">
        <v>38</v>
      </c>
      <c r="J16">
        <v>2027</v>
      </c>
      <c r="K16" s="16">
        <v>-55</v>
      </c>
      <c r="L16" s="16">
        <v>-33</v>
      </c>
      <c r="M16" s="16">
        <v>-8</v>
      </c>
      <c r="N16" s="16">
        <v>-12</v>
      </c>
      <c r="O16" s="16">
        <v>-33</v>
      </c>
      <c r="R16">
        <v>2027</v>
      </c>
      <c r="S16" s="16">
        <v>-54</v>
      </c>
      <c r="T16" s="16">
        <v>-32</v>
      </c>
      <c r="U16" s="16">
        <v>-8</v>
      </c>
      <c r="V16" s="16">
        <v>-12</v>
      </c>
      <c r="W16" s="16">
        <v>-32</v>
      </c>
      <c r="AB16">
        <v>2036</v>
      </c>
      <c r="AC16">
        <v>1.2397173251346683</v>
      </c>
      <c r="AF16">
        <v>2026</v>
      </c>
      <c r="AG16" s="16">
        <f t="shared" ref="AG16:AG25" si="3">C15/$AC6</f>
        <v>-54.080629301868242</v>
      </c>
      <c r="AH16" s="16">
        <f t="shared" ref="AH16:AH25" si="4">D15/$AC6</f>
        <v>-32.448377581120944</v>
      </c>
      <c r="AI16" s="16">
        <f t="shared" ref="AI16:AI25" si="5">E15/$AC6</f>
        <v>-7.8662733529990172</v>
      </c>
      <c r="AJ16" s="16">
        <f t="shared" ref="AJ16:AJ25" si="6">F15/$AC6</f>
        <v>-11.799410029498526</v>
      </c>
      <c r="AK16" s="16">
        <f t="shared" ref="AK16:AK25" si="7">G15/$AC6</f>
        <v>-32.448377581120944</v>
      </c>
      <c r="AN16">
        <v>2026</v>
      </c>
      <c r="AO16" s="16">
        <f t="shared" ref="AO16:AO26" si="8">K15/$AC6</f>
        <v>-53.097345132743371</v>
      </c>
      <c r="AP16" s="16">
        <f t="shared" si="1"/>
        <v>-31.465093411996069</v>
      </c>
      <c r="AQ16" s="16">
        <f t="shared" si="1"/>
        <v>-7.8662733529990172</v>
      </c>
      <c r="AR16" s="16">
        <f t="shared" si="1"/>
        <v>-11.799410029498526</v>
      </c>
      <c r="AS16" s="16">
        <f t="shared" si="1"/>
        <v>-31.465093411996069</v>
      </c>
      <c r="AV16">
        <v>2026</v>
      </c>
      <c r="AW16" s="16">
        <f t="shared" ref="AW16:AW27" si="9">S15/$AC6</f>
        <v>0</v>
      </c>
      <c r="AX16" s="16">
        <f t="shared" ref="AX16:AX27" si="10">T15/$AC6</f>
        <v>0</v>
      </c>
      <c r="AY16" s="16">
        <f t="shared" ref="AY16:AY27" si="11">U15/$AC6</f>
        <v>0</v>
      </c>
      <c r="AZ16" s="16">
        <f t="shared" ref="AZ16:AZ27" si="12">V15/$AC6</f>
        <v>0</v>
      </c>
      <c r="BA16" s="16">
        <f t="shared" ref="BA16:BA27" si="13">W15/$AC6</f>
        <v>0</v>
      </c>
    </row>
    <row r="17" spans="2:53" ht="17.25" x14ac:dyDescent="0.25">
      <c r="B17">
        <v>2028</v>
      </c>
      <c r="C17" s="16">
        <v>95</v>
      </c>
      <c r="D17" s="16">
        <v>57</v>
      </c>
      <c r="E17" s="16">
        <v>24</v>
      </c>
      <c r="F17" s="16">
        <v>21</v>
      </c>
      <c r="G17" s="16">
        <v>21</v>
      </c>
      <c r="J17">
        <v>2028</v>
      </c>
      <c r="K17" s="16">
        <v>142</v>
      </c>
      <c r="L17" s="16">
        <v>92</v>
      </c>
      <c r="M17" s="16">
        <v>42</v>
      </c>
      <c r="N17" s="16">
        <v>38</v>
      </c>
      <c r="O17" s="16">
        <v>38</v>
      </c>
      <c r="R17">
        <v>2028</v>
      </c>
      <c r="S17" s="16">
        <v>-55</v>
      </c>
      <c r="T17" s="16">
        <v>-33</v>
      </c>
      <c r="U17" s="16">
        <v>-8</v>
      </c>
      <c r="V17" s="16">
        <v>-12</v>
      </c>
      <c r="W17" s="16">
        <v>-33</v>
      </c>
      <c r="AB17">
        <v>2037</v>
      </c>
      <c r="AC17">
        <v>1.2645116716373617</v>
      </c>
      <c r="AF17">
        <v>2027</v>
      </c>
      <c r="AG17" s="16">
        <f t="shared" si="3"/>
        <v>136.88858040758095</v>
      </c>
      <c r="AH17" s="16">
        <f t="shared" si="4"/>
        <v>88.688376038714409</v>
      </c>
      <c r="AI17" s="16">
        <f t="shared" si="5"/>
        <v>40.48817166984788</v>
      </c>
      <c r="AJ17" s="16">
        <f t="shared" si="6"/>
        <v>36.632155320338562</v>
      </c>
      <c r="AK17" s="16">
        <f t="shared" si="7"/>
        <v>36.632155320338562</v>
      </c>
      <c r="AN17">
        <v>2027</v>
      </c>
      <c r="AO17" s="16">
        <f t="shared" si="8"/>
        <v>-53.02022480575318</v>
      </c>
      <c r="AP17" s="16">
        <f t="shared" si="1"/>
        <v>-31.812134883451908</v>
      </c>
      <c r="AQ17" s="16">
        <f t="shared" si="1"/>
        <v>-7.7120326990186445</v>
      </c>
      <c r="AR17" s="16">
        <f t="shared" si="1"/>
        <v>-11.568049048527966</v>
      </c>
      <c r="AS17" s="16">
        <f t="shared" si="1"/>
        <v>-31.812134883451908</v>
      </c>
      <c r="AV17">
        <v>2027</v>
      </c>
      <c r="AW17" s="16">
        <f t="shared" si="9"/>
        <v>-52.056220718375847</v>
      </c>
      <c r="AX17" s="16">
        <f t="shared" si="10"/>
        <v>-30.848130796074578</v>
      </c>
      <c r="AY17" s="16">
        <f t="shared" si="11"/>
        <v>-7.7120326990186445</v>
      </c>
      <c r="AZ17" s="16">
        <f t="shared" si="12"/>
        <v>-11.568049048527966</v>
      </c>
      <c r="BA17" s="16">
        <f t="shared" si="13"/>
        <v>-30.848130796074578</v>
      </c>
    </row>
    <row r="18" spans="2:53" ht="17.25" x14ac:dyDescent="0.25">
      <c r="B18">
        <v>2029</v>
      </c>
      <c r="C18" s="16">
        <v>62</v>
      </c>
      <c r="D18" s="16">
        <v>37</v>
      </c>
      <c r="E18" s="16">
        <v>37</v>
      </c>
      <c r="F18" s="16">
        <v>14</v>
      </c>
      <c r="G18" s="16">
        <v>14</v>
      </c>
      <c r="J18">
        <v>2029</v>
      </c>
      <c r="K18" s="16">
        <v>95</v>
      </c>
      <c r="L18" s="16">
        <v>57</v>
      </c>
      <c r="M18" s="16">
        <v>57</v>
      </c>
      <c r="N18" s="16">
        <v>21</v>
      </c>
      <c r="O18" s="16">
        <v>21</v>
      </c>
      <c r="R18">
        <v>2029</v>
      </c>
      <c r="S18" s="16">
        <v>142</v>
      </c>
      <c r="T18" s="16">
        <v>92</v>
      </c>
      <c r="U18" s="16">
        <v>92</v>
      </c>
      <c r="V18" s="16">
        <v>38</v>
      </c>
      <c r="W18" s="16">
        <v>38</v>
      </c>
      <c r="AB18">
        <v>2038</v>
      </c>
      <c r="AC18">
        <v>1.2898019050701088</v>
      </c>
      <c r="AF18">
        <v>2028</v>
      </c>
      <c r="AG18" s="16">
        <f t="shared" si="3"/>
        <v>89.784694412594519</v>
      </c>
      <c r="AH18" s="16">
        <f t="shared" si="4"/>
        <v>53.870816647556708</v>
      </c>
      <c r="AI18" s="16">
        <f t="shared" si="5"/>
        <v>22.682449114760718</v>
      </c>
      <c r="AJ18" s="16">
        <f t="shared" si="6"/>
        <v>19.847142975415629</v>
      </c>
      <c r="AK18" s="16">
        <f t="shared" si="7"/>
        <v>19.847142975415629</v>
      </c>
      <c r="AN18">
        <v>2028</v>
      </c>
      <c r="AO18" s="16">
        <f t="shared" si="8"/>
        <v>134.20449059566758</v>
      </c>
      <c r="AP18" s="16">
        <f t="shared" si="1"/>
        <v>86.949388273249426</v>
      </c>
      <c r="AQ18" s="16">
        <f t="shared" si="1"/>
        <v>39.694285950831258</v>
      </c>
      <c r="AR18" s="16">
        <f t="shared" si="1"/>
        <v>35.913877765037803</v>
      </c>
      <c r="AS18" s="16">
        <f t="shared" si="1"/>
        <v>35.913877765037803</v>
      </c>
      <c r="AV18">
        <v>2028</v>
      </c>
      <c r="AW18" s="16">
        <f t="shared" si="9"/>
        <v>-51.980612554659984</v>
      </c>
      <c r="AX18" s="16">
        <f t="shared" si="10"/>
        <v>-31.18836753279599</v>
      </c>
      <c r="AY18" s="16">
        <f t="shared" si="11"/>
        <v>-7.560816371586907</v>
      </c>
      <c r="AZ18" s="16">
        <f t="shared" si="12"/>
        <v>-11.341224557380359</v>
      </c>
      <c r="BA18" s="16">
        <f t="shared" si="13"/>
        <v>-31.18836753279599</v>
      </c>
    </row>
    <row r="19" spans="2:53" ht="17.25" x14ac:dyDescent="0.25">
      <c r="B19">
        <v>2030</v>
      </c>
      <c r="C19" s="16">
        <v>40</v>
      </c>
      <c r="D19" s="16">
        <v>24</v>
      </c>
      <c r="E19" s="16">
        <v>24</v>
      </c>
      <c r="F19" s="16">
        <v>24</v>
      </c>
      <c r="G19" s="16">
        <v>24</v>
      </c>
      <c r="J19">
        <v>2030</v>
      </c>
      <c r="K19" s="16">
        <v>62</v>
      </c>
      <c r="L19" s="16">
        <v>37</v>
      </c>
      <c r="M19" s="16">
        <v>37</v>
      </c>
      <c r="N19" s="16">
        <v>37</v>
      </c>
      <c r="O19" s="16">
        <v>37</v>
      </c>
      <c r="R19">
        <v>2030</v>
      </c>
      <c r="S19" s="16">
        <v>95</v>
      </c>
      <c r="T19" s="16">
        <v>57</v>
      </c>
      <c r="U19" s="16">
        <v>57</v>
      </c>
      <c r="V19" s="16">
        <v>57</v>
      </c>
      <c r="W19" s="16">
        <v>57</v>
      </c>
      <c r="AB19">
        <v>2039</v>
      </c>
      <c r="AC19">
        <v>1.315597943171511</v>
      </c>
      <c r="AF19">
        <v>2029</v>
      </c>
      <c r="AG19" s="16">
        <f t="shared" si="3"/>
        <v>57.447379293920122</v>
      </c>
      <c r="AH19" s="16">
        <f t="shared" si="4"/>
        <v>34.283113449597494</v>
      </c>
      <c r="AI19" s="16">
        <f t="shared" si="5"/>
        <v>34.283113449597494</v>
      </c>
      <c r="AJ19" s="16">
        <f t="shared" si="6"/>
        <v>12.971988872820672</v>
      </c>
      <c r="AK19" s="16">
        <f t="shared" si="7"/>
        <v>12.971988872820672</v>
      </c>
      <c r="AN19">
        <v>2029</v>
      </c>
      <c r="AO19" s="16">
        <f t="shared" si="8"/>
        <v>88.024210208425998</v>
      </c>
      <c r="AP19" s="16">
        <f t="shared" si="1"/>
        <v>52.814526125055593</v>
      </c>
      <c r="AQ19" s="16">
        <f t="shared" si="1"/>
        <v>52.814526125055593</v>
      </c>
      <c r="AR19" s="16">
        <f t="shared" si="1"/>
        <v>19.457983309231007</v>
      </c>
      <c r="AS19" s="16">
        <f t="shared" si="1"/>
        <v>19.457983309231007</v>
      </c>
      <c r="AV19">
        <v>2029</v>
      </c>
      <c r="AW19" s="16">
        <f t="shared" si="9"/>
        <v>131.57302999575253</v>
      </c>
      <c r="AX19" s="16">
        <f t="shared" si="10"/>
        <v>85.244498307107278</v>
      </c>
      <c r="AY19" s="16">
        <f t="shared" si="11"/>
        <v>85.244498307107278</v>
      </c>
      <c r="AZ19" s="16">
        <f t="shared" si="12"/>
        <v>35.209684083370398</v>
      </c>
      <c r="BA19" s="16">
        <f t="shared" si="13"/>
        <v>35.209684083370398</v>
      </c>
    </row>
    <row r="20" spans="2:53" ht="17.25" x14ac:dyDescent="0.25">
      <c r="B20">
        <v>2031</v>
      </c>
      <c r="C20" s="16">
        <v>24</v>
      </c>
      <c r="D20" s="16">
        <v>14</v>
      </c>
      <c r="E20" s="16">
        <v>14</v>
      </c>
      <c r="F20" s="16">
        <v>14</v>
      </c>
      <c r="G20" s="16">
        <v>14</v>
      </c>
      <c r="J20">
        <v>2031</v>
      </c>
      <c r="K20" s="16">
        <v>40</v>
      </c>
      <c r="L20" s="16">
        <v>24</v>
      </c>
      <c r="M20" s="16">
        <v>24</v>
      </c>
      <c r="N20" s="16">
        <v>24</v>
      </c>
      <c r="O20" s="16">
        <v>24</v>
      </c>
      <c r="R20">
        <v>2031</v>
      </c>
      <c r="S20" s="16">
        <v>62</v>
      </c>
      <c r="T20" s="16">
        <v>37</v>
      </c>
      <c r="U20" s="16">
        <v>37</v>
      </c>
      <c r="V20" s="16">
        <v>37</v>
      </c>
      <c r="W20" s="16">
        <v>37</v>
      </c>
      <c r="AB20">
        <v>2040</v>
      </c>
      <c r="AC20">
        <v>1.3419099020349412</v>
      </c>
      <c r="AF20">
        <v>2030</v>
      </c>
      <c r="AG20" s="16">
        <f t="shared" si="3"/>
        <v>36.336103285211969</v>
      </c>
      <c r="AH20" s="16">
        <f t="shared" si="4"/>
        <v>21.801661971127182</v>
      </c>
      <c r="AI20" s="16">
        <f t="shared" si="5"/>
        <v>21.801661971127182</v>
      </c>
      <c r="AJ20" s="16">
        <f t="shared" si="6"/>
        <v>21.801661971127182</v>
      </c>
      <c r="AK20" s="16">
        <f t="shared" si="7"/>
        <v>21.801661971127182</v>
      </c>
      <c r="AN20">
        <v>2030</v>
      </c>
      <c r="AO20" s="16">
        <f t="shared" si="8"/>
        <v>56.32096009207855</v>
      </c>
      <c r="AP20" s="16">
        <f t="shared" si="1"/>
        <v>33.610895538821069</v>
      </c>
      <c r="AQ20" s="16">
        <f t="shared" si="1"/>
        <v>33.610895538821069</v>
      </c>
      <c r="AR20" s="16">
        <f t="shared" si="1"/>
        <v>33.610895538821069</v>
      </c>
      <c r="AS20" s="16">
        <f t="shared" si="1"/>
        <v>33.610895538821069</v>
      </c>
      <c r="AV20">
        <v>2030</v>
      </c>
      <c r="AW20" s="16">
        <f t="shared" si="9"/>
        <v>86.298245302378419</v>
      </c>
      <c r="AX20" s="16">
        <f t="shared" si="10"/>
        <v>51.778947181427057</v>
      </c>
      <c r="AY20" s="16">
        <f t="shared" si="11"/>
        <v>51.778947181427057</v>
      </c>
      <c r="AZ20" s="16">
        <f t="shared" si="12"/>
        <v>51.778947181427057</v>
      </c>
      <c r="BA20" s="16">
        <f t="shared" si="13"/>
        <v>51.778947181427057</v>
      </c>
    </row>
    <row r="21" spans="2:53" ht="17.25" x14ac:dyDescent="0.25">
      <c r="B21">
        <v>2032</v>
      </c>
      <c r="C21" s="16">
        <v>13</v>
      </c>
      <c r="D21" s="16">
        <v>8</v>
      </c>
      <c r="E21" s="16">
        <v>8</v>
      </c>
      <c r="F21" s="16">
        <v>8</v>
      </c>
      <c r="G21" s="16">
        <v>8</v>
      </c>
      <c r="J21">
        <v>2032</v>
      </c>
      <c r="K21" s="16">
        <v>24</v>
      </c>
      <c r="L21" s="16">
        <v>14</v>
      </c>
      <c r="M21" s="16">
        <v>14</v>
      </c>
      <c r="N21" s="16">
        <v>14</v>
      </c>
      <c r="O21" s="16">
        <v>14</v>
      </c>
      <c r="R21">
        <v>2032</v>
      </c>
      <c r="S21" s="16">
        <v>40</v>
      </c>
      <c r="T21" s="16">
        <v>24</v>
      </c>
      <c r="U21" s="16">
        <v>24</v>
      </c>
      <c r="V21" s="16">
        <v>24</v>
      </c>
      <c r="W21" s="16">
        <v>24</v>
      </c>
      <c r="AB21">
        <v>2041</v>
      </c>
      <c r="AC21">
        <v>1.3687481000756401</v>
      </c>
      <c r="AF21">
        <v>2031</v>
      </c>
      <c r="AG21" s="16">
        <f t="shared" si="3"/>
        <v>21.374178403065862</v>
      </c>
      <c r="AH21" s="16">
        <f t="shared" si="4"/>
        <v>12.468270735121754</v>
      </c>
      <c r="AI21" s="16">
        <f t="shared" si="5"/>
        <v>12.468270735121754</v>
      </c>
      <c r="AJ21" s="16">
        <f t="shared" si="6"/>
        <v>12.468270735121754</v>
      </c>
      <c r="AK21" s="16">
        <f t="shared" si="7"/>
        <v>12.468270735121754</v>
      </c>
      <c r="AN21">
        <v>2031</v>
      </c>
      <c r="AO21" s="16">
        <f t="shared" si="8"/>
        <v>35.623630671776439</v>
      </c>
      <c r="AP21" s="16">
        <f t="shared" si="1"/>
        <v>21.374178403065862</v>
      </c>
      <c r="AQ21" s="16">
        <f t="shared" si="1"/>
        <v>21.374178403065862</v>
      </c>
      <c r="AR21" s="16">
        <f t="shared" si="1"/>
        <v>21.374178403065862</v>
      </c>
      <c r="AS21" s="16">
        <f t="shared" si="1"/>
        <v>21.374178403065862</v>
      </c>
      <c r="AV21">
        <v>2031</v>
      </c>
      <c r="AW21" s="16">
        <f t="shared" si="9"/>
        <v>55.21662754125348</v>
      </c>
      <c r="AX21" s="16">
        <f t="shared" si="10"/>
        <v>32.951858371393207</v>
      </c>
      <c r="AY21" s="16">
        <f t="shared" si="11"/>
        <v>32.951858371393207</v>
      </c>
      <c r="AZ21" s="16">
        <f t="shared" si="12"/>
        <v>32.951858371393207</v>
      </c>
      <c r="BA21" s="16">
        <f t="shared" si="13"/>
        <v>32.951858371393207</v>
      </c>
    </row>
    <row r="22" spans="2:53" ht="17.25" x14ac:dyDescent="0.25">
      <c r="B22">
        <v>2033</v>
      </c>
      <c r="C22" s="16">
        <v>5</v>
      </c>
      <c r="D22" s="16">
        <v>3</v>
      </c>
      <c r="E22" s="16">
        <v>3</v>
      </c>
      <c r="F22" s="16">
        <v>3</v>
      </c>
      <c r="G22" s="16">
        <v>3</v>
      </c>
      <c r="J22">
        <v>2033</v>
      </c>
      <c r="K22" s="16">
        <v>13</v>
      </c>
      <c r="L22" s="16">
        <v>8</v>
      </c>
      <c r="M22" s="16">
        <v>8</v>
      </c>
      <c r="N22" s="16">
        <v>8</v>
      </c>
      <c r="O22" s="16">
        <v>8</v>
      </c>
      <c r="R22">
        <v>2033</v>
      </c>
      <c r="S22" s="16">
        <v>24</v>
      </c>
      <c r="T22" s="16">
        <v>14</v>
      </c>
      <c r="U22" s="16">
        <v>14</v>
      </c>
      <c r="V22" s="16">
        <v>14</v>
      </c>
      <c r="W22" s="16">
        <v>14</v>
      </c>
      <c r="AB22">
        <v>2042</v>
      </c>
      <c r="AC22">
        <v>1.396123062077153</v>
      </c>
      <c r="AF22">
        <v>2032</v>
      </c>
      <c r="AG22" s="16">
        <f t="shared" si="3"/>
        <v>11.35066663561504</v>
      </c>
      <c r="AH22" s="16">
        <f t="shared" si="4"/>
        <v>6.9850256219169484</v>
      </c>
      <c r="AI22" s="16">
        <f t="shared" si="5"/>
        <v>6.9850256219169484</v>
      </c>
      <c r="AJ22" s="16">
        <f t="shared" si="6"/>
        <v>6.9850256219169484</v>
      </c>
      <c r="AK22" s="16">
        <f t="shared" si="7"/>
        <v>6.9850256219169484</v>
      </c>
      <c r="AN22">
        <v>2032</v>
      </c>
      <c r="AO22" s="16">
        <f t="shared" si="8"/>
        <v>20.955076865750843</v>
      </c>
      <c r="AP22" s="16">
        <f t="shared" si="1"/>
        <v>12.223794838354658</v>
      </c>
      <c r="AQ22" s="16">
        <f t="shared" si="1"/>
        <v>12.223794838354658</v>
      </c>
      <c r="AR22" s="16">
        <f t="shared" si="1"/>
        <v>12.223794838354658</v>
      </c>
      <c r="AS22" s="16">
        <f t="shared" si="1"/>
        <v>12.223794838354658</v>
      </c>
      <c r="AV22">
        <v>2032</v>
      </c>
      <c r="AW22" s="16">
        <f t="shared" si="9"/>
        <v>34.92512810958474</v>
      </c>
      <c r="AX22" s="16">
        <f t="shared" si="10"/>
        <v>20.955076865750843</v>
      </c>
      <c r="AY22" s="16">
        <f t="shared" si="11"/>
        <v>20.955076865750843</v>
      </c>
      <c r="AZ22" s="16">
        <f t="shared" si="12"/>
        <v>20.955076865750843</v>
      </c>
      <c r="BA22" s="16">
        <f t="shared" si="13"/>
        <v>20.955076865750843</v>
      </c>
    </row>
    <row r="23" spans="2:53" ht="17.25" x14ac:dyDescent="0.25">
      <c r="B23">
        <v>2034</v>
      </c>
      <c r="C23" s="16">
        <v>0</v>
      </c>
      <c r="D23" s="16">
        <v>0</v>
      </c>
      <c r="E23" s="16">
        <v>0</v>
      </c>
      <c r="F23" s="16">
        <v>0</v>
      </c>
      <c r="G23" s="16">
        <v>0</v>
      </c>
      <c r="J23">
        <v>2034</v>
      </c>
      <c r="K23" s="16">
        <v>5</v>
      </c>
      <c r="L23" s="16">
        <v>3</v>
      </c>
      <c r="M23" s="16">
        <v>3</v>
      </c>
      <c r="N23" s="16">
        <v>3</v>
      </c>
      <c r="O23" s="16">
        <v>3</v>
      </c>
      <c r="R23">
        <v>2034</v>
      </c>
      <c r="S23" s="16">
        <v>13</v>
      </c>
      <c r="T23" s="16">
        <v>8</v>
      </c>
      <c r="U23" s="16">
        <v>8</v>
      </c>
      <c r="V23" s="16">
        <v>8</v>
      </c>
      <c r="W23" s="16">
        <v>8</v>
      </c>
      <c r="AB23">
        <v>2043</v>
      </c>
      <c r="AC23">
        <v>1.4240455233186962</v>
      </c>
      <c r="AF23">
        <v>2033</v>
      </c>
      <c r="AG23" s="16">
        <f t="shared" si="3"/>
        <v>4.2800402095079342</v>
      </c>
      <c r="AH23" s="16">
        <f t="shared" si="4"/>
        <v>2.5680241257047602</v>
      </c>
      <c r="AI23" s="16">
        <f t="shared" si="5"/>
        <v>2.5680241257047602</v>
      </c>
      <c r="AJ23" s="16">
        <f t="shared" si="6"/>
        <v>2.5680241257047602</v>
      </c>
      <c r="AK23" s="16">
        <f t="shared" si="7"/>
        <v>2.5680241257047602</v>
      </c>
      <c r="AN23">
        <v>2033</v>
      </c>
      <c r="AO23" s="16">
        <f t="shared" si="8"/>
        <v>11.128104544720628</v>
      </c>
      <c r="AP23" s="16">
        <f t="shared" si="1"/>
        <v>6.848064335212694</v>
      </c>
      <c r="AQ23" s="16">
        <f t="shared" si="1"/>
        <v>6.848064335212694</v>
      </c>
      <c r="AR23" s="16">
        <f t="shared" si="1"/>
        <v>6.848064335212694</v>
      </c>
      <c r="AS23" s="16">
        <f t="shared" si="1"/>
        <v>6.848064335212694</v>
      </c>
      <c r="AV23">
        <v>2033</v>
      </c>
      <c r="AW23" s="16">
        <f t="shared" si="9"/>
        <v>20.544193005638082</v>
      </c>
      <c r="AX23" s="16">
        <f t="shared" si="10"/>
        <v>11.984112586622215</v>
      </c>
      <c r="AY23" s="16">
        <f t="shared" si="11"/>
        <v>11.984112586622215</v>
      </c>
      <c r="AZ23" s="16">
        <f t="shared" si="12"/>
        <v>11.984112586622215</v>
      </c>
      <c r="BA23" s="16">
        <f t="shared" si="13"/>
        <v>11.984112586622215</v>
      </c>
    </row>
    <row r="24" spans="2:53" ht="17.25" x14ac:dyDescent="0.25">
      <c r="B24">
        <v>2035</v>
      </c>
      <c r="C24" s="16">
        <v>-13</v>
      </c>
      <c r="D24" s="16">
        <v>-8</v>
      </c>
      <c r="E24" s="16">
        <v>-8</v>
      </c>
      <c r="F24" s="16">
        <v>-8</v>
      </c>
      <c r="G24" s="16">
        <v>-8</v>
      </c>
      <c r="J24">
        <v>2035</v>
      </c>
      <c r="K24" s="16">
        <v>0</v>
      </c>
      <c r="L24" s="16">
        <v>0</v>
      </c>
      <c r="M24" s="16">
        <v>0</v>
      </c>
      <c r="N24" s="16">
        <v>0</v>
      </c>
      <c r="O24" s="16">
        <v>0</v>
      </c>
      <c r="R24">
        <v>2035</v>
      </c>
      <c r="S24" s="16">
        <v>5</v>
      </c>
      <c r="T24" s="16">
        <v>3</v>
      </c>
      <c r="U24" s="16">
        <v>3</v>
      </c>
      <c r="V24" s="16">
        <v>3</v>
      </c>
      <c r="W24" s="16">
        <v>3</v>
      </c>
      <c r="AB24">
        <v>2044</v>
      </c>
      <c r="AC24">
        <v>1.4525264337850701</v>
      </c>
      <c r="AF24">
        <v>2034</v>
      </c>
      <c r="AG24" s="16">
        <f t="shared" si="3"/>
        <v>0</v>
      </c>
      <c r="AH24" s="16">
        <f t="shared" si="4"/>
        <v>0</v>
      </c>
      <c r="AI24" s="16">
        <f t="shared" si="5"/>
        <v>0</v>
      </c>
      <c r="AJ24" s="16">
        <f t="shared" si="6"/>
        <v>0</v>
      </c>
      <c r="AK24" s="16">
        <f t="shared" si="7"/>
        <v>0</v>
      </c>
      <c r="AN24">
        <v>2034</v>
      </c>
      <c r="AO24" s="16">
        <f t="shared" si="8"/>
        <v>4.1961178524587588</v>
      </c>
      <c r="AP24" s="16">
        <f t="shared" si="1"/>
        <v>2.517670711475255</v>
      </c>
      <c r="AQ24" s="16">
        <f t="shared" si="1"/>
        <v>2.517670711475255</v>
      </c>
      <c r="AR24" s="16">
        <f t="shared" si="1"/>
        <v>2.517670711475255</v>
      </c>
      <c r="AS24" s="16">
        <f t="shared" si="1"/>
        <v>2.517670711475255</v>
      </c>
      <c r="AV24">
        <v>2034</v>
      </c>
      <c r="AW24" s="16">
        <f t="shared" si="9"/>
        <v>10.909906416392772</v>
      </c>
      <c r="AX24" s="16">
        <f t="shared" si="10"/>
        <v>6.7137885639340134</v>
      </c>
      <c r="AY24" s="16">
        <f t="shared" si="11"/>
        <v>6.7137885639340134</v>
      </c>
      <c r="AZ24" s="16">
        <f t="shared" si="12"/>
        <v>6.7137885639340134</v>
      </c>
      <c r="BA24" s="16">
        <f t="shared" si="13"/>
        <v>6.7137885639340134</v>
      </c>
    </row>
    <row r="25" spans="2:53" ht="17.25" x14ac:dyDescent="0.25">
      <c r="C25" s="16"/>
      <c r="D25" s="16"/>
      <c r="E25" s="16"/>
      <c r="F25" s="16"/>
      <c r="G25" s="16"/>
      <c r="J25">
        <v>2036</v>
      </c>
      <c r="K25" s="16">
        <v>-13</v>
      </c>
      <c r="L25" s="16">
        <v>-8</v>
      </c>
      <c r="M25" s="16">
        <v>-8</v>
      </c>
      <c r="N25" s="16">
        <v>-8</v>
      </c>
      <c r="O25" s="16">
        <v>-8</v>
      </c>
      <c r="R25">
        <v>2036</v>
      </c>
      <c r="S25" s="16">
        <v>0</v>
      </c>
      <c r="T25" s="16">
        <v>0</v>
      </c>
      <c r="U25" s="16">
        <v>0</v>
      </c>
      <c r="V25" s="16">
        <v>0</v>
      </c>
      <c r="W25" s="16">
        <v>0</v>
      </c>
      <c r="AB25">
        <v>2045</v>
      </c>
      <c r="AC25">
        <v>1.4815769624607715</v>
      </c>
      <c r="AF25">
        <v>2035</v>
      </c>
      <c r="AG25" s="16">
        <f t="shared" si="3"/>
        <v>-10.695986682738011</v>
      </c>
      <c r="AH25" s="16">
        <f t="shared" si="4"/>
        <v>-6.5821456509156988</v>
      </c>
      <c r="AI25" s="16">
        <f t="shared" si="5"/>
        <v>-6.5821456509156988</v>
      </c>
      <c r="AJ25" s="16">
        <f t="shared" si="6"/>
        <v>-6.5821456509156988</v>
      </c>
      <c r="AK25" s="16">
        <f t="shared" si="7"/>
        <v>-6.5821456509156988</v>
      </c>
      <c r="AN25">
        <v>2035</v>
      </c>
      <c r="AO25" s="16">
        <f t="shared" si="8"/>
        <v>0</v>
      </c>
      <c r="AP25" s="16">
        <f t="shared" si="1"/>
        <v>0</v>
      </c>
      <c r="AQ25" s="16">
        <f t="shared" si="1"/>
        <v>0</v>
      </c>
      <c r="AR25" s="16">
        <f t="shared" si="1"/>
        <v>0</v>
      </c>
      <c r="AS25" s="16">
        <f t="shared" si="1"/>
        <v>0</v>
      </c>
      <c r="AV25">
        <v>2035</v>
      </c>
      <c r="AW25" s="16">
        <f t="shared" si="9"/>
        <v>4.1138410318223118</v>
      </c>
      <c r="AX25" s="16">
        <f t="shared" si="10"/>
        <v>2.4683046190933871</v>
      </c>
      <c r="AY25" s="16">
        <f t="shared" si="11"/>
        <v>2.4683046190933871</v>
      </c>
      <c r="AZ25" s="16">
        <f t="shared" si="12"/>
        <v>2.4683046190933871</v>
      </c>
      <c r="BA25" s="16">
        <f t="shared" si="13"/>
        <v>2.4683046190933871</v>
      </c>
    </row>
    <row r="26" spans="2:53" ht="17.25" x14ac:dyDescent="0.25">
      <c r="C26" s="16"/>
      <c r="D26" s="16"/>
      <c r="E26" s="16"/>
      <c r="F26" s="16"/>
      <c r="G26" s="16"/>
      <c r="K26" s="16"/>
      <c r="L26" s="16"/>
      <c r="M26" s="16"/>
      <c r="N26" s="16"/>
      <c r="O26" s="16"/>
      <c r="R26">
        <v>2037</v>
      </c>
      <c r="S26" s="16">
        <v>-13</v>
      </c>
      <c r="T26" s="16">
        <v>-8</v>
      </c>
      <c r="U26" s="16">
        <v>-8</v>
      </c>
      <c r="V26" s="16">
        <v>-8</v>
      </c>
      <c r="W26" s="16">
        <v>-8</v>
      </c>
      <c r="AB26">
        <v>2046</v>
      </c>
      <c r="AC26">
        <v>1.511208501709987</v>
      </c>
      <c r="AG26" s="16"/>
      <c r="AH26" s="16"/>
      <c r="AI26" s="16"/>
      <c r="AJ26" s="16"/>
      <c r="AK26" s="16"/>
      <c r="AN26">
        <v>2036</v>
      </c>
      <c r="AO26" s="16">
        <f t="shared" si="8"/>
        <v>-10.486261453664715</v>
      </c>
      <c r="AP26" s="16">
        <f t="shared" si="1"/>
        <v>-6.4530839714859791</v>
      </c>
      <c r="AQ26" s="16">
        <f t="shared" si="1"/>
        <v>-6.4530839714859791</v>
      </c>
      <c r="AR26" s="16">
        <f t="shared" si="1"/>
        <v>-6.4530839714859791</v>
      </c>
      <c r="AS26" s="16">
        <f t="shared" si="1"/>
        <v>-6.4530839714859791</v>
      </c>
      <c r="AV26">
        <v>2036</v>
      </c>
      <c r="AW26" s="16">
        <f t="shared" si="9"/>
        <v>0</v>
      </c>
      <c r="AX26" s="16">
        <f t="shared" si="10"/>
        <v>0</v>
      </c>
      <c r="AY26" s="16">
        <f t="shared" si="11"/>
        <v>0</v>
      </c>
      <c r="AZ26" s="16">
        <f t="shared" si="12"/>
        <v>0</v>
      </c>
      <c r="BA26" s="16">
        <f t="shared" si="13"/>
        <v>0</v>
      </c>
    </row>
    <row r="27" spans="2:53" ht="17.25" x14ac:dyDescent="0.25">
      <c r="C27" s="16"/>
      <c r="D27" s="16"/>
      <c r="E27" s="16"/>
      <c r="F27" s="16"/>
      <c r="G27" s="16"/>
      <c r="K27" s="16"/>
      <c r="L27" s="16"/>
      <c r="M27" s="16"/>
      <c r="N27" s="16"/>
      <c r="O27" s="16"/>
      <c r="AB27">
        <v>2047</v>
      </c>
      <c r="AC27">
        <v>1.5414326717441869</v>
      </c>
      <c r="AG27" s="16"/>
      <c r="AH27" s="16"/>
      <c r="AI27" s="16"/>
      <c r="AJ27" s="16"/>
      <c r="AK27" s="16"/>
      <c r="AO27" s="16"/>
      <c r="AP27" s="16"/>
      <c r="AQ27" s="16"/>
      <c r="AR27" s="16"/>
      <c r="AS27" s="16"/>
      <c r="AV27">
        <v>2037</v>
      </c>
      <c r="AW27" s="16">
        <f t="shared" si="9"/>
        <v>-10.280648483985015</v>
      </c>
      <c r="AX27" s="16">
        <f t="shared" si="10"/>
        <v>-6.3265529132215477</v>
      </c>
      <c r="AY27" s="16">
        <f t="shared" si="11"/>
        <v>-6.3265529132215477</v>
      </c>
      <c r="AZ27" s="16">
        <f t="shared" si="12"/>
        <v>-6.3265529132215477</v>
      </c>
      <c r="BA27" s="16">
        <f t="shared" si="13"/>
        <v>-6.3265529132215477</v>
      </c>
    </row>
    <row r="28" spans="2:53" ht="17.25" x14ac:dyDescent="0.25">
      <c r="C28" s="16"/>
      <c r="D28" s="16"/>
      <c r="E28" s="16"/>
      <c r="F28" s="16"/>
      <c r="G28" s="16"/>
      <c r="K28" s="16"/>
      <c r="L28" s="16"/>
      <c r="M28" s="16"/>
      <c r="N28" s="16"/>
      <c r="O28" s="16"/>
    </row>
    <row r="29" spans="2:53" ht="17.25" x14ac:dyDescent="0.25">
      <c r="C29" s="16"/>
      <c r="D29" s="16"/>
      <c r="E29" s="16"/>
      <c r="F29" s="16"/>
      <c r="G29" s="16"/>
      <c r="K29" s="16"/>
      <c r="L29" s="16"/>
      <c r="M29" s="16"/>
      <c r="N29" s="16"/>
      <c r="O29" s="16"/>
      <c r="AF29" t="s">
        <v>87</v>
      </c>
      <c r="AG29" s="5">
        <f>AG15 + NPV(0.1,AG16:AG25)</f>
        <v>154.9853715705411</v>
      </c>
      <c r="AH29" s="5">
        <f t="shared" ref="AH29:BA29" si="14">AH15 + NPV(0.1,AH16:AH25)</f>
        <v>98.50727643669768</v>
      </c>
      <c r="AI29" s="5">
        <f t="shared" si="14"/>
        <v>81.58748212976937</v>
      </c>
      <c r="AJ29" s="5">
        <f t="shared" si="14"/>
        <v>54.139120658979436</v>
      </c>
      <c r="AK29" s="5">
        <f t="shared" si="14"/>
        <v>15.367331975686326</v>
      </c>
      <c r="AL29" s="5"/>
      <c r="AM29" s="5"/>
      <c r="AN29" s="5"/>
      <c r="AO29" s="5">
        <f>AO15 + NPV(0.1,AO16:AO26)</f>
        <v>137.99115823096511</v>
      </c>
      <c r="AP29" s="5">
        <f t="shared" ref="AP29:AS29" si="15">AP15 + NPV(0.1,AP16:AP26)</f>
        <v>87.712015290964089</v>
      </c>
      <c r="AQ29" s="5">
        <f t="shared" si="15"/>
        <v>93.57947010076488</v>
      </c>
      <c r="AR29" s="5">
        <f t="shared" si="15"/>
        <v>61.193856741346472</v>
      </c>
      <c r="AS29" s="5">
        <f t="shared" si="15"/>
        <v>26.585313306907423</v>
      </c>
      <c r="AT29" s="5"/>
      <c r="AU29" s="5"/>
      <c r="AV29" s="5"/>
      <c r="AW29" s="5">
        <f>AW15 + NPV(0.1,AW16:AW27)</f>
        <v>122.98677204185836</v>
      </c>
      <c r="AX29" s="5">
        <f t="shared" ref="AX29:BA29" si="16">AX15 + NPV(0.1,AX16:AX27)</f>
        <v>78.174701685351209</v>
      </c>
      <c r="AY29" s="5">
        <f t="shared" si="16"/>
        <v>115.04717281079867</v>
      </c>
      <c r="AZ29" s="5">
        <f t="shared" si="16"/>
        <v>74.845654464363392</v>
      </c>
      <c r="BA29" s="5">
        <f t="shared" si="16"/>
        <v>44.000250333847319</v>
      </c>
    </row>
    <row r="30" spans="2:53" ht="17.25" x14ac:dyDescent="0.25">
      <c r="C30" s="16"/>
      <c r="D30" s="16"/>
      <c r="E30" s="16"/>
      <c r="F30" s="16"/>
      <c r="G30" s="16"/>
      <c r="K30" s="16"/>
      <c r="L30" s="16"/>
      <c r="M30" s="16"/>
      <c r="N30" s="16"/>
      <c r="O30" s="16"/>
    </row>
    <row r="31" spans="2:53" ht="17.25" x14ac:dyDescent="0.25">
      <c r="C31" s="16"/>
      <c r="D31" s="16"/>
      <c r="E31" s="16"/>
      <c r="F31" s="16"/>
      <c r="G31" s="16"/>
      <c r="K31" s="16"/>
      <c r="L31" s="16"/>
      <c r="M31" s="16"/>
      <c r="N31" s="16"/>
      <c r="O31" s="16"/>
    </row>
    <row r="32" spans="2:53" ht="17.25" x14ac:dyDescent="0.25">
      <c r="K32" s="16"/>
      <c r="L32" s="16"/>
      <c r="M32" s="16"/>
      <c r="N32" s="16"/>
      <c r="O32" s="16"/>
    </row>
    <row r="34" spans="2:53" x14ac:dyDescent="0.25">
      <c r="B34" t="s">
        <v>38</v>
      </c>
      <c r="AF34" t="s">
        <v>38</v>
      </c>
    </row>
    <row r="35" spans="2:53" x14ac:dyDescent="0.25">
      <c r="B35" t="s">
        <v>82</v>
      </c>
      <c r="J35" t="s">
        <v>84</v>
      </c>
      <c r="R35" t="s">
        <v>83</v>
      </c>
      <c r="AF35" t="s">
        <v>82</v>
      </c>
      <c r="AN35" t="s">
        <v>84</v>
      </c>
      <c r="AV35" t="s">
        <v>83</v>
      </c>
    </row>
    <row r="37" spans="2:53" ht="17.25" x14ac:dyDescent="0.25">
      <c r="B37" s="15"/>
      <c r="C37" s="15" t="s">
        <v>72</v>
      </c>
      <c r="D37" s="15" t="s">
        <v>8</v>
      </c>
      <c r="E37" s="15" t="s">
        <v>73</v>
      </c>
      <c r="F37" s="15" t="s">
        <v>74</v>
      </c>
      <c r="G37" s="15" t="s">
        <v>75</v>
      </c>
      <c r="J37" s="15"/>
      <c r="K37" s="15" t="s">
        <v>72</v>
      </c>
      <c r="L37" s="15" t="s">
        <v>8</v>
      </c>
      <c r="M37" s="15" t="s">
        <v>73</v>
      </c>
      <c r="N37" s="15" t="s">
        <v>74</v>
      </c>
      <c r="O37" s="15" t="s">
        <v>75</v>
      </c>
      <c r="R37" s="15"/>
      <c r="S37" s="15" t="s">
        <v>72</v>
      </c>
      <c r="T37" s="15" t="s">
        <v>8</v>
      </c>
      <c r="U37" s="15" t="s">
        <v>73</v>
      </c>
      <c r="V37" s="15" t="s">
        <v>74</v>
      </c>
      <c r="W37" s="15" t="s">
        <v>75</v>
      </c>
      <c r="AF37" s="15"/>
      <c r="AG37" s="15" t="s">
        <v>72</v>
      </c>
      <c r="AH37" s="15" t="s">
        <v>8</v>
      </c>
      <c r="AI37" s="15" t="s">
        <v>73</v>
      </c>
      <c r="AJ37" s="15" t="s">
        <v>74</v>
      </c>
      <c r="AK37" s="15" t="s">
        <v>75</v>
      </c>
      <c r="AN37" s="15"/>
      <c r="AO37" s="15" t="s">
        <v>72</v>
      </c>
      <c r="AP37" s="15" t="s">
        <v>8</v>
      </c>
      <c r="AQ37" s="15" t="s">
        <v>73</v>
      </c>
      <c r="AR37" s="15" t="s">
        <v>74</v>
      </c>
      <c r="AS37" s="15" t="s">
        <v>75</v>
      </c>
      <c r="AV37" s="15"/>
      <c r="AW37" s="15" t="s">
        <v>72</v>
      </c>
      <c r="AX37" s="15" t="s">
        <v>8</v>
      </c>
      <c r="AY37" s="15" t="s">
        <v>73</v>
      </c>
      <c r="AZ37" s="15" t="s">
        <v>74</v>
      </c>
      <c r="BA37" s="15" t="s">
        <v>75</v>
      </c>
    </row>
    <row r="38" spans="2:53" ht="17.25" x14ac:dyDescent="0.25">
      <c r="B38" s="17">
        <v>2025</v>
      </c>
      <c r="C38" s="16">
        <v>-112</v>
      </c>
      <c r="D38" s="16">
        <v>-67</v>
      </c>
      <c r="E38" s="16">
        <v>-17</v>
      </c>
      <c r="F38" s="16">
        <v>-25</v>
      </c>
      <c r="G38" s="16">
        <v>-67</v>
      </c>
      <c r="J38" s="17">
        <v>2025</v>
      </c>
      <c r="K38" s="15">
        <v>0</v>
      </c>
      <c r="L38" s="15">
        <v>0</v>
      </c>
      <c r="M38" s="15">
        <v>0</v>
      </c>
      <c r="N38" s="15">
        <v>0</v>
      </c>
      <c r="O38" s="15">
        <v>0</v>
      </c>
      <c r="R38" s="17">
        <v>2025</v>
      </c>
      <c r="S38" s="15">
        <v>0</v>
      </c>
      <c r="T38" s="15">
        <v>0</v>
      </c>
      <c r="U38" s="15">
        <v>0</v>
      </c>
      <c r="V38" s="15">
        <v>0</v>
      </c>
      <c r="W38" s="15">
        <v>0</v>
      </c>
      <c r="AF38" s="17">
        <v>2025</v>
      </c>
      <c r="AG38" s="16">
        <f>C38/$AC5</f>
        <v>-112</v>
      </c>
      <c r="AH38" s="16">
        <f t="shared" ref="AH38:AK52" si="17">D38/$AC5</f>
        <v>-67</v>
      </c>
      <c r="AI38" s="16">
        <f t="shared" si="17"/>
        <v>-17</v>
      </c>
      <c r="AJ38" s="16">
        <f t="shared" si="17"/>
        <v>-25</v>
      </c>
      <c r="AK38" s="16">
        <f t="shared" si="17"/>
        <v>-67</v>
      </c>
      <c r="AN38" s="17">
        <v>2025</v>
      </c>
      <c r="AO38" s="16">
        <f>K38/$AC5</f>
        <v>0</v>
      </c>
      <c r="AP38" s="16">
        <f t="shared" ref="AP38:AS38" si="18">L38/$AC5</f>
        <v>0</v>
      </c>
      <c r="AQ38" s="16">
        <f t="shared" si="18"/>
        <v>0</v>
      </c>
      <c r="AR38" s="16">
        <f t="shared" si="18"/>
        <v>0</v>
      </c>
      <c r="AS38" s="16">
        <f t="shared" si="18"/>
        <v>0</v>
      </c>
      <c r="AV38" s="17">
        <v>2025</v>
      </c>
      <c r="AW38" s="16">
        <f>S38/$AC5</f>
        <v>0</v>
      </c>
      <c r="AX38" s="16">
        <f t="shared" ref="AX38:BA38" si="19">T38/$AC5</f>
        <v>0</v>
      </c>
      <c r="AY38" s="16">
        <f t="shared" si="19"/>
        <v>0</v>
      </c>
      <c r="AZ38" s="16">
        <f t="shared" si="19"/>
        <v>0</v>
      </c>
      <c r="BA38" s="16">
        <f t="shared" si="19"/>
        <v>0</v>
      </c>
    </row>
    <row r="39" spans="2:53" ht="17.25" x14ac:dyDescent="0.25">
      <c r="B39" s="17">
        <v>2026</v>
      </c>
      <c r="C39" s="16">
        <v>-114</v>
      </c>
      <c r="D39" s="16">
        <v>-68</v>
      </c>
      <c r="E39" s="16">
        <v>-17</v>
      </c>
      <c r="F39" s="16">
        <v>-25</v>
      </c>
      <c r="G39" s="16">
        <v>-68</v>
      </c>
      <c r="J39" s="17">
        <v>2026</v>
      </c>
      <c r="K39" s="16">
        <v>-112</v>
      </c>
      <c r="L39" s="16">
        <v>-67</v>
      </c>
      <c r="M39" s="16">
        <v>-17</v>
      </c>
      <c r="N39" s="16">
        <v>-25</v>
      </c>
      <c r="O39" s="16">
        <v>-67</v>
      </c>
      <c r="R39" s="17">
        <v>2026</v>
      </c>
      <c r="S39" s="15">
        <v>0</v>
      </c>
      <c r="T39" s="15">
        <v>0</v>
      </c>
      <c r="U39" s="15">
        <v>0</v>
      </c>
      <c r="V39" s="15">
        <v>0</v>
      </c>
      <c r="W39" s="15">
        <v>0</v>
      </c>
      <c r="X39" s="15"/>
      <c r="AF39" s="17">
        <v>2026</v>
      </c>
      <c r="AG39" s="16">
        <f t="shared" ref="AG39:AG52" si="20">C39/$AC6</f>
        <v>-112.094395280236</v>
      </c>
      <c r="AH39" s="16">
        <f t="shared" si="17"/>
        <v>-66.863323500491646</v>
      </c>
      <c r="AI39" s="16">
        <f t="shared" si="17"/>
        <v>-16.715830875122911</v>
      </c>
      <c r="AJ39" s="16">
        <f t="shared" si="17"/>
        <v>-24.582104228121931</v>
      </c>
      <c r="AK39" s="16">
        <f t="shared" si="17"/>
        <v>-66.863323500491646</v>
      </c>
      <c r="AN39" s="17">
        <v>2026</v>
      </c>
      <c r="AO39" s="16">
        <f t="shared" ref="AO39:AO53" si="21">K39/$AC6</f>
        <v>-110.12782694198624</v>
      </c>
      <c r="AP39" s="16">
        <f t="shared" ref="AP39:AP53" si="22">L39/$AC6</f>
        <v>-65.880039331366774</v>
      </c>
      <c r="AQ39" s="16">
        <f t="shared" ref="AQ39:AQ53" si="23">M39/$AC6</f>
        <v>-16.715830875122911</v>
      </c>
      <c r="AR39" s="16">
        <f t="shared" ref="AR39:AR53" si="24">N39/$AC6</f>
        <v>-24.582104228121931</v>
      </c>
      <c r="AS39" s="16">
        <f t="shared" ref="AS39:AS53" si="25">O39/$AC6</f>
        <v>-65.880039331366774</v>
      </c>
      <c r="AV39" s="17">
        <v>2026</v>
      </c>
      <c r="AW39" s="16">
        <f t="shared" ref="AW39:AW54" si="26">S39/$AC6</f>
        <v>0</v>
      </c>
      <c r="AX39" s="16">
        <f t="shared" ref="AX39:AX54" si="27">T39/$AC6</f>
        <v>0</v>
      </c>
      <c r="AY39" s="16">
        <f t="shared" ref="AY39:AY54" si="28">U39/$AC6</f>
        <v>0</v>
      </c>
      <c r="AZ39" s="16">
        <f t="shared" ref="AZ39:AZ54" si="29">V39/$AC6</f>
        <v>0</v>
      </c>
      <c r="BA39" s="16">
        <f t="shared" ref="BA39:BA54" si="30">W39/$AC6</f>
        <v>0</v>
      </c>
    </row>
    <row r="40" spans="2:53" ht="17.25" x14ac:dyDescent="0.25">
      <c r="B40" s="17">
        <v>2027</v>
      </c>
      <c r="C40" s="16">
        <v>118</v>
      </c>
      <c r="D40" s="16">
        <v>145</v>
      </c>
      <c r="E40" s="16">
        <v>173</v>
      </c>
      <c r="F40" s="16">
        <v>159</v>
      </c>
      <c r="G40" s="16">
        <v>100</v>
      </c>
      <c r="J40" s="17">
        <v>2027</v>
      </c>
      <c r="K40" s="16">
        <v>-114</v>
      </c>
      <c r="L40" s="16">
        <v>-68</v>
      </c>
      <c r="M40" s="16">
        <v>-17</v>
      </c>
      <c r="N40" s="16">
        <v>-25</v>
      </c>
      <c r="O40" s="16">
        <v>-68</v>
      </c>
      <c r="R40" s="17">
        <v>2027</v>
      </c>
      <c r="S40" s="16">
        <v>-112</v>
      </c>
      <c r="T40" s="16">
        <v>-67</v>
      </c>
      <c r="U40" s="16">
        <v>-17</v>
      </c>
      <c r="V40" s="16">
        <v>-25</v>
      </c>
      <c r="W40" s="16">
        <v>-67</v>
      </c>
      <c r="AF40" s="17">
        <v>2027</v>
      </c>
      <c r="AG40" s="16">
        <f t="shared" si="20"/>
        <v>113.75248231052501</v>
      </c>
      <c r="AH40" s="16">
        <f t="shared" si="17"/>
        <v>139.78059266971292</v>
      </c>
      <c r="AI40" s="16">
        <f t="shared" si="17"/>
        <v>166.77270711627818</v>
      </c>
      <c r="AJ40" s="16">
        <f t="shared" si="17"/>
        <v>153.27664989299555</v>
      </c>
      <c r="AK40" s="16">
        <f t="shared" si="17"/>
        <v>96.400408737733059</v>
      </c>
      <c r="AN40" s="17">
        <v>2027</v>
      </c>
      <c r="AO40" s="16">
        <f t="shared" si="21"/>
        <v>-109.89646596101568</v>
      </c>
      <c r="AP40" s="16">
        <f t="shared" si="22"/>
        <v>-65.552277941658474</v>
      </c>
      <c r="AQ40" s="16">
        <f t="shared" si="23"/>
        <v>-16.388069485414618</v>
      </c>
      <c r="AR40" s="16">
        <f t="shared" si="24"/>
        <v>-24.100102184433265</v>
      </c>
      <c r="AS40" s="16">
        <f t="shared" si="25"/>
        <v>-65.552277941658474</v>
      </c>
      <c r="AV40" s="17">
        <v>2027</v>
      </c>
      <c r="AW40" s="16">
        <f t="shared" si="26"/>
        <v>-107.96845778626103</v>
      </c>
      <c r="AX40" s="16">
        <f t="shared" si="27"/>
        <v>-64.588273854281141</v>
      </c>
      <c r="AY40" s="16">
        <f t="shared" si="28"/>
        <v>-16.388069485414618</v>
      </c>
      <c r="AZ40" s="16">
        <f t="shared" si="29"/>
        <v>-24.100102184433265</v>
      </c>
      <c r="BA40" s="16">
        <f t="shared" si="30"/>
        <v>-64.588273854281141</v>
      </c>
    </row>
    <row r="41" spans="2:53" ht="17.25" x14ac:dyDescent="0.25">
      <c r="B41" s="17">
        <v>2028</v>
      </c>
      <c r="C41" s="16">
        <v>511</v>
      </c>
      <c r="D41" s="16">
        <v>319</v>
      </c>
      <c r="E41" s="16">
        <v>140</v>
      </c>
      <c r="F41" s="16">
        <v>124</v>
      </c>
      <c r="G41" s="16">
        <v>124</v>
      </c>
      <c r="J41" s="17">
        <v>2028</v>
      </c>
      <c r="K41" s="16">
        <v>118</v>
      </c>
      <c r="L41" s="16">
        <v>145</v>
      </c>
      <c r="M41" s="16">
        <v>173</v>
      </c>
      <c r="N41" s="16">
        <v>159</v>
      </c>
      <c r="O41" s="16">
        <v>100</v>
      </c>
      <c r="R41" s="17">
        <v>2028</v>
      </c>
      <c r="S41" s="16">
        <v>-114</v>
      </c>
      <c r="T41" s="16">
        <v>-68</v>
      </c>
      <c r="U41" s="16">
        <v>-17</v>
      </c>
      <c r="V41" s="16">
        <v>-25</v>
      </c>
      <c r="W41" s="16">
        <v>-68</v>
      </c>
      <c r="AF41" s="17">
        <v>2028</v>
      </c>
      <c r="AG41" s="16">
        <f t="shared" si="20"/>
        <v>482.94714573511368</v>
      </c>
      <c r="AH41" s="16">
        <f t="shared" si="17"/>
        <v>301.4875528170279</v>
      </c>
      <c r="AI41" s="16">
        <f t="shared" si="17"/>
        <v>132.31428650277087</v>
      </c>
      <c r="AJ41" s="16">
        <f t="shared" si="17"/>
        <v>117.19265375959705</v>
      </c>
      <c r="AK41" s="16">
        <f t="shared" si="17"/>
        <v>117.19265375959705</v>
      </c>
      <c r="AN41" s="17">
        <v>2028</v>
      </c>
      <c r="AO41" s="16">
        <f t="shared" si="21"/>
        <v>111.52204148090688</v>
      </c>
      <c r="AP41" s="16">
        <f t="shared" si="22"/>
        <v>137.03979673501269</v>
      </c>
      <c r="AQ41" s="16">
        <f t="shared" si="23"/>
        <v>163.50265403556685</v>
      </c>
      <c r="AR41" s="16">
        <f t="shared" si="24"/>
        <v>150.27122538528977</v>
      </c>
      <c r="AS41" s="16">
        <f t="shared" si="25"/>
        <v>94.510204644836335</v>
      </c>
      <c r="AV41" s="17">
        <v>2028</v>
      </c>
      <c r="AW41" s="16">
        <f t="shared" si="26"/>
        <v>-107.74163329511342</v>
      </c>
      <c r="AX41" s="16">
        <f t="shared" si="27"/>
        <v>-64.266939158488711</v>
      </c>
      <c r="AY41" s="16">
        <f t="shared" si="28"/>
        <v>-16.066734789622178</v>
      </c>
      <c r="AZ41" s="16">
        <f t="shared" si="29"/>
        <v>-23.627551161209084</v>
      </c>
      <c r="BA41" s="16">
        <f t="shared" si="30"/>
        <v>-64.266939158488711</v>
      </c>
    </row>
    <row r="42" spans="2:53" ht="17.25" x14ac:dyDescent="0.25">
      <c r="B42" s="17">
        <v>2029</v>
      </c>
      <c r="C42" s="16">
        <v>383</v>
      </c>
      <c r="D42" s="16">
        <v>230</v>
      </c>
      <c r="E42" s="16">
        <v>230</v>
      </c>
      <c r="F42" s="16">
        <v>84</v>
      </c>
      <c r="G42" s="16">
        <v>84</v>
      </c>
      <c r="J42" s="17">
        <v>2029</v>
      </c>
      <c r="K42" s="16">
        <v>511</v>
      </c>
      <c r="L42" s="16">
        <v>319</v>
      </c>
      <c r="M42" s="16">
        <v>319</v>
      </c>
      <c r="N42" s="16">
        <v>124</v>
      </c>
      <c r="O42" s="16">
        <v>124</v>
      </c>
      <c r="R42" s="17">
        <v>2029</v>
      </c>
      <c r="S42" s="16">
        <v>118</v>
      </c>
      <c r="T42" s="16">
        <v>145</v>
      </c>
      <c r="U42" s="16">
        <v>145</v>
      </c>
      <c r="V42" s="16">
        <v>159</v>
      </c>
      <c r="W42" s="16">
        <v>100</v>
      </c>
      <c r="AF42" s="17">
        <v>2029</v>
      </c>
      <c r="AG42" s="16">
        <f t="shared" si="20"/>
        <v>354.8765527350227</v>
      </c>
      <c r="AH42" s="16">
        <f t="shared" si="17"/>
        <v>213.1112457677682</v>
      </c>
      <c r="AI42" s="16">
        <f t="shared" si="17"/>
        <v>213.1112457677682</v>
      </c>
      <c r="AJ42" s="16">
        <f t="shared" si="17"/>
        <v>77.83193323692403</v>
      </c>
      <c r="AK42" s="16">
        <f t="shared" si="17"/>
        <v>77.83193323692403</v>
      </c>
      <c r="AN42" s="17">
        <v>2029</v>
      </c>
      <c r="AO42" s="16">
        <f t="shared" si="21"/>
        <v>473.47759385795456</v>
      </c>
      <c r="AP42" s="16">
        <f t="shared" si="22"/>
        <v>295.57603217355677</v>
      </c>
      <c r="AQ42" s="16">
        <f t="shared" si="23"/>
        <v>295.57603217355677</v>
      </c>
      <c r="AR42" s="16">
        <f t="shared" si="24"/>
        <v>114.89475858784024</v>
      </c>
      <c r="AS42" s="16">
        <f t="shared" si="25"/>
        <v>114.89475858784024</v>
      </c>
      <c r="AV42" s="17">
        <v>2029</v>
      </c>
      <c r="AW42" s="16">
        <f t="shared" si="26"/>
        <v>109.33533478520282</v>
      </c>
      <c r="AX42" s="16">
        <f t="shared" si="27"/>
        <v>134.35274189707124</v>
      </c>
      <c r="AY42" s="16">
        <f t="shared" si="28"/>
        <v>134.35274189707124</v>
      </c>
      <c r="AZ42" s="16">
        <f t="shared" si="29"/>
        <v>147.32473076989191</v>
      </c>
      <c r="BA42" s="16">
        <f t="shared" si="30"/>
        <v>92.657063377290513</v>
      </c>
    </row>
    <row r="43" spans="2:53" ht="17.25" x14ac:dyDescent="0.25">
      <c r="B43" s="17">
        <v>2030</v>
      </c>
      <c r="C43" s="16">
        <v>284</v>
      </c>
      <c r="D43" s="16">
        <v>170</v>
      </c>
      <c r="E43" s="16">
        <v>170</v>
      </c>
      <c r="F43" s="16">
        <v>170</v>
      </c>
      <c r="G43" s="16">
        <v>170</v>
      </c>
      <c r="J43" s="17">
        <v>2030</v>
      </c>
      <c r="K43" s="16">
        <v>383</v>
      </c>
      <c r="L43" s="16">
        <v>230</v>
      </c>
      <c r="M43" s="16">
        <v>230</v>
      </c>
      <c r="N43" s="16">
        <v>230</v>
      </c>
      <c r="O43" s="16">
        <v>230</v>
      </c>
      <c r="R43" s="17">
        <v>2030</v>
      </c>
      <c r="S43" s="16">
        <v>511</v>
      </c>
      <c r="T43" s="16">
        <v>319</v>
      </c>
      <c r="U43" s="16">
        <v>319</v>
      </c>
      <c r="V43" s="16">
        <v>319</v>
      </c>
      <c r="W43" s="16">
        <v>319</v>
      </c>
      <c r="AF43" s="17">
        <v>2030</v>
      </c>
      <c r="AG43" s="16">
        <f t="shared" si="20"/>
        <v>257.98633332500498</v>
      </c>
      <c r="AH43" s="16">
        <f t="shared" si="17"/>
        <v>154.42843896215086</v>
      </c>
      <c r="AI43" s="16">
        <f t="shared" si="17"/>
        <v>154.42843896215086</v>
      </c>
      <c r="AJ43" s="16">
        <f t="shared" si="17"/>
        <v>154.42843896215086</v>
      </c>
      <c r="AK43" s="16">
        <f t="shared" si="17"/>
        <v>154.42843896215086</v>
      </c>
      <c r="AN43" s="17">
        <v>2030</v>
      </c>
      <c r="AO43" s="16">
        <f t="shared" si="21"/>
        <v>347.91818895590461</v>
      </c>
      <c r="AP43" s="16">
        <f t="shared" si="22"/>
        <v>208.93259388996881</v>
      </c>
      <c r="AQ43" s="16">
        <f t="shared" si="23"/>
        <v>208.93259388996881</v>
      </c>
      <c r="AR43" s="16">
        <f t="shared" si="24"/>
        <v>208.93259388996881</v>
      </c>
      <c r="AS43" s="16">
        <f t="shared" si="25"/>
        <v>208.93259388996881</v>
      </c>
      <c r="AV43" s="17">
        <v>2030</v>
      </c>
      <c r="AW43" s="16">
        <f t="shared" si="26"/>
        <v>464.19371946858291</v>
      </c>
      <c r="AX43" s="16">
        <f t="shared" si="27"/>
        <v>289.78042369956546</v>
      </c>
      <c r="AY43" s="16">
        <f t="shared" si="28"/>
        <v>289.78042369956546</v>
      </c>
      <c r="AZ43" s="16">
        <f t="shared" si="29"/>
        <v>289.78042369956546</v>
      </c>
      <c r="BA43" s="16">
        <f t="shared" si="30"/>
        <v>289.78042369956546</v>
      </c>
    </row>
    <row r="44" spans="2:53" ht="17.25" x14ac:dyDescent="0.25">
      <c r="B44" s="17">
        <v>2031</v>
      </c>
      <c r="C44" s="16">
        <v>209</v>
      </c>
      <c r="D44" s="16">
        <v>125</v>
      </c>
      <c r="E44" s="16">
        <v>125</v>
      </c>
      <c r="F44" s="16">
        <v>125</v>
      </c>
      <c r="G44" s="16">
        <v>125</v>
      </c>
      <c r="J44" s="17">
        <v>2031</v>
      </c>
      <c r="K44" s="16">
        <v>284</v>
      </c>
      <c r="L44" s="16">
        <v>170</v>
      </c>
      <c r="M44" s="16">
        <v>170</v>
      </c>
      <c r="N44" s="16">
        <v>170</v>
      </c>
      <c r="O44" s="16">
        <v>170</v>
      </c>
      <c r="R44" s="17">
        <v>2031</v>
      </c>
      <c r="S44" s="16">
        <v>383</v>
      </c>
      <c r="T44" s="16">
        <v>230</v>
      </c>
      <c r="U44" s="16">
        <v>230</v>
      </c>
      <c r="V44" s="16">
        <v>230</v>
      </c>
      <c r="W44" s="16">
        <v>230</v>
      </c>
      <c r="AF44" s="17">
        <v>2031</v>
      </c>
      <c r="AG44" s="16">
        <f t="shared" si="20"/>
        <v>186.13347026003188</v>
      </c>
      <c r="AH44" s="16">
        <f t="shared" si="17"/>
        <v>111.32384584930138</v>
      </c>
      <c r="AI44" s="16">
        <f t="shared" si="17"/>
        <v>111.32384584930138</v>
      </c>
      <c r="AJ44" s="16">
        <f t="shared" si="17"/>
        <v>111.32384584930138</v>
      </c>
      <c r="AK44" s="16">
        <f t="shared" si="17"/>
        <v>111.32384584930138</v>
      </c>
      <c r="AN44" s="17">
        <v>2031</v>
      </c>
      <c r="AO44" s="16">
        <f t="shared" si="21"/>
        <v>252.92777776961273</v>
      </c>
      <c r="AP44" s="16">
        <f t="shared" si="22"/>
        <v>151.40043035504988</v>
      </c>
      <c r="AQ44" s="16">
        <f t="shared" si="23"/>
        <v>151.40043035504988</v>
      </c>
      <c r="AR44" s="16">
        <f t="shared" si="24"/>
        <v>151.40043035504988</v>
      </c>
      <c r="AS44" s="16">
        <f t="shared" si="25"/>
        <v>151.40043035504988</v>
      </c>
      <c r="AV44" s="17">
        <v>2031</v>
      </c>
      <c r="AW44" s="16">
        <f t="shared" si="26"/>
        <v>341.0962636822594</v>
      </c>
      <c r="AX44" s="16">
        <f t="shared" si="27"/>
        <v>204.83587636271452</v>
      </c>
      <c r="AY44" s="16">
        <f t="shared" si="28"/>
        <v>204.83587636271452</v>
      </c>
      <c r="AZ44" s="16">
        <f t="shared" si="29"/>
        <v>204.83587636271452</v>
      </c>
      <c r="BA44" s="16">
        <f t="shared" si="30"/>
        <v>204.83587636271452</v>
      </c>
    </row>
    <row r="45" spans="2:53" ht="17.25" x14ac:dyDescent="0.25">
      <c r="B45" s="17">
        <v>2032</v>
      </c>
      <c r="C45" s="16">
        <v>151</v>
      </c>
      <c r="D45" s="16">
        <v>91</v>
      </c>
      <c r="E45" s="16">
        <v>91</v>
      </c>
      <c r="F45" s="16">
        <v>91</v>
      </c>
      <c r="G45" s="16">
        <v>91</v>
      </c>
      <c r="J45" s="17">
        <v>2032</v>
      </c>
      <c r="K45" s="16">
        <v>209</v>
      </c>
      <c r="L45" s="16">
        <v>125</v>
      </c>
      <c r="M45" s="16">
        <v>125</v>
      </c>
      <c r="N45" s="16">
        <v>125</v>
      </c>
      <c r="O45" s="16">
        <v>125</v>
      </c>
      <c r="R45" s="17">
        <v>2032</v>
      </c>
      <c r="S45" s="16">
        <v>284</v>
      </c>
      <c r="T45" s="16">
        <v>170</v>
      </c>
      <c r="U45" s="16">
        <v>170</v>
      </c>
      <c r="V45" s="16">
        <v>170</v>
      </c>
      <c r="W45" s="16">
        <v>170</v>
      </c>
      <c r="AF45" s="17">
        <v>2032</v>
      </c>
      <c r="AG45" s="16">
        <f t="shared" si="20"/>
        <v>131.84235861368239</v>
      </c>
      <c r="AH45" s="16">
        <f t="shared" si="17"/>
        <v>79.454666449305279</v>
      </c>
      <c r="AI45" s="16">
        <f t="shared" si="17"/>
        <v>79.454666449305279</v>
      </c>
      <c r="AJ45" s="16">
        <f t="shared" si="17"/>
        <v>79.454666449305279</v>
      </c>
      <c r="AK45" s="16">
        <f t="shared" si="17"/>
        <v>79.454666449305279</v>
      </c>
      <c r="AN45" s="17">
        <v>2032</v>
      </c>
      <c r="AO45" s="16">
        <f t="shared" si="21"/>
        <v>182.48379437258026</v>
      </c>
      <c r="AP45" s="16">
        <f t="shared" si="22"/>
        <v>109.14102534245231</v>
      </c>
      <c r="AQ45" s="16">
        <f t="shared" si="23"/>
        <v>109.14102534245231</v>
      </c>
      <c r="AR45" s="16">
        <f t="shared" si="24"/>
        <v>109.14102534245231</v>
      </c>
      <c r="AS45" s="16">
        <f t="shared" si="25"/>
        <v>109.14102534245231</v>
      </c>
      <c r="AV45" s="17">
        <v>2032</v>
      </c>
      <c r="AW45" s="16">
        <f t="shared" si="26"/>
        <v>247.96840957805165</v>
      </c>
      <c r="AX45" s="16">
        <f t="shared" si="27"/>
        <v>148.43179446573515</v>
      </c>
      <c r="AY45" s="16">
        <f t="shared" si="28"/>
        <v>148.43179446573515</v>
      </c>
      <c r="AZ45" s="16">
        <f t="shared" si="29"/>
        <v>148.43179446573515</v>
      </c>
      <c r="BA45" s="16">
        <f t="shared" si="30"/>
        <v>148.43179446573515</v>
      </c>
    </row>
    <row r="46" spans="2:53" ht="17.25" x14ac:dyDescent="0.25">
      <c r="B46" s="17">
        <v>2033</v>
      </c>
      <c r="C46" s="16">
        <v>107</v>
      </c>
      <c r="D46" s="16">
        <v>64</v>
      </c>
      <c r="E46" s="16">
        <v>64</v>
      </c>
      <c r="F46" s="16">
        <v>64</v>
      </c>
      <c r="G46" s="16">
        <v>64</v>
      </c>
      <c r="J46" s="17">
        <v>2033</v>
      </c>
      <c r="K46" s="16">
        <v>151</v>
      </c>
      <c r="L46" s="16">
        <v>91</v>
      </c>
      <c r="M46" s="16">
        <v>91</v>
      </c>
      <c r="N46" s="16">
        <v>91</v>
      </c>
      <c r="O46" s="16">
        <v>91</v>
      </c>
      <c r="R46" s="17">
        <v>2033</v>
      </c>
      <c r="S46" s="16">
        <v>209</v>
      </c>
      <c r="T46" s="16">
        <v>125</v>
      </c>
      <c r="U46" s="16">
        <v>125</v>
      </c>
      <c r="V46" s="16">
        <v>125</v>
      </c>
      <c r="W46" s="16">
        <v>125</v>
      </c>
      <c r="AF46" s="17">
        <v>2033</v>
      </c>
      <c r="AG46" s="16">
        <f t="shared" si="20"/>
        <v>91.592860483469792</v>
      </c>
      <c r="AH46" s="16">
        <f t="shared" si="17"/>
        <v>54.784514681701552</v>
      </c>
      <c r="AI46" s="16">
        <f t="shared" si="17"/>
        <v>54.784514681701552</v>
      </c>
      <c r="AJ46" s="16">
        <f t="shared" si="17"/>
        <v>54.784514681701552</v>
      </c>
      <c r="AK46" s="16">
        <f t="shared" si="17"/>
        <v>54.784514681701552</v>
      </c>
      <c r="AN46" s="17">
        <v>2033</v>
      </c>
      <c r="AO46" s="16">
        <f t="shared" si="21"/>
        <v>129.25721432713959</v>
      </c>
      <c r="AP46" s="16">
        <f t="shared" si="22"/>
        <v>77.896731813044397</v>
      </c>
      <c r="AQ46" s="16">
        <f t="shared" si="23"/>
        <v>77.896731813044397</v>
      </c>
      <c r="AR46" s="16">
        <f t="shared" si="24"/>
        <v>77.896731813044397</v>
      </c>
      <c r="AS46" s="16">
        <f t="shared" si="25"/>
        <v>77.896731813044397</v>
      </c>
      <c r="AV46" s="17">
        <v>2033</v>
      </c>
      <c r="AW46" s="16">
        <f t="shared" si="26"/>
        <v>178.90568075743164</v>
      </c>
      <c r="AX46" s="16">
        <f t="shared" si="27"/>
        <v>107.00100523769835</v>
      </c>
      <c r="AY46" s="16">
        <f t="shared" si="28"/>
        <v>107.00100523769835</v>
      </c>
      <c r="AZ46" s="16">
        <f t="shared" si="29"/>
        <v>107.00100523769835</v>
      </c>
      <c r="BA46" s="16">
        <f t="shared" si="30"/>
        <v>107.00100523769835</v>
      </c>
    </row>
    <row r="47" spans="2:53" ht="17.25" x14ac:dyDescent="0.25">
      <c r="B47" s="17">
        <v>2034</v>
      </c>
      <c r="C47" s="16">
        <v>73</v>
      </c>
      <c r="D47" s="16">
        <v>44</v>
      </c>
      <c r="E47" s="16">
        <v>44</v>
      </c>
      <c r="F47" s="16">
        <v>44</v>
      </c>
      <c r="G47" s="16">
        <v>44</v>
      </c>
      <c r="J47" s="17">
        <v>2034</v>
      </c>
      <c r="K47" s="16">
        <v>107</v>
      </c>
      <c r="L47" s="16">
        <v>64</v>
      </c>
      <c r="M47" s="16">
        <v>64</v>
      </c>
      <c r="N47" s="16">
        <v>64</v>
      </c>
      <c r="O47" s="16">
        <v>64</v>
      </c>
      <c r="R47" s="17">
        <v>2034</v>
      </c>
      <c r="S47" s="16">
        <v>151</v>
      </c>
      <c r="T47" s="16">
        <v>91</v>
      </c>
      <c r="U47" s="16">
        <v>91</v>
      </c>
      <c r="V47" s="16">
        <v>91</v>
      </c>
      <c r="W47" s="16">
        <v>91</v>
      </c>
      <c r="AF47" s="17">
        <v>2034</v>
      </c>
      <c r="AG47" s="16">
        <f t="shared" si="20"/>
        <v>61.263320645897871</v>
      </c>
      <c r="AH47" s="16">
        <f t="shared" si="17"/>
        <v>36.925837101637072</v>
      </c>
      <c r="AI47" s="16">
        <f t="shared" si="17"/>
        <v>36.925837101637072</v>
      </c>
      <c r="AJ47" s="16">
        <f t="shared" si="17"/>
        <v>36.925837101637072</v>
      </c>
      <c r="AK47" s="16">
        <f t="shared" si="17"/>
        <v>36.925837101637072</v>
      </c>
      <c r="AN47" s="17">
        <v>2034</v>
      </c>
      <c r="AO47" s="16">
        <f t="shared" si="21"/>
        <v>89.796922042617425</v>
      </c>
      <c r="AP47" s="16">
        <f t="shared" si="22"/>
        <v>53.710308511472107</v>
      </c>
      <c r="AQ47" s="16">
        <f t="shared" si="23"/>
        <v>53.710308511472107</v>
      </c>
      <c r="AR47" s="16">
        <f t="shared" si="24"/>
        <v>53.710308511472107</v>
      </c>
      <c r="AS47" s="16">
        <f t="shared" si="25"/>
        <v>53.710308511472107</v>
      </c>
      <c r="AV47" s="17">
        <v>2034</v>
      </c>
      <c r="AW47" s="16">
        <f t="shared" si="26"/>
        <v>126.72275914425451</v>
      </c>
      <c r="AX47" s="16">
        <f t="shared" si="27"/>
        <v>76.369344914749405</v>
      </c>
      <c r="AY47" s="16">
        <f t="shared" si="28"/>
        <v>76.369344914749405</v>
      </c>
      <c r="AZ47" s="16">
        <f t="shared" si="29"/>
        <v>76.369344914749405</v>
      </c>
      <c r="BA47" s="16">
        <f t="shared" si="30"/>
        <v>76.369344914749405</v>
      </c>
    </row>
    <row r="48" spans="2:53" ht="17.25" x14ac:dyDescent="0.25">
      <c r="B48" s="17">
        <v>2035</v>
      </c>
      <c r="C48" s="16">
        <v>46</v>
      </c>
      <c r="D48" s="16">
        <v>28</v>
      </c>
      <c r="E48" s="16">
        <v>28</v>
      </c>
      <c r="F48" s="16">
        <v>28</v>
      </c>
      <c r="G48" s="16">
        <v>28</v>
      </c>
      <c r="J48" s="17">
        <v>2035</v>
      </c>
      <c r="K48" s="16">
        <v>73</v>
      </c>
      <c r="L48" s="16">
        <v>44</v>
      </c>
      <c r="M48" s="16">
        <v>44</v>
      </c>
      <c r="N48" s="16">
        <v>44</v>
      </c>
      <c r="O48" s="16">
        <v>44</v>
      </c>
      <c r="R48" s="17">
        <v>2035</v>
      </c>
      <c r="S48" s="16">
        <v>107</v>
      </c>
      <c r="T48" s="16">
        <v>64</v>
      </c>
      <c r="U48" s="16">
        <v>64</v>
      </c>
      <c r="V48" s="16">
        <v>64</v>
      </c>
      <c r="W48" s="16">
        <v>64</v>
      </c>
      <c r="AF48" s="17">
        <v>2035</v>
      </c>
      <c r="AG48" s="16">
        <f t="shared" si="20"/>
        <v>37.84733749276527</v>
      </c>
      <c r="AH48" s="16">
        <f t="shared" si="17"/>
        <v>23.037509778204946</v>
      </c>
      <c r="AI48" s="16">
        <f t="shared" si="17"/>
        <v>23.037509778204946</v>
      </c>
      <c r="AJ48" s="16">
        <f t="shared" si="17"/>
        <v>23.037509778204946</v>
      </c>
      <c r="AK48" s="16">
        <f t="shared" si="17"/>
        <v>23.037509778204946</v>
      </c>
      <c r="AN48" s="17">
        <v>2035</v>
      </c>
      <c r="AO48" s="16">
        <f t="shared" si="21"/>
        <v>60.062079064605754</v>
      </c>
      <c r="AP48" s="16">
        <f t="shared" si="22"/>
        <v>36.201801080036347</v>
      </c>
      <c r="AQ48" s="16">
        <f t="shared" si="23"/>
        <v>36.201801080036347</v>
      </c>
      <c r="AR48" s="16">
        <f t="shared" si="24"/>
        <v>36.201801080036347</v>
      </c>
      <c r="AS48" s="16">
        <f t="shared" si="25"/>
        <v>36.201801080036347</v>
      </c>
      <c r="AV48" s="17">
        <v>2035</v>
      </c>
      <c r="AW48" s="16">
        <f t="shared" si="26"/>
        <v>88.03619808099748</v>
      </c>
      <c r="AX48" s="16">
        <f t="shared" si="27"/>
        <v>52.65716520732559</v>
      </c>
      <c r="AY48" s="16">
        <f t="shared" si="28"/>
        <v>52.65716520732559</v>
      </c>
      <c r="AZ48" s="16">
        <f t="shared" si="29"/>
        <v>52.65716520732559</v>
      </c>
      <c r="BA48" s="16">
        <f t="shared" si="30"/>
        <v>52.65716520732559</v>
      </c>
    </row>
    <row r="49" spans="2:53" ht="17.25" x14ac:dyDescent="0.25">
      <c r="B49" s="17">
        <v>2036</v>
      </c>
      <c r="C49" s="16">
        <v>26</v>
      </c>
      <c r="D49" s="16">
        <v>16</v>
      </c>
      <c r="E49" s="16">
        <v>16</v>
      </c>
      <c r="F49" s="16">
        <v>16</v>
      </c>
      <c r="G49" s="16">
        <v>16</v>
      </c>
      <c r="J49" s="17">
        <v>2036</v>
      </c>
      <c r="K49" s="16">
        <v>46</v>
      </c>
      <c r="L49" s="16">
        <v>28</v>
      </c>
      <c r="M49" s="16">
        <v>28</v>
      </c>
      <c r="N49" s="16">
        <v>28</v>
      </c>
      <c r="O49" s="16">
        <v>28</v>
      </c>
      <c r="R49" s="17">
        <v>2036</v>
      </c>
      <c r="S49" s="16">
        <v>73</v>
      </c>
      <c r="T49" s="16">
        <v>44</v>
      </c>
      <c r="U49" s="16">
        <v>44</v>
      </c>
      <c r="V49" s="16">
        <v>44</v>
      </c>
      <c r="W49" s="16">
        <v>44</v>
      </c>
      <c r="AF49" s="17">
        <v>2036</v>
      </c>
      <c r="AG49" s="16">
        <f t="shared" si="20"/>
        <v>20.972522907329431</v>
      </c>
      <c r="AH49" s="16">
        <f t="shared" si="17"/>
        <v>12.906167942971958</v>
      </c>
      <c r="AI49" s="16">
        <f t="shared" si="17"/>
        <v>12.906167942971958</v>
      </c>
      <c r="AJ49" s="16">
        <f t="shared" si="17"/>
        <v>12.906167942971958</v>
      </c>
      <c r="AK49" s="16">
        <f t="shared" si="17"/>
        <v>12.906167942971958</v>
      </c>
      <c r="AN49" s="17">
        <v>2036</v>
      </c>
      <c r="AO49" s="16">
        <f t="shared" si="21"/>
        <v>37.105232836044379</v>
      </c>
      <c r="AP49" s="16">
        <f t="shared" si="22"/>
        <v>22.585793900200926</v>
      </c>
      <c r="AQ49" s="16">
        <f t="shared" si="23"/>
        <v>22.585793900200926</v>
      </c>
      <c r="AR49" s="16">
        <f t="shared" si="24"/>
        <v>22.585793900200926</v>
      </c>
      <c r="AS49" s="16">
        <f t="shared" si="25"/>
        <v>22.585793900200926</v>
      </c>
      <c r="AV49" s="17">
        <v>2036</v>
      </c>
      <c r="AW49" s="16">
        <f t="shared" si="26"/>
        <v>58.88439123980956</v>
      </c>
      <c r="AX49" s="16">
        <f t="shared" si="27"/>
        <v>35.491961843172888</v>
      </c>
      <c r="AY49" s="16">
        <f t="shared" si="28"/>
        <v>35.491961843172888</v>
      </c>
      <c r="AZ49" s="16">
        <f t="shared" si="29"/>
        <v>35.491961843172888</v>
      </c>
      <c r="BA49" s="16">
        <f t="shared" si="30"/>
        <v>35.491961843172888</v>
      </c>
    </row>
    <row r="50" spans="2:53" ht="17.25" x14ac:dyDescent="0.25">
      <c r="B50" s="17">
        <v>2037</v>
      </c>
      <c r="C50" s="16">
        <v>10</v>
      </c>
      <c r="D50" s="16">
        <v>6</v>
      </c>
      <c r="E50" s="16">
        <v>6</v>
      </c>
      <c r="F50" s="16">
        <v>6</v>
      </c>
      <c r="G50" s="16">
        <v>6</v>
      </c>
      <c r="J50" s="17">
        <v>2037</v>
      </c>
      <c r="K50" s="16">
        <v>26</v>
      </c>
      <c r="L50" s="16">
        <v>16</v>
      </c>
      <c r="M50" s="16">
        <v>16</v>
      </c>
      <c r="N50" s="16">
        <v>16</v>
      </c>
      <c r="O50" s="16">
        <v>16</v>
      </c>
      <c r="R50" s="17">
        <v>2037</v>
      </c>
      <c r="S50" s="16">
        <v>46</v>
      </c>
      <c r="T50" s="16">
        <v>28</v>
      </c>
      <c r="U50" s="16">
        <v>28</v>
      </c>
      <c r="V50" s="16">
        <v>28</v>
      </c>
      <c r="W50" s="16">
        <v>28</v>
      </c>
      <c r="AF50" s="17">
        <v>2037</v>
      </c>
      <c r="AG50" s="16">
        <f t="shared" si="20"/>
        <v>7.9081911415269355</v>
      </c>
      <c r="AH50" s="16">
        <f t="shared" si="17"/>
        <v>4.7449146849161608</v>
      </c>
      <c r="AI50" s="16">
        <f t="shared" si="17"/>
        <v>4.7449146849161608</v>
      </c>
      <c r="AJ50" s="16">
        <f t="shared" si="17"/>
        <v>4.7449146849161608</v>
      </c>
      <c r="AK50" s="16">
        <f t="shared" si="17"/>
        <v>4.7449146849161608</v>
      </c>
      <c r="AN50" s="17">
        <v>2037</v>
      </c>
      <c r="AO50" s="16">
        <f t="shared" si="21"/>
        <v>20.56129696797003</v>
      </c>
      <c r="AP50" s="16">
        <f t="shared" si="22"/>
        <v>12.653105826443095</v>
      </c>
      <c r="AQ50" s="16">
        <f t="shared" si="23"/>
        <v>12.653105826443095</v>
      </c>
      <c r="AR50" s="16">
        <f t="shared" si="24"/>
        <v>12.653105826443095</v>
      </c>
      <c r="AS50" s="16">
        <f t="shared" si="25"/>
        <v>12.653105826443095</v>
      </c>
      <c r="AV50" s="17">
        <v>2037</v>
      </c>
      <c r="AW50" s="16">
        <f t="shared" si="26"/>
        <v>36.377679251023899</v>
      </c>
      <c r="AX50" s="16">
        <f t="shared" si="27"/>
        <v>22.142935196275417</v>
      </c>
      <c r="AY50" s="16">
        <f t="shared" si="28"/>
        <v>22.142935196275417</v>
      </c>
      <c r="AZ50" s="16">
        <f t="shared" si="29"/>
        <v>22.142935196275417</v>
      </c>
      <c r="BA50" s="16">
        <f t="shared" si="30"/>
        <v>22.142935196275417</v>
      </c>
    </row>
    <row r="51" spans="2:53" ht="17.25" x14ac:dyDescent="0.25">
      <c r="B51" s="17">
        <v>2038</v>
      </c>
      <c r="C51" s="16">
        <v>-2</v>
      </c>
      <c r="D51" s="16">
        <v>-2</v>
      </c>
      <c r="E51" s="16">
        <v>-2</v>
      </c>
      <c r="F51" s="16">
        <v>-2</v>
      </c>
      <c r="G51" s="16">
        <v>-2</v>
      </c>
      <c r="J51" s="17">
        <v>2038</v>
      </c>
      <c r="K51" s="16">
        <v>10</v>
      </c>
      <c r="L51" s="16">
        <v>6</v>
      </c>
      <c r="M51" s="16">
        <v>6</v>
      </c>
      <c r="N51" s="16">
        <v>6</v>
      </c>
      <c r="O51" s="16">
        <v>6</v>
      </c>
      <c r="R51" s="17">
        <v>2038</v>
      </c>
      <c r="S51" s="16">
        <v>26</v>
      </c>
      <c r="T51" s="16">
        <v>16</v>
      </c>
      <c r="U51" s="16">
        <v>16</v>
      </c>
      <c r="V51" s="16">
        <v>16</v>
      </c>
      <c r="W51" s="16">
        <v>16</v>
      </c>
      <c r="AF51" s="17">
        <v>2038</v>
      </c>
      <c r="AG51" s="16">
        <f t="shared" si="20"/>
        <v>-1.5506257140248894</v>
      </c>
      <c r="AH51" s="16">
        <f t="shared" si="17"/>
        <v>-1.5506257140248894</v>
      </c>
      <c r="AI51" s="16">
        <f t="shared" si="17"/>
        <v>-1.5506257140248894</v>
      </c>
      <c r="AJ51" s="16">
        <f t="shared" si="17"/>
        <v>-1.5506257140248894</v>
      </c>
      <c r="AK51" s="16">
        <f t="shared" si="17"/>
        <v>-1.5506257140248894</v>
      </c>
      <c r="AN51" s="17">
        <v>2038</v>
      </c>
      <c r="AO51" s="16">
        <f t="shared" si="21"/>
        <v>7.7531285701244466</v>
      </c>
      <c r="AP51" s="16">
        <f t="shared" si="22"/>
        <v>4.6518771420746683</v>
      </c>
      <c r="AQ51" s="16">
        <f t="shared" si="23"/>
        <v>4.6518771420746683</v>
      </c>
      <c r="AR51" s="16">
        <f t="shared" si="24"/>
        <v>4.6518771420746683</v>
      </c>
      <c r="AS51" s="16">
        <f t="shared" si="25"/>
        <v>4.6518771420746683</v>
      </c>
      <c r="AV51" s="17">
        <v>2038</v>
      </c>
      <c r="AW51" s="16">
        <f t="shared" si="26"/>
        <v>20.158134282323562</v>
      </c>
      <c r="AX51" s="16">
        <f t="shared" si="27"/>
        <v>12.405005712199115</v>
      </c>
      <c r="AY51" s="16">
        <f t="shared" si="28"/>
        <v>12.405005712199115</v>
      </c>
      <c r="AZ51" s="16">
        <f t="shared" si="29"/>
        <v>12.405005712199115</v>
      </c>
      <c r="BA51" s="16">
        <f t="shared" si="30"/>
        <v>12.405005712199115</v>
      </c>
    </row>
    <row r="52" spans="2:53" ht="17.25" x14ac:dyDescent="0.25">
      <c r="B52" s="17">
        <v>2039</v>
      </c>
      <c r="C52" s="16">
        <v>-49</v>
      </c>
      <c r="D52" s="16">
        <v>-29</v>
      </c>
      <c r="E52" s="16">
        <v>-29</v>
      </c>
      <c r="F52" s="16">
        <v>-29</v>
      </c>
      <c r="G52" s="16">
        <v>-29</v>
      </c>
      <c r="J52" s="17">
        <v>2039</v>
      </c>
      <c r="K52" s="16">
        <v>-2</v>
      </c>
      <c r="L52" s="16">
        <v>-2</v>
      </c>
      <c r="M52" s="16">
        <v>-2</v>
      </c>
      <c r="N52" s="16">
        <v>-2</v>
      </c>
      <c r="O52" s="16">
        <v>-2</v>
      </c>
      <c r="R52" s="17">
        <v>2039</v>
      </c>
      <c r="S52" s="16">
        <v>10</v>
      </c>
      <c r="T52" s="16">
        <v>6</v>
      </c>
      <c r="U52" s="16">
        <v>6</v>
      </c>
      <c r="V52" s="16">
        <v>6</v>
      </c>
      <c r="W52" s="16">
        <v>6</v>
      </c>
      <c r="AF52" s="17">
        <v>2039</v>
      </c>
      <c r="AG52" s="16">
        <f t="shared" si="20"/>
        <v>-37.245421562362537</v>
      </c>
      <c r="AH52" s="16">
        <f t="shared" si="17"/>
        <v>-22.043208679765584</v>
      </c>
      <c r="AI52" s="16">
        <f t="shared" si="17"/>
        <v>-22.043208679765584</v>
      </c>
      <c r="AJ52" s="16">
        <f t="shared" si="17"/>
        <v>-22.043208679765584</v>
      </c>
      <c r="AK52" s="16">
        <f t="shared" si="17"/>
        <v>-22.043208679765584</v>
      </c>
      <c r="AN52" s="17">
        <v>2039</v>
      </c>
      <c r="AO52" s="16">
        <f t="shared" si="21"/>
        <v>-1.5202212882596955</v>
      </c>
      <c r="AP52" s="16">
        <f t="shared" si="22"/>
        <v>-1.5202212882596955</v>
      </c>
      <c r="AQ52" s="16">
        <f t="shared" si="23"/>
        <v>-1.5202212882596955</v>
      </c>
      <c r="AR52" s="16">
        <f t="shared" si="24"/>
        <v>-1.5202212882596955</v>
      </c>
      <c r="AS52" s="16">
        <f t="shared" si="25"/>
        <v>-1.5202212882596955</v>
      </c>
      <c r="AV52" s="17">
        <v>2039</v>
      </c>
      <c r="AW52" s="16">
        <f t="shared" si="26"/>
        <v>7.6011064412984766</v>
      </c>
      <c r="AX52" s="16">
        <f t="shared" si="27"/>
        <v>4.5606638647790865</v>
      </c>
      <c r="AY52" s="16">
        <f t="shared" si="28"/>
        <v>4.5606638647790865</v>
      </c>
      <c r="AZ52" s="16">
        <f t="shared" si="29"/>
        <v>4.5606638647790865</v>
      </c>
      <c r="BA52" s="16">
        <f t="shared" si="30"/>
        <v>4.5606638647790865</v>
      </c>
    </row>
    <row r="53" spans="2:53" ht="17.25" x14ac:dyDescent="0.25">
      <c r="J53" s="17">
        <v>2040</v>
      </c>
      <c r="K53" s="16">
        <v>-49</v>
      </c>
      <c r="L53" s="16">
        <v>-29</v>
      </c>
      <c r="M53" s="16">
        <v>-29</v>
      </c>
      <c r="N53" s="16">
        <v>-29</v>
      </c>
      <c r="O53" s="16">
        <v>-29</v>
      </c>
      <c r="R53" s="17">
        <v>2040</v>
      </c>
      <c r="S53" s="16">
        <v>-2</v>
      </c>
      <c r="T53" s="16">
        <v>-2</v>
      </c>
      <c r="U53" s="16">
        <v>-2</v>
      </c>
      <c r="V53" s="16">
        <v>-2</v>
      </c>
      <c r="W53" s="16">
        <v>-2</v>
      </c>
      <c r="AN53" s="17">
        <v>2040</v>
      </c>
      <c r="AO53" s="16">
        <f t="shared" si="21"/>
        <v>-36.515119178786804</v>
      </c>
      <c r="AP53" s="16">
        <f t="shared" si="22"/>
        <v>-21.610988901730963</v>
      </c>
      <c r="AQ53" s="16">
        <f t="shared" si="23"/>
        <v>-21.610988901730963</v>
      </c>
      <c r="AR53" s="16">
        <f t="shared" si="24"/>
        <v>-21.610988901730963</v>
      </c>
      <c r="AS53" s="16">
        <f t="shared" si="25"/>
        <v>-21.610988901730963</v>
      </c>
      <c r="AV53" s="17">
        <v>2040</v>
      </c>
      <c r="AW53" s="16">
        <f t="shared" si="26"/>
        <v>-1.4904130277055838</v>
      </c>
      <c r="AX53" s="16">
        <f t="shared" si="27"/>
        <v>-1.4904130277055838</v>
      </c>
      <c r="AY53" s="16">
        <f t="shared" si="28"/>
        <v>-1.4904130277055838</v>
      </c>
      <c r="AZ53" s="16">
        <f t="shared" si="29"/>
        <v>-1.4904130277055838</v>
      </c>
      <c r="BA53" s="16">
        <f t="shared" si="30"/>
        <v>-1.4904130277055838</v>
      </c>
    </row>
    <row r="54" spans="2:53" ht="17.25" x14ac:dyDescent="0.25">
      <c r="R54" s="17">
        <v>2041</v>
      </c>
      <c r="S54" s="16">
        <v>-49</v>
      </c>
      <c r="T54" s="16">
        <v>-29</v>
      </c>
      <c r="U54" s="16">
        <v>-29</v>
      </c>
      <c r="V54" s="16">
        <v>-29</v>
      </c>
      <c r="W54" s="16">
        <v>-29</v>
      </c>
      <c r="AV54" s="17">
        <v>2041</v>
      </c>
      <c r="AW54" s="16">
        <f t="shared" si="26"/>
        <v>-35.799136449790979</v>
      </c>
      <c r="AX54" s="16">
        <f t="shared" si="27"/>
        <v>-21.187244021304867</v>
      </c>
      <c r="AY54" s="16">
        <f t="shared" si="28"/>
        <v>-21.187244021304867</v>
      </c>
      <c r="AZ54" s="16">
        <f t="shared" si="29"/>
        <v>-21.187244021304867</v>
      </c>
      <c r="BA54" s="16">
        <f t="shared" si="30"/>
        <v>-21.187244021304867</v>
      </c>
    </row>
    <row r="56" spans="2:53" x14ac:dyDescent="0.25">
      <c r="B56" t="s">
        <v>81</v>
      </c>
      <c r="AF56" t="s">
        <v>87</v>
      </c>
      <c r="AG56" s="10">
        <f>AG38 + NPV(0.1,AG39:AG52)</f>
        <v>901.16545384186566</v>
      </c>
      <c r="AH56" s="10">
        <f t="shared" ref="AH56:BA56" si="31">AH38 + NPV(0.1,AH39:AH52)</f>
        <v>609.18742666327489</v>
      </c>
      <c r="AI56" s="10">
        <f t="shared" si="31"/>
        <v>599.98121002440269</v>
      </c>
      <c r="AJ56" s="10">
        <f t="shared" si="31"/>
        <v>469.91758894568602</v>
      </c>
      <c r="AK56" s="10">
        <f t="shared" si="31"/>
        <v>342.47495890033946</v>
      </c>
      <c r="AL56" s="10"/>
      <c r="AM56" s="10"/>
      <c r="AN56" s="10"/>
      <c r="AO56" s="10">
        <f>AO38 + NPV(0.1,AO39:AO53)</f>
        <v>802.88330691714782</v>
      </c>
      <c r="AP56" s="10">
        <f t="shared" ref="AP56:AS56" si="32">AP38 + NPV(0.1,AP39:AP53)</f>
        <v>542.77164576228222</v>
      </c>
      <c r="AQ56" s="10">
        <f t="shared" si="32"/>
        <v>647.97989432312181</v>
      </c>
      <c r="AR56" s="10">
        <f t="shared" si="32"/>
        <v>501.1064468129274</v>
      </c>
      <c r="AS56" s="10">
        <f t="shared" si="32"/>
        <v>387.41079275708427</v>
      </c>
      <c r="AT56" s="10"/>
      <c r="AU56" s="10"/>
      <c r="AV56" s="10"/>
      <c r="AW56" s="10">
        <f>AW38 + NPV(0.1,AW39:AW54)</f>
        <v>715.58226997963231</v>
      </c>
      <c r="AX56" s="10">
        <f t="shared" ref="AX56:BA56" si="33">AX38 + NPV(0.1,AX39:AX54)</f>
        <v>483.75369497529601</v>
      </c>
      <c r="AY56" s="10">
        <f t="shared" si="33"/>
        <v>559.80210156779776</v>
      </c>
      <c r="AZ56" s="10">
        <f t="shared" si="33"/>
        <v>556.60801052091733</v>
      </c>
      <c r="BA56" s="10">
        <f t="shared" si="33"/>
        <v>455.27498551570943</v>
      </c>
    </row>
    <row r="57" spans="2:53" x14ac:dyDescent="0.25">
      <c r="B57" t="s">
        <v>82</v>
      </c>
      <c r="J57" t="s">
        <v>84</v>
      </c>
      <c r="R57" t="s">
        <v>83</v>
      </c>
    </row>
    <row r="59" spans="2:53" ht="17.25" x14ac:dyDescent="0.25">
      <c r="B59" s="15"/>
      <c r="C59" s="15" t="s">
        <v>72</v>
      </c>
      <c r="D59" s="15" t="s">
        <v>8</v>
      </c>
      <c r="E59" s="15" t="s">
        <v>73</v>
      </c>
      <c r="F59" s="15" t="s">
        <v>74</v>
      </c>
      <c r="G59" s="15" t="s">
        <v>75</v>
      </c>
      <c r="J59" s="15"/>
      <c r="K59" s="15" t="s">
        <v>72</v>
      </c>
      <c r="L59" s="15" t="s">
        <v>8</v>
      </c>
      <c r="M59" s="15" t="s">
        <v>73</v>
      </c>
      <c r="N59" s="15" t="s">
        <v>74</v>
      </c>
      <c r="O59" s="15" t="s">
        <v>75</v>
      </c>
      <c r="R59" s="15"/>
      <c r="S59" s="15" t="s">
        <v>72</v>
      </c>
      <c r="T59" s="15" t="s">
        <v>8</v>
      </c>
      <c r="U59" s="15" t="s">
        <v>73</v>
      </c>
      <c r="V59" s="15" t="s">
        <v>74</v>
      </c>
      <c r="W59" s="15" t="s">
        <v>75</v>
      </c>
      <c r="AF59" t="s">
        <v>81</v>
      </c>
    </row>
    <row r="60" spans="2:53" ht="17.25" x14ac:dyDescent="0.25">
      <c r="B60" s="17">
        <v>2025</v>
      </c>
      <c r="C60" s="16">
        <v>-114</v>
      </c>
      <c r="D60" s="16">
        <v>-68</v>
      </c>
      <c r="E60" s="16">
        <v>-17</v>
      </c>
      <c r="F60" s="16">
        <v>-25</v>
      </c>
      <c r="G60" s="16">
        <v>-68</v>
      </c>
      <c r="J60" s="17">
        <v>2025</v>
      </c>
      <c r="K60" s="15">
        <v>0</v>
      </c>
      <c r="L60" s="15">
        <v>0</v>
      </c>
      <c r="M60" s="15">
        <v>0</v>
      </c>
      <c r="N60" s="15">
        <v>0</v>
      </c>
      <c r="O60" s="15">
        <v>0</v>
      </c>
      <c r="R60" s="17">
        <v>2025</v>
      </c>
      <c r="S60" s="15">
        <v>0</v>
      </c>
      <c r="T60" s="15">
        <v>0</v>
      </c>
      <c r="U60" s="15">
        <v>0</v>
      </c>
      <c r="V60" s="15">
        <v>0</v>
      </c>
      <c r="W60" s="15">
        <v>0</v>
      </c>
      <c r="AF60" t="s">
        <v>82</v>
      </c>
      <c r="AN60" t="s">
        <v>84</v>
      </c>
      <c r="AV60" t="s">
        <v>83</v>
      </c>
    </row>
    <row r="61" spans="2:53" ht="17.25" x14ac:dyDescent="0.25">
      <c r="B61" s="17">
        <v>2026</v>
      </c>
      <c r="C61" s="16">
        <v>-175</v>
      </c>
      <c r="D61" s="16">
        <v>-105</v>
      </c>
      <c r="E61" s="16">
        <v>-26</v>
      </c>
      <c r="F61" s="16">
        <v>-38</v>
      </c>
      <c r="G61" s="16">
        <v>-105</v>
      </c>
      <c r="J61" s="17">
        <v>2026</v>
      </c>
      <c r="K61" s="16">
        <v>-114</v>
      </c>
      <c r="L61" s="16">
        <v>-68</v>
      </c>
      <c r="M61" s="16">
        <v>-17</v>
      </c>
      <c r="N61" s="16">
        <v>-25</v>
      </c>
      <c r="O61" s="16">
        <v>-68</v>
      </c>
      <c r="R61" s="17">
        <v>2026</v>
      </c>
      <c r="S61" s="15">
        <v>0</v>
      </c>
      <c r="T61" s="15">
        <v>0</v>
      </c>
      <c r="U61" s="15">
        <v>0</v>
      </c>
      <c r="V61" s="15">
        <v>0</v>
      </c>
      <c r="W61" s="15">
        <v>0</v>
      </c>
    </row>
    <row r="62" spans="2:53" ht="17.25" x14ac:dyDescent="0.25">
      <c r="B62" s="17">
        <v>2027</v>
      </c>
      <c r="C62" s="16">
        <v>-179</v>
      </c>
      <c r="D62" s="16">
        <v>-107</v>
      </c>
      <c r="E62" s="16">
        <v>-27</v>
      </c>
      <c r="F62" s="16">
        <v>-39</v>
      </c>
      <c r="G62" s="16">
        <v>-107</v>
      </c>
      <c r="J62" s="17">
        <v>2027</v>
      </c>
      <c r="K62" s="16">
        <v>-175</v>
      </c>
      <c r="L62" s="16">
        <v>-105</v>
      </c>
      <c r="M62" s="16">
        <v>-26</v>
      </c>
      <c r="N62" s="16">
        <v>-38</v>
      </c>
      <c r="O62" s="16">
        <v>-105</v>
      </c>
      <c r="R62" s="17">
        <v>2027</v>
      </c>
      <c r="S62" s="16">
        <v>-114</v>
      </c>
      <c r="T62" s="16">
        <v>-68</v>
      </c>
      <c r="U62" s="16">
        <v>-17</v>
      </c>
      <c r="V62" s="16">
        <v>-25</v>
      </c>
      <c r="W62" s="16">
        <v>-68</v>
      </c>
      <c r="AF62" s="15"/>
      <c r="AG62" s="15" t="s">
        <v>72</v>
      </c>
      <c r="AH62" s="15" t="s">
        <v>8</v>
      </c>
      <c r="AI62" s="15" t="s">
        <v>73</v>
      </c>
      <c r="AJ62" s="15" t="s">
        <v>74</v>
      </c>
      <c r="AK62" s="15" t="s">
        <v>75</v>
      </c>
      <c r="AN62" s="15"/>
      <c r="AO62" s="15" t="s">
        <v>72</v>
      </c>
      <c r="AP62" s="15" t="s">
        <v>8</v>
      </c>
      <c r="AQ62" s="15" t="s">
        <v>73</v>
      </c>
      <c r="AR62" s="15" t="s">
        <v>74</v>
      </c>
      <c r="AS62" s="15" t="s">
        <v>75</v>
      </c>
      <c r="AV62" s="15"/>
      <c r="AW62" s="15" t="s">
        <v>72</v>
      </c>
      <c r="AX62" s="15" t="s">
        <v>8</v>
      </c>
      <c r="AY62" s="15" t="s">
        <v>73</v>
      </c>
      <c r="AZ62" s="15" t="s">
        <v>74</v>
      </c>
      <c r="BA62" s="15" t="s">
        <v>75</v>
      </c>
    </row>
    <row r="63" spans="2:53" ht="17.25" x14ac:dyDescent="0.25">
      <c r="B63" s="17">
        <v>2028</v>
      </c>
      <c r="C63" s="16">
        <v>298</v>
      </c>
      <c r="D63" s="16">
        <v>257</v>
      </c>
      <c r="E63" s="16">
        <v>207</v>
      </c>
      <c r="F63" s="16">
        <v>190</v>
      </c>
      <c r="G63" s="16">
        <v>144</v>
      </c>
      <c r="J63" s="17">
        <v>2028</v>
      </c>
      <c r="K63" s="16">
        <v>-179</v>
      </c>
      <c r="L63" s="16">
        <v>-107</v>
      </c>
      <c r="M63" s="16">
        <v>-27</v>
      </c>
      <c r="N63" s="16">
        <v>-39</v>
      </c>
      <c r="O63" s="16">
        <v>-107</v>
      </c>
      <c r="R63" s="17">
        <v>2028</v>
      </c>
      <c r="S63" s="16">
        <v>-175</v>
      </c>
      <c r="T63" s="16">
        <v>-105</v>
      </c>
      <c r="U63" s="16">
        <v>-26</v>
      </c>
      <c r="V63" s="16">
        <v>-38</v>
      </c>
      <c r="W63" s="16">
        <v>-105</v>
      </c>
      <c r="AF63" s="17">
        <v>2025</v>
      </c>
      <c r="AG63" s="16">
        <f>C60/$AC5</f>
        <v>-114</v>
      </c>
      <c r="AH63" s="16">
        <f t="shared" ref="AH63:AK63" si="34">D60/$AC5</f>
        <v>-68</v>
      </c>
      <c r="AI63" s="16">
        <f t="shared" si="34"/>
        <v>-17</v>
      </c>
      <c r="AJ63" s="16">
        <f t="shared" si="34"/>
        <v>-25</v>
      </c>
      <c r="AK63" s="16">
        <f t="shared" si="34"/>
        <v>-68</v>
      </c>
      <c r="AN63" s="17">
        <v>2025</v>
      </c>
      <c r="AO63" s="16">
        <f>K60/$AC5</f>
        <v>0</v>
      </c>
      <c r="AP63" s="16">
        <f t="shared" ref="AP63:AS78" si="35">L60/$AC5</f>
        <v>0</v>
      </c>
      <c r="AQ63" s="16">
        <f t="shared" si="35"/>
        <v>0</v>
      </c>
      <c r="AR63" s="16">
        <f t="shared" si="35"/>
        <v>0</v>
      </c>
      <c r="AS63" s="16">
        <f t="shared" si="35"/>
        <v>0</v>
      </c>
      <c r="AV63" s="17">
        <v>2025</v>
      </c>
      <c r="AW63" s="16">
        <f>S60/$AC5</f>
        <v>0</v>
      </c>
      <c r="AX63" s="16">
        <f t="shared" ref="AX63:BA63" si="36">T60/$AC5</f>
        <v>0</v>
      </c>
      <c r="AY63" s="16">
        <f t="shared" si="36"/>
        <v>0</v>
      </c>
      <c r="AZ63" s="16">
        <f t="shared" si="36"/>
        <v>0</v>
      </c>
      <c r="BA63" s="16">
        <f t="shared" si="36"/>
        <v>0</v>
      </c>
    </row>
    <row r="64" spans="2:53" ht="17.25" x14ac:dyDescent="0.25">
      <c r="B64" s="17">
        <v>2029</v>
      </c>
      <c r="C64" s="16">
        <v>665</v>
      </c>
      <c r="D64" s="16">
        <v>406</v>
      </c>
      <c r="E64" s="16">
        <v>406</v>
      </c>
      <c r="F64" s="16">
        <v>153</v>
      </c>
      <c r="G64" s="16">
        <v>153</v>
      </c>
      <c r="J64" s="17">
        <v>2029</v>
      </c>
      <c r="K64" s="16">
        <v>298</v>
      </c>
      <c r="L64" s="16">
        <v>257</v>
      </c>
      <c r="M64" s="16">
        <v>257</v>
      </c>
      <c r="N64" s="16">
        <v>190</v>
      </c>
      <c r="O64" s="16">
        <v>144</v>
      </c>
      <c r="R64" s="17">
        <v>2029</v>
      </c>
      <c r="S64" s="16">
        <v>-179</v>
      </c>
      <c r="T64" s="16">
        <v>-107</v>
      </c>
      <c r="U64" s="16">
        <v>-107</v>
      </c>
      <c r="V64" s="16">
        <v>-39</v>
      </c>
      <c r="W64" s="16">
        <v>-107</v>
      </c>
      <c r="AF64" s="17">
        <v>2026</v>
      </c>
      <c r="AG64" s="16">
        <f t="shared" ref="AG64:AG83" si="37">C61/$AC6</f>
        <v>-172.0747295968535</v>
      </c>
      <c r="AH64" s="16">
        <f t="shared" ref="AH64:AH83" si="38">D61/$AC6</f>
        <v>-103.2448377581121</v>
      </c>
      <c r="AI64" s="16">
        <f t="shared" ref="AI64:AI83" si="39">E61/$AC6</f>
        <v>-25.565388397246807</v>
      </c>
      <c r="AJ64" s="16">
        <f t="shared" ref="AJ64:AJ83" si="40">F61/$AC6</f>
        <v>-37.364798426745331</v>
      </c>
      <c r="AK64" s="16">
        <f t="shared" ref="AK64:AK83" si="41">G61/$AC6</f>
        <v>-103.2448377581121</v>
      </c>
      <c r="AN64" s="17">
        <v>2026</v>
      </c>
      <c r="AO64" s="16">
        <f t="shared" ref="AO64:AO84" si="42">K61/$AC6</f>
        <v>-112.094395280236</v>
      </c>
      <c r="AP64" s="16">
        <f t="shared" si="35"/>
        <v>-66.863323500491646</v>
      </c>
      <c r="AQ64" s="16">
        <f t="shared" si="35"/>
        <v>-16.715830875122911</v>
      </c>
      <c r="AR64" s="16">
        <f t="shared" si="35"/>
        <v>-24.582104228121931</v>
      </c>
      <c r="AS64" s="16">
        <f t="shared" si="35"/>
        <v>-66.863323500491646</v>
      </c>
      <c r="AV64" s="17">
        <v>2026</v>
      </c>
      <c r="AW64" s="16">
        <f t="shared" ref="AW64:AW85" si="43">S61/$AC6</f>
        <v>0</v>
      </c>
      <c r="AX64" s="16">
        <f t="shared" ref="AX64:AX85" si="44">T61/$AC6</f>
        <v>0</v>
      </c>
      <c r="AY64" s="16">
        <f t="shared" ref="AY64:AY85" si="45">U61/$AC6</f>
        <v>0</v>
      </c>
      <c r="AZ64" s="16">
        <f t="shared" ref="AZ64:AZ85" si="46">V61/$AC6</f>
        <v>0</v>
      </c>
      <c r="BA64" s="16">
        <f t="shared" ref="BA64:BA85" si="47">W61/$AC6</f>
        <v>0</v>
      </c>
    </row>
    <row r="65" spans="2:53" ht="17.25" x14ac:dyDescent="0.25">
      <c r="B65" s="17">
        <v>2030</v>
      </c>
      <c r="C65" s="16">
        <v>679</v>
      </c>
      <c r="D65" s="16">
        <v>407</v>
      </c>
      <c r="E65" s="16">
        <v>407</v>
      </c>
      <c r="F65" s="16">
        <v>407</v>
      </c>
      <c r="G65" s="16">
        <v>407</v>
      </c>
      <c r="J65" s="17">
        <v>2030</v>
      </c>
      <c r="K65" s="16">
        <v>665</v>
      </c>
      <c r="L65" s="16">
        <v>406</v>
      </c>
      <c r="M65" s="16">
        <v>406</v>
      </c>
      <c r="N65" s="16">
        <v>406</v>
      </c>
      <c r="O65" s="16">
        <v>406</v>
      </c>
      <c r="R65" s="17">
        <v>2030</v>
      </c>
      <c r="S65" s="16">
        <v>298</v>
      </c>
      <c r="T65" s="16">
        <v>257</v>
      </c>
      <c r="U65" s="16">
        <v>257</v>
      </c>
      <c r="V65" s="16">
        <v>257</v>
      </c>
      <c r="W65" s="16">
        <v>257</v>
      </c>
      <c r="AF65" s="17">
        <v>2027</v>
      </c>
      <c r="AG65" s="16">
        <f t="shared" si="37"/>
        <v>-172.55673164054215</v>
      </c>
      <c r="AH65" s="16">
        <f t="shared" si="38"/>
        <v>-103.14843734937436</v>
      </c>
      <c r="AI65" s="16">
        <f t="shared" si="39"/>
        <v>-26.028110359187924</v>
      </c>
      <c r="AJ65" s="16">
        <f t="shared" si="40"/>
        <v>-37.596159407715888</v>
      </c>
      <c r="AK65" s="16">
        <f t="shared" si="41"/>
        <v>-103.14843734937436</v>
      </c>
      <c r="AN65" s="17">
        <v>2027</v>
      </c>
      <c r="AO65" s="16">
        <f t="shared" si="42"/>
        <v>-168.70071529103285</v>
      </c>
      <c r="AP65" s="16">
        <f t="shared" si="35"/>
        <v>-101.22042917461971</v>
      </c>
      <c r="AQ65" s="16">
        <f t="shared" si="35"/>
        <v>-25.064106271810594</v>
      </c>
      <c r="AR65" s="16">
        <f t="shared" si="35"/>
        <v>-36.632155320338562</v>
      </c>
      <c r="AS65" s="16">
        <f t="shared" si="35"/>
        <v>-101.22042917461971</v>
      </c>
      <c r="AV65" s="17">
        <v>2027</v>
      </c>
      <c r="AW65" s="16">
        <f t="shared" si="43"/>
        <v>-109.89646596101568</v>
      </c>
      <c r="AX65" s="16">
        <f t="shared" si="44"/>
        <v>-65.552277941658474</v>
      </c>
      <c r="AY65" s="16">
        <f t="shared" si="45"/>
        <v>-16.388069485414618</v>
      </c>
      <c r="AZ65" s="16">
        <f t="shared" si="46"/>
        <v>-24.100102184433265</v>
      </c>
      <c r="BA65" s="16">
        <f t="shared" si="47"/>
        <v>-65.552277941658474</v>
      </c>
    </row>
    <row r="66" spans="2:53" ht="17.25" x14ac:dyDescent="0.25">
      <c r="B66" s="17">
        <v>2031</v>
      </c>
      <c r="C66" s="16">
        <v>544</v>
      </c>
      <c r="D66" s="16">
        <v>326</v>
      </c>
      <c r="E66" s="16">
        <v>326</v>
      </c>
      <c r="F66" s="16">
        <v>326</v>
      </c>
      <c r="G66" s="16">
        <v>326</v>
      </c>
      <c r="J66" s="17">
        <v>2031</v>
      </c>
      <c r="K66" s="16">
        <v>679</v>
      </c>
      <c r="L66" s="16">
        <v>407</v>
      </c>
      <c r="M66" s="16">
        <v>407</v>
      </c>
      <c r="N66" s="16">
        <v>407</v>
      </c>
      <c r="O66" s="16">
        <v>407</v>
      </c>
      <c r="R66" s="17">
        <v>2031</v>
      </c>
      <c r="S66" s="16">
        <v>665</v>
      </c>
      <c r="T66" s="16">
        <v>406</v>
      </c>
      <c r="U66" s="16">
        <v>406</v>
      </c>
      <c r="V66" s="16">
        <v>406</v>
      </c>
      <c r="W66" s="16">
        <v>406</v>
      </c>
      <c r="AF66" s="17">
        <v>2028</v>
      </c>
      <c r="AG66" s="16">
        <f t="shared" si="37"/>
        <v>281.64040984161227</v>
      </c>
      <c r="AH66" s="16">
        <f t="shared" si="38"/>
        <v>242.89122593722936</v>
      </c>
      <c r="AI66" s="16">
        <f t="shared" si="39"/>
        <v>195.6361236148112</v>
      </c>
      <c r="AJ66" s="16">
        <f t="shared" si="40"/>
        <v>179.56938882518904</v>
      </c>
      <c r="AK66" s="16">
        <f t="shared" si="41"/>
        <v>136.09469468856432</v>
      </c>
      <c r="AN66" s="17">
        <v>2028</v>
      </c>
      <c r="AO66" s="16">
        <f t="shared" si="42"/>
        <v>-169.17326631425703</v>
      </c>
      <c r="AP66" s="16">
        <f t="shared" si="35"/>
        <v>-101.12591896997488</v>
      </c>
      <c r="AQ66" s="16">
        <f t="shared" si="35"/>
        <v>-25.517755254105811</v>
      </c>
      <c r="AR66" s="16">
        <f t="shared" si="35"/>
        <v>-36.858979811486172</v>
      </c>
      <c r="AS66" s="16">
        <f t="shared" si="35"/>
        <v>-101.12591896997488</v>
      </c>
      <c r="AV66" s="17">
        <v>2028</v>
      </c>
      <c r="AW66" s="16">
        <f t="shared" si="43"/>
        <v>-165.39285812846359</v>
      </c>
      <c r="AX66" s="16">
        <f t="shared" si="44"/>
        <v>-99.235714877078152</v>
      </c>
      <c r="AY66" s="16">
        <f t="shared" si="45"/>
        <v>-24.572653207657446</v>
      </c>
      <c r="AZ66" s="16">
        <f t="shared" si="46"/>
        <v>-35.913877765037803</v>
      </c>
      <c r="BA66" s="16">
        <f t="shared" si="47"/>
        <v>-99.235714877078152</v>
      </c>
    </row>
    <row r="67" spans="2:53" ht="17.25" x14ac:dyDescent="0.25">
      <c r="B67" s="17">
        <v>2032</v>
      </c>
      <c r="C67" s="16">
        <v>434</v>
      </c>
      <c r="D67" s="16">
        <v>260</v>
      </c>
      <c r="E67" s="16">
        <v>260</v>
      </c>
      <c r="F67" s="16">
        <v>260</v>
      </c>
      <c r="G67" s="16">
        <v>260</v>
      </c>
      <c r="J67" s="17">
        <v>2032</v>
      </c>
      <c r="K67" s="16">
        <v>544</v>
      </c>
      <c r="L67" s="16">
        <v>326</v>
      </c>
      <c r="M67" s="16">
        <v>326</v>
      </c>
      <c r="N67" s="16">
        <v>326</v>
      </c>
      <c r="O67" s="16">
        <v>326</v>
      </c>
      <c r="R67" s="17">
        <v>2032</v>
      </c>
      <c r="S67" s="16">
        <v>679</v>
      </c>
      <c r="T67" s="16">
        <v>407</v>
      </c>
      <c r="U67" s="16">
        <v>407</v>
      </c>
      <c r="V67" s="16">
        <v>407</v>
      </c>
      <c r="W67" s="16">
        <v>407</v>
      </c>
      <c r="AF67" s="17">
        <v>2029</v>
      </c>
      <c r="AG67" s="16">
        <f t="shared" si="37"/>
        <v>616.16947145898189</v>
      </c>
      <c r="AH67" s="16">
        <f t="shared" si="38"/>
        <v>376.18767731179952</v>
      </c>
      <c r="AI67" s="16">
        <f t="shared" si="39"/>
        <v>376.18767731179952</v>
      </c>
      <c r="AJ67" s="16">
        <f t="shared" si="40"/>
        <v>141.7653069672545</v>
      </c>
      <c r="AK67" s="16">
        <f t="shared" si="41"/>
        <v>141.7653069672545</v>
      </c>
      <c r="AN67" s="17">
        <v>2029</v>
      </c>
      <c r="AO67" s="16">
        <f t="shared" si="42"/>
        <v>276.11804886432571</v>
      </c>
      <c r="AP67" s="16">
        <f t="shared" si="35"/>
        <v>238.12865287963663</v>
      </c>
      <c r="AQ67" s="16">
        <f t="shared" si="35"/>
        <v>238.12865287963663</v>
      </c>
      <c r="AR67" s="16">
        <f t="shared" si="35"/>
        <v>176.048420416852</v>
      </c>
      <c r="AS67" s="16">
        <f t="shared" si="35"/>
        <v>133.42617126329836</v>
      </c>
      <c r="AV67" s="17">
        <v>2029</v>
      </c>
      <c r="AW67" s="16">
        <f t="shared" si="43"/>
        <v>-165.85614344535003</v>
      </c>
      <c r="AX67" s="16">
        <f t="shared" si="44"/>
        <v>-99.14305781370085</v>
      </c>
      <c r="AY67" s="16">
        <f t="shared" si="45"/>
        <v>-99.14305781370085</v>
      </c>
      <c r="AZ67" s="16">
        <f t="shared" si="46"/>
        <v>-36.136254717143302</v>
      </c>
      <c r="BA67" s="16">
        <f t="shared" si="47"/>
        <v>-99.14305781370085</v>
      </c>
    </row>
    <row r="68" spans="2:53" ht="17.25" x14ac:dyDescent="0.25">
      <c r="B68" s="17">
        <v>2033</v>
      </c>
      <c r="C68" s="16">
        <v>344</v>
      </c>
      <c r="D68" s="16">
        <v>206</v>
      </c>
      <c r="E68" s="16">
        <v>206</v>
      </c>
      <c r="F68" s="16">
        <v>206</v>
      </c>
      <c r="G68" s="16">
        <v>206</v>
      </c>
      <c r="J68" s="17">
        <v>2033</v>
      </c>
      <c r="K68" s="16">
        <v>434</v>
      </c>
      <c r="L68" s="16">
        <v>260</v>
      </c>
      <c r="M68" s="16">
        <v>260</v>
      </c>
      <c r="N68" s="16">
        <v>260</v>
      </c>
      <c r="O68" s="16">
        <v>260</v>
      </c>
      <c r="R68" s="17">
        <v>2033</v>
      </c>
      <c r="S68" s="16">
        <v>544</v>
      </c>
      <c r="T68" s="16">
        <v>326</v>
      </c>
      <c r="U68" s="16">
        <v>326</v>
      </c>
      <c r="V68" s="16">
        <v>326</v>
      </c>
      <c r="W68" s="16">
        <v>326</v>
      </c>
      <c r="AF68" s="17">
        <v>2030</v>
      </c>
      <c r="AG68" s="16">
        <f t="shared" si="37"/>
        <v>616.80535326647316</v>
      </c>
      <c r="AH68" s="16">
        <f t="shared" si="38"/>
        <v>369.71985092703176</v>
      </c>
      <c r="AI68" s="16">
        <f t="shared" si="39"/>
        <v>369.71985092703176</v>
      </c>
      <c r="AJ68" s="16">
        <f t="shared" si="40"/>
        <v>369.71985092703176</v>
      </c>
      <c r="AK68" s="16">
        <f t="shared" si="41"/>
        <v>369.71985092703176</v>
      </c>
      <c r="AN68" s="17">
        <v>2030</v>
      </c>
      <c r="AO68" s="16">
        <f t="shared" si="42"/>
        <v>604.08771711664895</v>
      </c>
      <c r="AP68" s="16">
        <f t="shared" si="35"/>
        <v>368.81144834490146</v>
      </c>
      <c r="AQ68" s="16">
        <f t="shared" si="35"/>
        <v>368.81144834490146</v>
      </c>
      <c r="AR68" s="16">
        <f t="shared" si="35"/>
        <v>368.81144834490146</v>
      </c>
      <c r="AS68" s="16">
        <f t="shared" si="35"/>
        <v>368.81144834490146</v>
      </c>
      <c r="AV68" s="17">
        <v>2030</v>
      </c>
      <c r="AW68" s="16">
        <f t="shared" si="43"/>
        <v>270.70396947482914</v>
      </c>
      <c r="AX68" s="16">
        <f t="shared" si="44"/>
        <v>233.4594636074869</v>
      </c>
      <c r="AY68" s="16">
        <f t="shared" si="45"/>
        <v>233.4594636074869</v>
      </c>
      <c r="AZ68" s="16">
        <f t="shared" si="46"/>
        <v>233.4594636074869</v>
      </c>
      <c r="BA68" s="16">
        <f t="shared" si="47"/>
        <v>233.4594636074869</v>
      </c>
    </row>
    <row r="69" spans="2:53" ht="17.25" x14ac:dyDescent="0.25">
      <c r="B69" s="17">
        <v>2034</v>
      </c>
      <c r="C69" s="16">
        <v>270</v>
      </c>
      <c r="D69" s="16">
        <v>162</v>
      </c>
      <c r="E69" s="16">
        <v>162</v>
      </c>
      <c r="F69" s="16">
        <v>162</v>
      </c>
      <c r="G69" s="16">
        <v>162</v>
      </c>
      <c r="J69" s="17">
        <v>2034</v>
      </c>
      <c r="K69" s="16">
        <v>344</v>
      </c>
      <c r="L69" s="16">
        <v>206</v>
      </c>
      <c r="M69" s="16">
        <v>206</v>
      </c>
      <c r="N69" s="16">
        <v>206</v>
      </c>
      <c r="O69" s="16">
        <v>206</v>
      </c>
      <c r="R69" s="17">
        <v>2034</v>
      </c>
      <c r="S69" s="16">
        <v>434</v>
      </c>
      <c r="T69" s="16">
        <v>260</v>
      </c>
      <c r="U69" s="16">
        <v>260</v>
      </c>
      <c r="V69" s="16">
        <v>260</v>
      </c>
      <c r="W69" s="16">
        <v>260</v>
      </c>
      <c r="AF69" s="17">
        <v>2031</v>
      </c>
      <c r="AG69" s="16">
        <f t="shared" si="37"/>
        <v>484.48137713615955</v>
      </c>
      <c r="AH69" s="16">
        <f t="shared" si="38"/>
        <v>290.33258997497796</v>
      </c>
      <c r="AI69" s="16">
        <f t="shared" si="39"/>
        <v>290.33258997497796</v>
      </c>
      <c r="AJ69" s="16">
        <f t="shared" si="40"/>
        <v>290.33258997497796</v>
      </c>
      <c r="AK69" s="16">
        <f t="shared" si="41"/>
        <v>290.33258997497796</v>
      </c>
      <c r="AN69" s="17">
        <v>2031</v>
      </c>
      <c r="AO69" s="16">
        <f t="shared" si="42"/>
        <v>604.71113065340501</v>
      </c>
      <c r="AP69" s="16">
        <f t="shared" si="35"/>
        <v>362.47044208532526</v>
      </c>
      <c r="AQ69" s="16">
        <f t="shared" si="35"/>
        <v>362.47044208532526</v>
      </c>
      <c r="AR69" s="16">
        <f t="shared" si="35"/>
        <v>362.47044208532526</v>
      </c>
      <c r="AS69" s="16">
        <f t="shared" si="35"/>
        <v>362.47044208532526</v>
      </c>
      <c r="AV69" s="17">
        <v>2031</v>
      </c>
      <c r="AW69" s="16">
        <f t="shared" si="43"/>
        <v>592.24285991828333</v>
      </c>
      <c r="AX69" s="16">
        <f t="shared" si="44"/>
        <v>361.57985131853087</v>
      </c>
      <c r="AY69" s="16">
        <f t="shared" si="45"/>
        <v>361.57985131853087</v>
      </c>
      <c r="AZ69" s="16">
        <f t="shared" si="46"/>
        <v>361.57985131853087</v>
      </c>
      <c r="BA69" s="16">
        <f t="shared" si="47"/>
        <v>361.57985131853087</v>
      </c>
    </row>
    <row r="70" spans="2:53" ht="17.25" x14ac:dyDescent="0.25">
      <c r="B70" s="17">
        <v>2035</v>
      </c>
      <c r="C70" s="16">
        <v>210</v>
      </c>
      <c r="D70" s="16">
        <v>126</v>
      </c>
      <c r="E70" s="16">
        <v>126</v>
      </c>
      <c r="F70" s="16">
        <v>126</v>
      </c>
      <c r="G70" s="16">
        <v>126</v>
      </c>
      <c r="J70" s="17">
        <v>2035</v>
      </c>
      <c r="K70" s="16">
        <v>270</v>
      </c>
      <c r="L70" s="16">
        <v>162</v>
      </c>
      <c r="M70" s="16">
        <v>162</v>
      </c>
      <c r="N70" s="16">
        <v>162</v>
      </c>
      <c r="O70" s="16">
        <v>162</v>
      </c>
      <c r="R70" s="17">
        <v>2035</v>
      </c>
      <c r="S70" s="16">
        <v>344</v>
      </c>
      <c r="T70" s="16">
        <v>206</v>
      </c>
      <c r="U70" s="16">
        <v>206</v>
      </c>
      <c r="V70" s="16">
        <v>206</v>
      </c>
      <c r="W70" s="16">
        <v>206</v>
      </c>
      <c r="AF70" s="17">
        <v>2032</v>
      </c>
      <c r="AG70" s="16">
        <f t="shared" si="37"/>
        <v>378.93763998899442</v>
      </c>
      <c r="AH70" s="16">
        <f t="shared" si="38"/>
        <v>227.01333271230081</v>
      </c>
      <c r="AI70" s="16">
        <f t="shared" si="39"/>
        <v>227.01333271230081</v>
      </c>
      <c r="AJ70" s="16">
        <f t="shared" si="40"/>
        <v>227.01333271230081</v>
      </c>
      <c r="AK70" s="16">
        <f t="shared" si="41"/>
        <v>227.01333271230081</v>
      </c>
      <c r="AN70" s="17">
        <v>2032</v>
      </c>
      <c r="AO70" s="16">
        <f t="shared" si="42"/>
        <v>474.98174229035249</v>
      </c>
      <c r="AP70" s="16">
        <f t="shared" si="35"/>
        <v>284.63979409311565</v>
      </c>
      <c r="AQ70" s="16">
        <f t="shared" si="35"/>
        <v>284.63979409311565</v>
      </c>
      <c r="AR70" s="16">
        <f t="shared" si="35"/>
        <v>284.63979409311565</v>
      </c>
      <c r="AS70" s="16">
        <f t="shared" si="35"/>
        <v>284.63979409311565</v>
      </c>
      <c r="AV70" s="17">
        <v>2032</v>
      </c>
      <c r="AW70" s="16">
        <f t="shared" si="43"/>
        <v>592.85404966020099</v>
      </c>
      <c r="AX70" s="16">
        <f t="shared" si="44"/>
        <v>355.36317851502474</v>
      </c>
      <c r="AY70" s="16">
        <f t="shared" si="45"/>
        <v>355.36317851502474</v>
      </c>
      <c r="AZ70" s="16">
        <f t="shared" si="46"/>
        <v>355.36317851502474</v>
      </c>
      <c r="BA70" s="16">
        <f t="shared" si="47"/>
        <v>355.36317851502474</v>
      </c>
    </row>
    <row r="71" spans="2:53" ht="17.25" x14ac:dyDescent="0.25">
      <c r="B71" s="17">
        <v>2036</v>
      </c>
      <c r="C71" s="16">
        <v>160</v>
      </c>
      <c r="D71" s="16">
        <v>96</v>
      </c>
      <c r="E71" s="16">
        <v>96</v>
      </c>
      <c r="F71" s="16">
        <v>96</v>
      </c>
      <c r="G71" s="16">
        <v>96</v>
      </c>
      <c r="J71" s="17">
        <v>2036</v>
      </c>
      <c r="K71" s="16">
        <v>210</v>
      </c>
      <c r="L71" s="16">
        <v>126</v>
      </c>
      <c r="M71" s="16">
        <v>126</v>
      </c>
      <c r="N71" s="16">
        <v>126</v>
      </c>
      <c r="O71" s="16">
        <v>126</v>
      </c>
      <c r="R71" s="17">
        <v>2036</v>
      </c>
      <c r="S71" s="16">
        <v>270</v>
      </c>
      <c r="T71" s="16">
        <v>162</v>
      </c>
      <c r="U71" s="16">
        <v>162</v>
      </c>
      <c r="V71" s="16">
        <v>162</v>
      </c>
      <c r="W71" s="16">
        <v>162</v>
      </c>
      <c r="AF71" s="17">
        <v>2033</v>
      </c>
      <c r="AG71" s="16">
        <f t="shared" si="37"/>
        <v>294.46676641414587</v>
      </c>
      <c r="AH71" s="16">
        <f t="shared" si="38"/>
        <v>176.33765663172687</v>
      </c>
      <c r="AI71" s="16">
        <f t="shared" si="39"/>
        <v>176.33765663172687</v>
      </c>
      <c r="AJ71" s="16">
        <f t="shared" si="40"/>
        <v>176.33765663172687</v>
      </c>
      <c r="AK71" s="16">
        <f t="shared" si="41"/>
        <v>176.33765663172687</v>
      </c>
      <c r="AN71" s="17">
        <v>2033</v>
      </c>
      <c r="AO71" s="16">
        <f t="shared" si="42"/>
        <v>371.50749018528865</v>
      </c>
      <c r="AP71" s="16">
        <f t="shared" si="35"/>
        <v>222.56209089441256</v>
      </c>
      <c r="AQ71" s="16">
        <f t="shared" si="35"/>
        <v>222.56209089441256</v>
      </c>
      <c r="AR71" s="16">
        <f t="shared" si="35"/>
        <v>222.56209089441256</v>
      </c>
      <c r="AS71" s="16">
        <f t="shared" si="35"/>
        <v>222.56209089441256</v>
      </c>
      <c r="AV71" s="17">
        <v>2033</v>
      </c>
      <c r="AW71" s="16">
        <f t="shared" si="43"/>
        <v>465.6683747944632</v>
      </c>
      <c r="AX71" s="16">
        <f t="shared" si="44"/>
        <v>279.05862165991732</v>
      </c>
      <c r="AY71" s="16">
        <f t="shared" si="45"/>
        <v>279.05862165991732</v>
      </c>
      <c r="AZ71" s="16">
        <f t="shared" si="46"/>
        <v>279.05862165991732</v>
      </c>
      <c r="BA71" s="16">
        <f t="shared" si="47"/>
        <v>279.05862165991732</v>
      </c>
    </row>
    <row r="72" spans="2:53" ht="17.25" x14ac:dyDescent="0.25">
      <c r="B72" s="17">
        <v>2037</v>
      </c>
      <c r="C72" s="16">
        <v>120</v>
      </c>
      <c r="D72" s="16">
        <v>72</v>
      </c>
      <c r="E72" s="16">
        <v>72</v>
      </c>
      <c r="F72" s="16">
        <v>72</v>
      </c>
      <c r="G72" s="16">
        <v>72</v>
      </c>
      <c r="J72" s="17">
        <v>2037</v>
      </c>
      <c r="K72" s="16">
        <v>160</v>
      </c>
      <c r="L72" s="16">
        <v>96</v>
      </c>
      <c r="M72" s="16">
        <v>96</v>
      </c>
      <c r="N72" s="16">
        <v>96</v>
      </c>
      <c r="O72" s="16">
        <v>96</v>
      </c>
      <c r="R72" s="17">
        <v>2037</v>
      </c>
      <c r="S72" s="16">
        <v>210</v>
      </c>
      <c r="T72" s="16">
        <v>126</v>
      </c>
      <c r="U72" s="16">
        <v>126</v>
      </c>
      <c r="V72" s="16">
        <v>126</v>
      </c>
      <c r="W72" s="16">
        <v>126</v>
      </c>
      <c r="AF72" s="17">
        <v>2034</v>
      </c>
      <c r="AG72" s="16">
        <f t="shared" si="37"/>
        <v>226.59036403277295</v>
      </c>
      <c r="AH72" s="16">
        <f t="shared" si="38"/>
        <v>135.95421841966376</v>
      </c>
      <c r="AI72" s="16">
        <f t="shared" si="39"/>
        <v>135.95421841966376</v>
      </c>
      <c r="AJ72" s="16">
        <f t="shared" si="40"/>
        <v>135.95421841966376</v>
      </c>
      <c r="AK72" s="16">
        <f t="shared" si="41"/>
        <v>135.95421841966376</v>
      </c>
      <c r="AN72" s="17">
        <v>2034</v>
      </c>
      <c r="AO72" s="16">
        <f t="shared" si="42"/>
        <v>288.6929082491626</v>
      </c>
      <c r="AP72" s="16">
        <f t="shared" si="35"/>
        <v>172.88005552130085</v>
      </c>
      <c r="AQ72" s="16">
        <f t="shared" si="35"/>
        <v>172.88005552130085</v>
      </c>
      <c r="AR72" s="16">
        <f t="shared" si="35"/>
        <v>172.88005552130085</v>
      </c>
      <c r="AS72" s="16">
        <f t="shared" si="35"/>
        <v>172.88005552130085</v>
      </c>
      <c r="AV72" s="17">
        <v>2034</v>
      </c>
      <c r="AW72" s="16">
        <f t="shared" si="43"/>
        <v>364.22302959342022</v>
      </c>
      <c r="AX72" s="16">
        <f t="shared" si="44"/>
        <v>218.19812832785544</v>
      </c>
      <c r="AY72" s="16">
        <f t="shared" si="45"/>
        <v>218.19812832785544</v>
      </c>
      <c r="AZ72" s="16">
        <f t="shared" si="46"/>
        <v>218.19812832785544</v>
      </c>
      <c r="BA72" s="16">
        <f t="shared" si="47"/>
        <v>218.19812832785544</v>
      </c>
    </row>
    <row r="73" spans="2:53" ht="17.25" x14ac:dyDescent="0.25">
      <c r="B73" s="17">
        <v>2038</v>
      </c>
      <c r="C73" s="16">
        <v>86</v>
      </c>
      <c r="D73" s="16">
        <v>52</v>
      </c>
      <c r="E73" s="16">
        <v>52</v>
      </c>
      <c r="F73" s="16">
        <v>52</v>
      </c>
      <c r="G73" s="16">
        <v>52</v>
      </c>
      <c r="J73" s="17">
        <v>2038</v>
      </c>
      <c r="K73" s="16">
        <v>120</v>
      </c>
      <c r="L73" s="16">
        <v>72</v>
      </c>
      <c r="M73" s="16">
        <v>72</v>
      </c>
      <c r="N73" s="16">
        <v>72</v>
      </c>
      <c r="O73" s="16">
        <v>72</v>
      </c>
      <c r="R73" s="17">
        <v>2038</v>
      </c>
      <c r="S73" s="16">
        <v>160</v>
      </c>
      <c r="T73" s="16">
        <v>96</v>
      </c>
      <c r="U73" s="16">
        <v>96</v>
      </c>
      <c r="V73" s="16">
        <v>96</v>
      </c>
      <c r="W73" s="16">
        <v>96</v>
      </c>
      <c r="AF73" s="17">
        <v>2035</v>
      </c>
      <c r="AG73" s="16">
        <f t="shared" si="37"/>
        <v>172.7813233365371</v>
      </c>
      <c r="AH73" s="16">
        <f t="shared" si="38"/>
        <v>103.66879400192227</v>
      </c>
      <c r="AI73" s="16">
        <f t="shared" si="39"/>
        <v>103.66879400192227</v>
      </c>
      <c r="AJ73" s="16">
        <f t="shared" si="40"/>
        <v>103.66879400192227</v>
      </c>
      <c r="AK73" s="16">
        <f t="shared" si="41"/>
        <v>103.66879400192227</v>
      </c>
      <c r="AN73" s="17">
        <v>2035</v>
      </c>
      <c r="AO73" s="16">
        <f t="shared" si="42"/>
        <v>222.14741571840483</v>
      </c>
      <c r="AP73" s="16">
        <f t="shared" si="35"/>
        <v>133.28844943104289</v>
      </c>
      <c r="AQ73" s="16">
        <f t="shared" si="35"/>
        <v>133.28844943104289</v>
      </c>
      <c r="AR73" s="16">
        <f t="shared" si="35"/>
        <v>133.28844943104289</v>
      </c>
      <c r="AS73" s="16">
        <f t="shared" si="35"/>
        <v>133.28844943104289</v>
      </c>
      <c r="AV73" s="17">
        <v>2035</v>
      </c>
      <c r="AW73" s="16">
        <f t="shared" si="43"/>
        <v>283.03226298937506</v>
      </c>
      <c r="AX73" s="16">
        <f t="shared" si="44"/>
        <v>169.49025051107924</v>
      </c>
      <c r="AY73" s="16">
        <f t="shared" si="45"/>
        <v>169.49025051107924</v>
      </c>
      <c r="AZ73" s="16">
        <f t="shared" si="46"/>
        <v>169.49025051107924</v>
      </c>
      <c r="BA73" s="16">
        <f t="shared" si="47"/>
        <v>169.49025051107924</v>
      </c>
    </row>
    <row r="74" spans="2:53" ht="17.25" x14ac:dyDescent="0.25">
      <c r="B74" s="17">
        <v>2039</v>
      </c>
      <c r="C74" s="16">
        <v>59</v>
      </c>
      <c r="D74" s="16">
        <v>35</v>
      </c>
      <c r="E74" s="16">
        <v>35</v>
      </c>
      <c r="F74" s="16">
        <v>35</v>
      </c>
      <c r="G74" s="16">
        <v>35</v>
      </c>
      <c r="J74" s="17">
        <v>2039</v>
      </c>
      <c r="K74" s="16">
        <v>86</v>
      </c>
      <c r="L74" s="16">
        <v>52</v>
      </c>
      <c r="M74" s="16">
        <v>52</v>
      </c>
      <c r="N74" s="16">
        <v>52</v>
      </c>
      <c r="O74" s="16">
        <v>52</v>
      </c>
      <c r="R74" s="17">
        <v>2039</v>
      </c>
      <c r="S74" s="16">
        <v>120</v>
      </c>
      <c r="T74" s="16">
        <v>72</v>
      </c>
      <c r="U74" s="16">
        <v>72</v>
      </c>
      <c r="V74" s="16">
        <v>72</v>
      </c>
      <c r="W74" s="16">
        <v>72</v>
      </c>
      <c r="AF74" s="17">
        <v>2036</v>
      </c>
      <c r="AG74" s="16">
        <f t="shared" si="37"/>
        <v>129.06167942971959</v>
      </c>
      <c r="AH74" s="16">
        <f t="shared" si="38"/>
        <v>77.437007657831757</v>
      </c>
      <c r="AI74" s="16">
        <f t="shared" si="39"/>
        <v>77.437007657831757</v>
      </c>
      <c r="AJ74" s="16">
        <f t="shared" si="40"/>
        <v>77.437007657831757</v>
      </c>
      <c r="AK74" s="16">
        <f t="shared" si="41"/>
        <v>77.437007657831757</v>
      </c>
      <c r="AN74" s="17">
        <v>2036</v>
      </c>
      <c r="AO74" s="16">
        <f t="shared" si="42"/>
        <v>169.39345425150697</v>
      </c>
      <c r="AP74" s="16">
        <f t="shared" si="35"/>
        <v>101.63607255090417</v>
      </c>
      <c r="AQ74" s="16">
        <f t="shared" si="35"/>
        <v>101.63607255090417</v>
      </c>
      <c r="AR74" s="16">
        <f t="shared" si="35"/>
        <v>101.63607255090417</v>
      </c>
      <c r="AS74" s="16">
        <f t="shared" si="35"/>
        <v>101.63607255090417</v>
      </c>
      <c r="AV74" s="17">
        <v>2036</v>
      </c>
      <c r="AW74" s="16">
        <f t="shared" si="43"/>
        <v>217.7915840376518</v>
      </c>
      <c r="AX74" s="16">
        <f t="shared" si="44"/>
        <v>130.67495042259108</v>
      </c>
      <c r="AY74" s="16">
        <f t="shared" si="45"/>
        <v>130.67495042259108</v>
      </c>
      <c r="AZ74" s="16">
        <f t="shared" si="46"/>
        <v>130.67495042259108</v>
      </c>
      <c r="BA74" s="16">
        <f t="shared" si="47"/>
        <v>130.67495042259108</v>
      </c>
    </row>
    <row r="75" spans="2:53" ht="17.25" x14ac:dyDescent="0.25">
      <c r="B75" s="17">
        <v>2040</v>
      </c>
      <c r="C75" s="16">
        <v>36</v>
      </c>
      <c r="D75" s="16">
        <v>22</v>
      </c>
      <c r="E75" s="16">
        <v>22</v>
      </c>
      <c r="F75" s="16">
        <v>22</v>
      </c>
      <c r="G75" s="16">
        <v>22</v>
      </c>
      <c r="J75" s="17">
        <v>2040</v>
      </c>
      <c r="K75" s="16">
        <v>59</v>
      </c>
      <c r="L75" s="16">
        <v>35</v>
      </c>
      <c r="M75" s="16">
        <v>35</v>
      </c>
      <c r="N75" s="16">
        <v>35</v>
      </c>
      <c r="O75" s="16">
        <v>35</v>
      </c>
      <c r="R75" s="17">
        <v>2040</v>
      </c>
      <c r="S75" s="16">
        <v>86</v>
      </c>
      <c r="T75" s="16">
        <v>52</v>
      </c>
      <c r="U75" s="16">
        <v>52</v>
      </c>
      <c r="V75" s="16">
        <v>52</v>
      </c>
      <c r="W75" s="16">
        <v>52</v>
      </c>
      <c r="AF75" s="17">
        <v>2037</v>
      </c>
      <c r="AG75" s="16">
        <f t="shared" si="37"/>
        <v>94.898293698323215</v>
      </c>
      <c r="AH75" s="16">
        <f t="shared" si="38"/>
        <v>56.938976218993929</v>
      </c>
      <c r="AI75" s="16">
        <f t="shared" si="39"/>
        <v>56.938976218993929</v>
      </c>
      <c r="AJ75" s="16">
        <f t="shared" si="40"/>
        <v>56.938976218993929</v>
      </c>
      <c r="AK75" s="16">
        <f t="shared" si="41"/>
        <v>56.938976218993929</v>
      </c>
      <c r="AN75" s="17">
        <v>2037</v>
      </c>
      <c r="AO75" s="16">
        <f t="shared" si="42"/>
        <v>126.53105826443097</v>
      </c>
      <c r="AP75" s="16">
        <f t="shared" si="35"/>
        <v>75.918634958658572</v>
      </c>
      <c r="AQ75" s="16">
        <f t="shared" si="35"/>
        <v>75.918634958658572</v>
      </c>
      <c r="AR75" s="16">
        <f t="shared" si="35"/>
        <v>75.918634958658572</v>
      </c>
      <c r="AS75" s="16">
        <f t="shared" si="35"/>
        <v>75.918634958658572</v>
      </c>
      <c r="AV75" s="17">
        <v>2037</v>
      </c>
      <c r="AW75" s="16">
        <f t="shared" si="43"/>
        <v>166.07201397206563</v>
      </c>
      <c r="AX75" s="16">
        <f t="shared" si="44"/>
        <v>99.643208383239383</v>
      </c>
      <c r="AY75" s="16">
        <f t="shared" si="45"/>
        <v>99.643208383239383</v>
      </c>
      <c r="AZ75" s="16">
        <f t="shared" si="46"/>
        <v>99.643208383239383</v>
      </c>
      <c r="BA75" s="16">
        <f t="shared" si="47"/>
        <v>99.643208383239383</v>
      </c>
    </row>
    <row r="76" spans="2:53" ht="17.25" x14ac:dyDescent="0.25">
      <c r="B76" s="17">
        <v>2041</v>
      </c>
      <c r="C76" s="16">
        <v>18</v>
      </c>
      <c r="D76" s="16">
        <v>11</v>
      </c>
      <c r="E76" s="16">
        <v>11</v>
      </c>
      <c r="F76" s="16">
        <v>11</v>
      </c>
      <c r="G76" s="16">
        <v>11</v>
      </c>
      <c r="J76" s="17">
        <v>2041</v>
      </c>
      <c r="K76" s="16">
        <v>36</v>
      </c>
      <c r="L76" s="16">
        <v>22</v>
      </c>
      <c r="M76" s="16">
        <v>22</v>
      </c>
      <c r="N76" s="16">
        <v>22</v>
      </c>
      <c r="O76" s="16">
        <v>22</v>
      </c>
      <c r="R76" s="17">
        <v>2041</v>
      </c>
      <c r="S76" s="16">
        <v>59</v>
      </c>
      <c r="T76" s="16">
        <v>35</v>
      </c>
      <c r="U76" s="16">
        <v>35</v>
      </c>
      <c r="V76" s="16">
        <v>35</v>
      </c>
      <c r="W76" s="16">
        <v>35</v>
      </c>
      <c r="AF76" s="17">
        <v>2038</v>
      </c>
      <c r="AG76" s="16">
        <f t="shared" si="37"/>
        <v>66.676905703070247</v>
      </c>
      <c r="AH76" s="16">
        <f t="shared" si="38"/>
        <v>40.316268564647125</v>
      </c>
      <c r="AI76" s="16">
        <f t="shared" si="39"/>
        <v>40.316268564647125</v>
      </c>
      <c r="AJ76" s="16">
        <f t="shared" si="40"/>
        <v>40.316268564647125</v>
      </c>
      <c r="AK76" s="16">
        <f t="shared" si="41"/>
        <v>40.316268564647125</v>
      </c>
      <c r="AN76" s="17">
        <v>2038</v>
      </c>
      <c r="AO76" s="16">
        <f t="shared" si="42"/>
        <v>93.037542841493362</v>
      </c>
      <c r="AP76" s="16">
        <f t="shared" si="35"/>
        <v>55.822525704896016</v>
      </c>
      <c r="AQ76" s="16">
        <f t="shared" si="35"/>
        <v>55.822525704896016</v>
      </c>
      <c r="AR76" s="16">
        <f t="shared" si="35"/>
        <v>55.822525704896016</v>
      </c>
      <c r="AS76" s="16">
        <f t="shared" si="35"/>
        <v>55.822525704896016</v>
      </c>
      <c r="AV76" s="17">
        <v>2038</v>
      </c>
      <c r="AW76" s="16">
        <f t="shared" si="43"/>
        <v>124.05005712199114</v>
      </c>
      <c r="AX76" s="16">
        <f t="shared" si="44"/>
        <v>74.430034273194693</v>
      </c>
      <c r="AY76" s="16">
        <f t="shared" si="45"/>
        <v>74.430034273194693</v>
      </c>
      <c r="AZ76" s="16">
        <f t="shared" si="46"/>
        <v>74.430034273194693</v>
      </c>
      <c r="BA76" s="16">
        <f t="shared" si="47"/>
        <v>74.430034273194693</v>
      </c>
    </row>
    <row r="77" spans="2:53" ht="17.25" x14ac:dyDescent="0.25">
      <c r="B77" s="17">
        <v>2042</v>
      </c>
      <c r="C77" s="16">
        <v>2</v>
      </c>
      <c r="D77" s="16">
        <v>1</v>
      </c>
      <c r="E77" s="16">
        <v>1</v>
      </c>
      <c r="F77" s="16">
        <v>1</v>
      </c>
      <c r="G77" s="16">
        <v>1</v>
      </c>
      <c r="J77" s="17">
        <v>2042</v>
      </c>
      <c r="K77" s="16">
        <v>18</v>
      </c>
      <c r="L77" s="16">
        <v>11</v>
      </c>
      <c r="M77" s="16">
        <v>11</v>
      </c>
      <c r="N77" s="16">
        <v>11</v>
      </c>
      <c r="O77" s="16">
        <v>11</v>
      </c>
      <c r="R77" s="17">
        <v>2042</v>
      </c>
      <c r="S77" s="16">
        <v>36</v>
      </c>
      <c r="T77" s="16">
        <v>22</v>
      </c>
      <c r="U77" s="16">
        <v>22</v>
      </c>
      <c r="V77" s="16">
        <v>22</v>
      </c>
      <c r="W77" s="16">
        <v>22</v>
      </c>
      <c r="AF77" s="17">
        <v>2039</v>
      </c>
      <c r="AG77" s="16">
        <f t="shared" si="37"/>
        <v>44.846528003661014</v>
      </c>
      <c r="AH77" s="16">
        <f t="shared" si="38"/>
        <v>26.603872544544668</v>
      </c>
      <c r="AI77" s="16">
        <f t="shared" si="39"/>
        <v>26.603872544544668</v>
      </c>
      <c r="AJ77" s="16">
        <f t="shared" si="40"/>
        <v>26.603872544544668</v>
      </c>
      <c r="AK77" s="16">
        <f t="shared" si="41"/>
        <v>26.603872544544668</v>
      </c>
      <c r="AN77" s="17">
        <v>2039</v>
      </c>
      <c r="AO77" s="16">
        <f t="shared" si="42"/>
        <v>65.3695153951669</v>
      </c>
      <c r="AP77" s="16">
        <f t="shared" si="35"/>
        <v>39.525753494752081</v>
      </c>
      <c r="AQ77" s="16">
        <f t="shared" si="35"/>
        <v>39.525753494752081</v>
      </c>
      <c r="AR77" s="16">
        <f t="shared" si="35"/>
        <v>39.525753494752081</v>
      </c>
      <c r="AS77" s="16">
        <f t="shared" si="35"/>
        <v>39.525753494752081</v>
      </c>
      <c r="AV77" s="17">
        <v>2039</v>
      </c>
      <c r="AW77" s="16">
        <f t="shared" si="43"/>
        <v>91.213277295581719</v>
      </c>
      <c r="AX77" s="16">
        <f t="shared" si="44"/>
        <v>54.727966377349034</v>
      </c>
      <c r="AY77" s="16">
        <f t="shared" si="45"/>
        <v>54.727966377349034</v>
      </c>
      <c r="AZ77" s="16">
        <f t="shared" si="46"/>
        <v>54.727966377349034</v>
      </c>
      <c r="BA77" s="16">
        <f t="shared" si="47"/>
        <v>54.727966377349034</v>
      </c>
    </row>
    <row r="78" spans="2:53" ht="17.25" x14ac:dyDescent="0.25">
      <c r="B78" s="17">
        <v>2043</v>
      </c>
      <c r="C78" s="16">
        <v>-11</v>
      </c>
      <c r="D78" s="16">
        <v>-11</v>
      </c>
      <c r="E78" s="16">
        <v>-11</v>
      </c>
      <c r="F78" s="16">
        <v>-11</v>
      </c>
      <c r="G78" s="16">
        <v>-11</v>
      </c>
      <c r="J78" s="17">
        <v>2043</v>
      </c>
      <c r="K78" s="16">
        <v>2</v>
      </c>
      <c r="L78" s="16">
        <v>1</v>
      </c>
      <c r="M78" s="16">
        <v>1</v>
      </c>
      <c r="N78" s="16">
        <v>1</v>
      </c>
      <c r="O78" s="16">
        <v>1</v>
      </c>
      <c r="R78" s="17">
        <v>2043</v>
      </c>
      <c r="S78" s="16">
        <v>18</v>
      </c>
      <c r="T78" s="16">
        <v>11</v>
      </c>
      <c r="U78" s="16">
        <v>11</v>
      </c>
      <c r="V78" s="16">
        <v>11</v>
      </c>
      <c r="W78" s="16">
        <v>11</v>
      </c>
      <c r="AF78" s="17">
        <v>2040</v>
      </c>
      <c r="AG78" s="16">
        <f t="shared" si="37"/>
        <v>26.827434498700509</v>
      </c>
      <c r="AH78" s="16">
        <f t="shared" si="38"/>
        <v>16.39454330476142</v>
      </c>
      <c r="AI78" s="16">
        <f t="shared" si="39"/>
        <v>16.39454330476142</v>
      </c>
      <c r="AJ78" s="16">
        <f t="shared" si="40"/>
        <v>16.39454330476142</v>
      </c>
      <c r="AK78" s="16">
        <f t="shared" si="41"/>
        <v>16.39454330476142</v>
      </c>
      <c r="AN78" s="17">
        <v>2040</v>
      </c>
      <c r="AO78" s="16">
        <f t="shared" si="42"/>
        <v>43.967184317314718</v>
      </c>
      <c r="AP78" s="16">
        <f t="shared" si="35"/>
        <v>26.082227984847716</v>
      </c>
      <c r="AQ78" s="16">
        <f t="shared" si="35"/>
        <v>26.082227984847716</v>
      </c>
      <c r="AR78" s="16">
        <f t="shared" si="35"/>
        <v>26.082227984847716</v>
      </c>
      <c r="AS78" s="16">
        <f t="shared" si="35"/>
        <v>26.082227984847716</v>
      </c>
      <c r="AV78" s="17">
        <v>2040</v>
      </c>
      <c r="AW78" s="16">
        <f t="shared" si="43"/>
        <v>64.087760191340095</v>
      </c>
      <c r="AX78" s="16">
        <f t="shared" si="44"/>
        <v>38.750738720345176</v>
      </c>
      <c r="AY78" s="16">
        <f t="shared" si="45"/>
        <v>38.750738720345176</v>
      </c>
      <c r="AZ78" s="16">
        <f t="shared" si="46"/>
        <v>38.750738720345176</v>
      </c>
      <c r="BA78" s="16">
        <f t="shared" si="47"/>
        <v>38.750738720345176</v>
      </c>
    </row>
    <row r="79" spans="2:53" ht="17.25" x14ac:dyDescent="0.25">
      <c r="B79" s="17">
        <v>2044</v>
      </c>
      <c r="C79" s="16">
        <v>-50</v>
      </c>
      <c r="D79" s="16">
        <v>-30</v>
      </c>
      <c r="E79" s="16">
        <v>-30</v>
      </c>
      <c r="F79" s="16">
        <v>-30</v>
      </c>
      <c r="G79" s="16">
        <v>-30</v>
      </c>
      <c r="J79" s="17">
        <v>2044</v>
      </c>
      <c r="K79" s="16">
        <v>-11</v>
      </c>
      <c r="L79" s="16">
        <v>-11</v>
      </c>
      <c r="M79" s="16">
        <v>-11</v>
      </c>
      <c r="N79" s="16">
        <v>-11</v>
      </c>
      <c r="O79" s="16">
        <v>-11</v>
      </c>
      <c r="R79" s="17">
        <v>2044</v>
      </c>
      <c r="S79" s="16">
        <v>2</v>
      </c>
      <c r="T79" s="16">
        <v>1</v>
      </c>
      <c r="U79" s="16">
        <v>1</v>
      </c>
      <c r="V79" s="16">
        <v>1</v>
      </c>
      <c r="W79" s="16">
        <v>1</v>
      </c>
      <c r="AF79" s="17">
        <v>2041</v>
      </c>
      <c r="AG79" s="16">
        <f t="shared" si="37"/>
        <v>13.150703185637504</v>
      </c>
      <c r="AH79" s="16">
        <f t="shared" si="38"/>
        <v>8.0365408356673633</v>
      </c>
      <c r="AI79" s="16">
        <f t="shared" si="39"/>
        <v>8.0365408356673633</v>
      </c>
      <c r="AJ79" s="16">
        <f t="shared" si="40"/>
        <v>8.0365408356673633</v>
      </c>
      <c r="AK79" s="16">
        <f t="shared" si="41"/>
        <v>8.0365408356673633</v>
      </c>
      <c r="AN79" s="17">
        <v>2041</v>
      </c>
      <c r="AO79" s="16">
        <f t="shared" si="42"/>
        <v>26.301406371275007</v>
      </c>
      <c r="AP79" s="16">
        <f t="shared" ref="AP79:AP84" si="48">L76/$AC21</f>
        <v>16.073081671334727</v>
      </c>
      <c r="AQ79" s="16">
        <f t="shared" ref="AQ79:AQ84" si="49">M76/$AC21</f>
        <v>16.073081671334727</v>
      </c>
      <c r="AR79" s="16">
        <f t="shared" ref="AR79:AR84" si="50">N76/$AC21</f>
        <v>16.073081671334727</v>
      </c>
      <c r="AS79" s="16">
        <f t="shared" ref="AS79:AS84" si="51">O76/$AC21</f>
        <v>16.073081671334727</v>
      </c>
      <c r="AV79" s="17">
        <v>2041</v>
      </c>
      <c r="AW79" s="16">
        <f t="shared" si="43"/>
        <v>43.105082664034036</v>
      </c>
      <c r="AX79" s="16">
        <f t="shared" si="44"/>
        <v>25.570811749850701</v>
      </c>
      <c r="AY79" s="16">
        <f t="shared" si="45"/>
        <v>25.570811749850701</v>
      </c>
      <c r="AZ79" s="16">
        <f t="shared" si="46"/>
        <v>25.570811749850701</v>
      </c>
      <c r="BA79" s="16">
        <f t="shared" si="47"/>
        <v>25.570811749850701</v>
      </c>
    </row>
    <row r="80" spans="2:53" ht="17.25" x14ac:dyDescent="0.25">
      <c r="B80" s="17">
        <v>2045</v>
      </c>
      <c r="C80" s="16">
        <v>-34</v>
      </c>
      <c r="D80" s="16">
        <v>-20</v>
      </c>
      <c r="E80" s="16">
        <v>-20</v>
      </c>
      <c r="F80" s="16">
        <v>-20</v>
      </c>
      <c r="G80" s="16">
        <v>-20</v>
      </c>
      <c r="J80" s="17">
        <v>2045</v>
      </c>
      <c r="K80" s="16">
        <v>-50</v>
      </c>
      <c r="L80" s="16">
        <v>-30</v>
      </c>
      <c r="M80" s="16">
        <v>-30</v>
      </c>
      <c r="N80" s="16">
        <v>-30</v>
      </c>
      <c r="O80" s="16">
        <v>-30</v>
      </c>
      <c r="R80" s="17">
        <v>2045</v>
      </c>
      <c r="S80" s="16">
        <v>-11</v>
      </c>
      <c r="T80" s="16">
        <v>-11</v>
      </c>
      <c r="U80" s="16">
        <v>-11</v>
      </c>
      <c r="V80" s="16">
        <v>-11</v>
      </c>
      <c r="W80" s="16">
        <v>-11</v>
      </c>
      <c r="AF80" s="17">
        <v>2042</v>
      </c>
      <c r="AG80" s="16">
        <f t="shared" si="37"/>
        <v>1.4325384733809916</v>
      </c>
      <c r="AH80" s="16">
        <f t="shared" si="38"/>
        <v>0.7162692366904958</v>
      </c>
      <c r="AI80" s="16">
        <f t="shared" si="39"/>
        <v>0.7162692366904958</v>
      </c>
      <c r="AJ80" s="16">
        <f t="shared" si="40"/>
        <v>0.7162692366904958</v>
      </c>
      <c r="AK80" s="16">
        <f t="shared" si="41"/>
        <v>0.7162692366904958</v>
      </c>
      <c r="AN80" s="17">
        <v>2042</v>
      </c>
      <c r="AO80" s="16">
        <f t="shared" si="42"/>
        <v>12.892846260428923</v>
      </c>
      <c r="AP80" s="16">
        <f t="shared" si="48"/>
        <v>7.8789616035954531</v>
      </c>
      <c r="AQ80" s="16">
        <f t="shared" si="49"/>
        <v>7.8789616035954531</v>
      </c>
      <c r="AR80" s="16">
        <f t="shared" si="50"/>
        <v>7.8789616035954531</v>
      </c>
      <c r="AS80" s="16">
        <f t="shared" si="51"/>
        <v>7.8789616035954531</v>
      </c>
      <c r="AV80" s="17">
        <v>2042</v>
      </c>
      <c r="AW80" s="16">
        <f t="shared" si="43"/>
        <v>25.785692520857847</v>
      </c>
      <c r="AX80" s="16">
        <f t="shared" si="44"/>
        <v>15.757923207190906</v>
      </c>
      <c r="AY80" s="16">
        <f t="shared" si="45"/>
        <v>15.757923207190906</v>
      </c>
      <c r="AZ80" s="16">
        <f t="shared" si="46"/>
        <v>15.757923207190906</v>
      </c>
      <c r="BA80" s="16">
        <f t="shared" si="47"/>
        <v>15.757923207190906</v>
      </c>
    </row>
    <row r="81" spans="10:53" ht="17.25" x14ac:dyDescent="0.25">
      <c r="J81" s="17">
        <v>2046</v>
      </c>
      <c r="K81" s="16">
        <v>-34</v>
      </c>
      <c r="L81" s="16">
        <v>-20</v>
      </c>
      <c r="M81" s="16">
        <v>-20</v>
      </c>
      <c r="N81" s="16">
        <v>-20</v>
      </c>
      <c r="O81" s="16">
        <v>-20</v>
      </c>
      <c r="R81" s="17">
        <v>2046</v>
      </c>
      <c r="S81" s="16">
        <v>-50</v>
      </c>
      <c r="T81" s="16">
        <v>-30</v>
      </c>
      <c r="U81" s="16">
        <v>-30</v>
      </c>
      <c r="V81" s="16">
        <v>-30</v>
      </c>
      <c r="W81" s="16">
        <v>-30</v>
      </c>
      <c r="AF81" s="17">
        <v>2043</v>
      </c>
      <c r="AG81" s="16">
        <f t="shared" si="37"/>
        <v>-7.7244721603876991</v>
      </c>
      <c r="AH81" s="16">
        <f t="shared" si="38"/>
        <v>-7.7244721603876991</v>
      </c>
      <c r="AI81" s="16">
        <f t="shared" si="39"/>
        <v>-7.7244721603876991</v>
      </c>
      <c r="AJ81" s="16">
        <f t="shared" si="40"/>
        <v>-7.7244721603876991</v>
      </c>
      <c r="AK81" s="16">
        <f t="shared" si="41"/>
        <v>-7.7244721603876991</v>
      </c>
      <c r="AN81" s="17">
        <v>2043</v>
      </c>
      <c r="AO81" s="16">
        <f t="shared" si="42"/>
        <v>1.4044494837068544</v>
      </c>
      <c r="AP81" s="16">
        <f t="shared" si="48"/>
        <v>0.7022247418534272</v>
      </c>
      <c r="AQ81" s="16">
        <f t="shared" si="49"/>
        <v>0.7022247418534272</v>
      </c>
      <c r="AR81" s="16">
        <f t="shared" si="50"/>
        <v>0.7022247418534272</v>
      </c>
      <c r="AS81" s="16">
        <f t="shared" si="51"/>
        <v>0.7022247418534272</v>
      </c>
      <c r="AV81" s="17">
        <v>2043</v>
      </c>
      <c r="AW81" s="16">
        <f t="shared" si="43"/>
        <v>12.640045353361689</v>
      </c>
      <c r="AX81" s="16">
        <f t="shared" si="44"/>
        <v>7.7244721603876991</v>
      </c>
      <c r="AY81" s="16">
        <f t="shared" si="45"/>
        <v>7.7244721603876991</v>
      </c>
      <c r="AZ81" s="16">
        <f t="shared" si="46"/>
        <v>7.7244721603876991</v>
      </c>
      <c r="BA81" s="16">
        <f t="shared" si="47"/>
        <v>7.7244721603876991</v>
      </c>
    </row>
    <row r="82" spans="10:53" ht="17.25" x14ac:dyDescent="0.25">
      <c r="R82" s="17">
        <v>2047</v>
      </c>
      <c r="S82" s="16">
        <v>-34</v>
      </c>
      <c r="T82" s="16">
        <v>-20</v>
      </c>
      <c r="U82" s="16">
        <v>-20</v>
      </c>
      <c r="V82" s="16">
        <v>-20</v>
      </c>
      <c r="W82" s="16">
        <v>-20</v>
      </c>
      <c r="AF82" s="17">
        <v>2044</v>
      </c>
      <c r="AG82" s="16">
        <f t="shared" si="37"/>
        <v>-34.42278146340329</v>
      </c>
      <c r="AH82" s="16">
        <f t="shared" si="38"/>
        <v>-20.653668878041977</v>
      </c>
      <c r="AI82" s="16">
        <f t="shared" si="39"/>
        <v>-20.653668878041977</v>
      </c>
      <c r="AJ82" s="16">
        <f t="shared" si="40"/>
        <v>-20.653668878041977</v>
      </c>
      <c r="AK82" s="16">
        <f t="shared" si="41"/>
        <v>-20.653668878041977</v>
      </c>
      <c r="AN82" s="17">
        <v>2044</v>
      </c>
      <c r="AO82" s="16">
        <f t="shared" si="42"/>
        <v>-7.5730119219487246</v>
      </c>
      <c r="AP82" s="16">
        <f t="shared" si="48"/>
        <v>-7.5730119219487246</v>
      </c>
      <c r="AQ82" s="16">
        <f t="shared" si="49"/>
        <v>-7.5730119219487246</v>
      </c>
      <c r="AR82" s="16">
        <f t="shared" si="50"/>
        <v>-7.5730119219487246</v>
      </c>
      <c r="AS82" s="16">
        <f t="shared" si="51"/>
        <v>-7.5730119219487246</v>
      </c>
      <c r="AV82" s="17">
        <v>2044</v>
      </c>
      <c r="AW82" s="16">
        <f t="shared" si="43"/>
        <v>1.3769112585361316</v>
      </c>
      <c r="AX82" s="16">
        <f t="shared" si="44"/>
        <v>0.68845562926806581</v>
      </c>
      <c r="AY82" s="16">
        <f t="shared" si="45"/>
        <v>0.68845562926806581</v>
      </c>
      <c r="AZ82" s="16">
        <f t="shared" si="46"/>
        <v>0.68845562926806581</v>
      </c>
      <c r="BA82" s="16">
        <f t="shared" si="47"/>
        <v>0.68845562926806581</v>
      </c>
    </row>
    <row r="83" spans="10:53" ht="17.25" x14ac:dyDescent="0.25">
      <c r="AF83" s="17">
        <v>2045</v>
      </c>
      <c r="AG83" s="16">
        <f t="shared" si="37"/>
        <v>-22.948520975602193</v>
      </c>
      <c r="AH83" s="16">
        <f t="shared" si="38"/>
        <v>-13.499129985648349</v>
      </c>
      <c r="AI83" s="16">
        <f t="shared" si="39"/>
        <v>-13.499129985648349</v>
      </c>
      <c r="AJ83" s="16">
        <f t="shared" si="40"/>
        <v>-13.499129985648349</v>
      </c>
      <c r="AK83" s="16">
        <f t="shared" si="41"/>
        <v>-13.499129985648349</v>
      </c>
      <c r="AN83" s="17">
        <v>2045</v>
      </c>
      <c r="AO83" s="16">
        <f t="shared" si="42"/>
        <v>-33.747824964120873</v>
      </c>
      <c r="AP83" s="16">
        <f t="shared" si="48"/>
        <v>-20.248694978472525</v>
      </c>
      <c r="AQ83" s="16">
        <f t="shared" si="49"/>
        <v>-20.248694978472525</v>
      </c>
      <c r="AR83" s="16">
        <f t="shared" si="50"/>
        <v>-20.248694978472525</v>
      </c>
      <c r="AS83" s="16">
        <f t="shared" si="51"/>
        <v>-20.248694978472525</v>
      </c>
      <c r="AV83" s="17">
        <v>2045</v>
      </c>
      <c r="AW83" s="16">
        <f t="shared" si="43"/>
        <v>-7.4245214921065923</v>
      </c>
      <c r="AX83" s="16">
        <f t="shared" si="44"/>
        <v>-7.4245214921065923</v>
      </c>
      <c r="AY83" s="16">
        <f t="shared" si="45"/>
        <v>-7.4245214921065923</v>
      </c>
      <c r="AZ83" s="16">
        <f t="shared" si="46"/>
        <v>-7.4245214921065923</v>
      </c>
      <c r="BA83" s="16">
        <f t="shared" si="47"/>
        <v>-7.4245214921065923</v>
      </c>
    </row>
    <row r="84" spans="10:53" ht="17.25" x14ac:dyDescent="0.25">
      <c r="AN84" s="17">
        <v>2046</v>
      </c>
      <c r="AO84" s="16">
        <f t="shared" si="42"/>
        <v>-22.498549976080582</v>
      </c>
      <c r="AP84" s="16">
        <f t="shared" si="48"/>
        <v>-13.234441162400342</v>
      </c>
      <c r="AQ84" s="16">
        <f t="shared" si="49"/>
        <v>-13.234441162400342</v>
      </c>
      <c r="AR84" s="16">
        <f t="shared" si="50"/>
        <v>-13.234441162400342</v>
      </c>
      <c r="AS84" s="16">
        <f t="shared" si="51"/>
        <v>-13.234441162400342</v>
      </c>
      <c r="AV84" s="17">
        <v>2046</v>
      </c>
      <c r="AW84" s="16">
        <f t="shared" si="43"/>
        <v>-33.086102906000853</v>
      </c>
      <c r="AX84" s="16">
        <f t="shared" si="44"/>
        <v>-19.851661743600513</v>
      </c>
      <c r="AY84" s="16">
        <f t="shared" si="45"/>
        <v>-19.851661743600513</v>
      </c>
      <c r="AZ84" s="16">
        <f t="shared" si="46"/>
        <v>-19.851661743600513</v>
      </c>
      <c r="BA84" s="16">
        <f t="shared" si="47"/>
        <v>-19.851661743600513</v>
      </c>
    </row>
    <row r="85" spans="10:53" ht="17.25" x14ac:dyDescent="0.25">
      <c r="AV85" s="17">
        <v>2047</v>
      </c>
      <c r="AW85" s="16">
        <f t="shared" si="43"/>
        <v>-22.057401937333903</v>
      </c>
      <c r="AX85" s="16">
        <f t="shared" si="44"/>
        <v>-12.974942316078765</v>
      </c>
      <c r="AY85" s="16">
        <f t="shared" si="45"/>
        <v>-12.974942316078765</v>
      </c>
      <c r="AZ85" s="16">
        <f t="shared" si="46"/>
        <v>-12.974942316078765</v>
      </c>
      <c r="BA85" s="16">
        <f t="shared" si="47"/>
        <v>-12.974942316078765</v>
      </c>
    </row>
    <row r="87" spans="10:53" x14ac:dyDescent="0.25">
      <c r="AF87" t="s">
        <v>87</v>
      </c>
      <c r="AG87" s="10">
        <f>AG63 + NPV(0.1,AG64:AG83)</f>
        <v>1476.1489438159199</v>
      </c>
      <c r="AH87" s="10">
        <f t="shared" ref="AH87:BA87" si="52">AH63 + NPV(0.1,AH64:AH83)</f>
        <v>945.16880499658146</v>
      </c>
      <c r="AI87" s="10">
        <f t="shared" si="52"/>
        <v>1095.0188358706866</v>
      </c>
      <c r="AJ87" s="10">
        <f t="shared" si="52"/>
        <v>894.54691953224608</v>
      </c>
      <c r="AK87" s="10">
        <f t="shared" si="52"/>
        <v>704.81735720061351</v>
      </c>
      <c r="AL87" s="10"/>
      <c r="AM87" s="10"/>
      <c r="AN87" s="10"/>
      <c r="AO87" s="10">
        <f>AO63 + NPV(0.1,AO64:AO84)</f>
        <v>1315.341052254973</v>
      </c>
      <c r="AP87" s="10">
        <f t="shared" ref="AP87:AS87" si="53">AP63 + NPV(0.1,AP64:AP84)</f>
        <v>842.21766045105164</v>
      </c>
      <c r="AQ87" s="10">
        <f t="shared" si="53"/>
        <v>1007.5509324162316</v>
      </c>
      <c r="AR87" s="10">
        <f t="shared" si="53"/>
        <v>939.91693975352882</v>
      </c>
      <c r="AS87" s="10">
        <f t="shared" si="53"/>
        <v>770.70445669697858</v>
      </c>
      <c r="AT87" s="10"/>
      <c r="AU87" s="10"/>
      <c r="AV87" s="10"/>
      <c r="AW87" s="10">
        <f>AW63 + NPV(0.1,AW64:AW85)</f>
        <v>1172.3182283912408</v>
      </c>
      <c r="AX87" s="10">
        <f t="shared" ref="AX87:BA87" si="54">AX63 + NPV(0.1,AX64:AX85)</f>
        <v>750.63962607045551</v>
      </c>
      <c r="AY87" s="10">
        <f t="shared" si="54"/>
        <v>847.36666661988374</v>
      </c>
      <c r="AZ87" s="10">
        <f t="shared" si="54"/>
        <v>875.50675030107118</v>
      </c>
      <c r="BA87" s="10">
        <f t="shared" si="54"/>
        <v>750.63962607045551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A87A-0E9A-45C0-BDA1-472A88129C39}">
  <sheetPr>
    <tabColor rgb="FFFF0000"/>
  </sheetPr>
  <dimension ref="A1"/>
  <sheetViews>
    <sheetView workbookViewId="0"/>
  </sheetViews>
  <sheetFormatPr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sheetPr>
    <tabColor theme="5" tint="0.79998168889431442"/>
  </sheetPr>
  <dimension ref="A1:AD61"/>
  <sheetViews>
    <sheetView topLeftCell="A19" zoomScale="70" zoomScaleNormal="70" workbookViewId="0">
      <selection activeCell="N42" sqref="N42"/>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8" spans="1:30" x14ac:dyDescent="0.25">
      <c r="D8" t="s">
        <v>4</v>
      </c>
      <c r="K8" t="s">
        <v>5</v>
      </c>
      <c r="R8" t="s">
        <v>6</v>
      </c>
      <c r="Y8" t="s">
        <v>7</v>
      </c>
    </row>
    <row r="9" spans="1:30" x14ac:dyDescent="0.25">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5">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5">
      <c r="A23">
        <v>2035</v>
      </c>
      <c r="B23">
        <f t="shared" si="2"/>
        <v>0.77303252508005504</v>
      </c>
      <c r="Y23" s="1">
        <v>2035</v>
      </c>
      <c r="Z23" s="2">
        <v>-11</v>
      </c>
      <c r="AA23" s="2">
        <v>-11</v>
      </c>
      <c r="AB23" s="2">
        <v>-11</v>
      </c>
      <c r="AC23" s="2">
        <v>-11</v>
      </c>
      <c r="AD23" s="2">
        <v>-11</v>
      </c>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5">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5">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5">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5">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5">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5">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5">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5">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5">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5">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5">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5">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sheetPr>
    <tabColor theme="5" tint="0.79998168889431442"/>
  </sheetPr>
  <dimension ref="A1:AD60"/>
  <sheetViews>
    <sheetView topLeftCell="J25" workbookViewId="0">
      <selection activeCell="F27" sqref="F27"/>
    </sheetView>
  </sheetViews>
  <sheetFormatPr defaultColWidth="11" defaultRowHeight="15.75" x14ac:dyDescent="0.25"/>
  <sheetData>
    <row r="1" spans="1:30" x14ac:dyDescent="0.25">
      <c r="D1" t="s">
        <v>29</v>
      </c>
    </row>
    <row r="4" spans="1:30" x14ac:dyDescent="0.25">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5">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5">
      <c r="A22">
        <v>2039</v>
      </c>
      <c r="B22">
        <f t="shared" si="0"/>
        <v>0.71416256246493548</v>
      </c>
      <c r="Y22" s="1">
        <v>2039</v>
      </c>
      <c r="Z22" s="2">
        <v>-43</v>
      </c>
      <c r="AA22" s="2">
        <v>-43</v>
      </c>
      <c r="AB22" s="2">
        <v>-43</v>
      </c>
      <c r="AC22" s="2">
        <v>-43</v>
      </c>
      <c r="AD22" s="2">
        <v>-43</v>
      </c>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5">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5">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5">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5">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5">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5">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5">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5">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5">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5">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5">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5">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5">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5">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5">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5">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Oil price - assumption determin</vt:lpstr>
      <vt:lpstr>Results Oct-24--&gt;</vt:lpstr>
      <vt:lpstr>NPV Tables</vt:lpstr>
      <vt:lpstr>Cash flows</vt:lpstr>
      <vt:lpstr>Delay Summary Table</vt:lpstr>
      <vt:lpstr>Delay analysis</vt:lpstr>
      <vt:lpstr>OLD MAY-24 --&gt;</vt: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Arturo Regalado</cp:lastModifiedBy>
  <cp:revision/>
  <dcterms:created xsi:type="dcterms:W3CDTF">2024-04-18T19:53:06Z</dcterms:created>
  <dcterms:modified xsi:type="dcterms:W3CDTF">2024-10-05T19:55:38Z</dcterms:modified>
  <cp:category/>
  <cp:contentStatus/>
</cp:coreProperties>
</file>