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turoRegalado\Documents\EPL-Analysis\Labour EPL Paper\"/>
    </mc:Choice>
  </mc:AlternateContent>
  <xr:revisionPtr revIDLastSave="0" documentId="13_ncr:1_{89869A22-C90E-493E-9EF8-922B73D47A3E}" xr6:coauthVersionLast="47" xr6:coauthVersionMax="47" xr10:uidLastSave="{00000000-0000-0000-0000-000000000000}"/>
  <bookViews>
    <workbookView xWindow="28680" yWindow="-120" windowWidth="29040" windowHeight="15720" xr2:uid="{8D7601BC-8A01-B94E-959E-3CDD7B06B4AA}"/>
  </bookViews>
  <sheets>
    <sheet name="Oil price - assumption determin" sheetId="9" r:id="rId1"/>
    <sheet name="OLD MAY-24 --&gt;" sheetId="8" r:id="rId2"/>
    <sheet name="Small Field" sheetId="1" r:id="rId3"/>
    <sheet name="Medium Field" sheetId="2" r:id="rId4"/>
    <sheet name="Large Field" sheetId="3" r:id="rId5"/>
    <sheet name="No_inc_Small Field" sheetId="4" r:id="rId6"/>
    <sheet name="No_inc_Medium" sheetId="5" r:id="rId7"/>
    <sheet name="No_inc_Large" sheetId="6" r:id="rId8"/>
    <sheet name="NPV tab les" sheetId="7"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9" l="1"/>
  <c r="D12" i="9"/>
  <c r="E12" i="9"/>
  <c r="F12" i="9"/>
  <c r="G12" i="9"/>
  <c r="H12" i="9"/>
  <c r="C12" i="9"/>
  <c r="G11" i="9"/>
  <c r="H11" i="9"/>
  <c r="F11" i="9"/>
  <c r="E11" i="9"/>
  <c r="D11" i="9"/>
  <c r="D10" i="9"/>
  <c r="E10" i="9"/>
  <c r="F10" i="9"/>
  <c r="G10" i="9"/>
  <c r="H10" i="9"/>
  <c r="C10" i="9"/>
  <c r="H8" i="9"/>
  <c r="G8" i="9"/>
  <c r="K25" i="7"/>
  <c r="L25" i="7"/>
  <c r="K27" i="7"/>
  <c r="L27" i="7"/>
  <c r="L26" i="7"/>
  <c r="K26" i="7"/>
  <c r="T56" i="3"/>
  <c r="U56" i="3"/>
  <c r="V56" i="3"/>
  <c r="W56" i="3"/>
  <c r="S56" i="3"/>
  <c r="T48" i="2"/>
  <c r="U48" i="2"/>
  <c r="V48" i="2"/>
  <c r="W48" i="2"/>
  <c r="S48" i="2"/>
  <c r="T42" i="1"/>
  <c r="U42" i="1"/>
  <c r="V42" i="1"/>
  <c r="W42" i="1"/>
  <c r="S42" i="1"/>
  <c r="T56" i="6"/>
  <c r="U56" i="6"/>
  <c r="V56" i="6"/>
  <c r="W56" i="6"/>
  <c r="S56" i="6"/>
  <c r="T48" i="5"/>
  <c r="U48" i="5"/>
  <c r="V48" i="5"/>
  <c r="W48" i="5"/>
  <c r="S48" i="5"/>
  <c r="T42" i="4"/>
  <c r="U42" i="4"/>
  <c r="V42" i="4"/>
  <c r="W42" i="4"/>
  <c r="S42" i="4"/>
  <c r="S30" i="4"/>
  <c r="S31" i="4"/>
  <c r="S32" i="4"/>
  <c r="S33" i="4"/>
  <c r="S34" i="4"/>
  <c r="S35" i="4"/>
  <c r="S36" i="4"/>
  <c r="S37" i="4"/>
  <c r="S38" i="4"/>
  <c r="S39" i="4"/>
  <c r="S29" i="4"/>
  <c r="S27" i="4"/>
  <c r="S28" i="4"/>
  <c r="AD30" i="6"/>
  <c r="AC30" i="6"/>
  <c r="AB30" i="6"/>
  <c r="AA30" i="6"/>
  <c r="Z30" i="6"/>
  <c r="W30" i="6"/>
  <c r="V30" i="6"/>
  <c r="U30" i="6"/>
  <c r="T30" i="6"/>
  <c r="S30" i="6"/>
  <c r="P30" i="6"/>
  <c r="O30" i="6"/>
  <c r="N30" i="6"/>
  <c r="M30" i="6"/>
  <c r="L30" i="6"/>
  <c r="I30" i="6"/>
  <c r="H30" i="6"/>
  <c r="G30" i="6"/>
  <c r="F30" i="6"/>
  <c r="E30" i="6"/>
  <c r="B5" i="6"/>
  <c r="O31" i="6" s="1"/>
  <c r="AD27" i="5"/>
  <c r="AC27" i="5"/>
  <c r="AB27" i="5"/>
  <c r="AA27" i="5"/>
  <c r="Z27" i="5"/>
  <c r="W27" i="5"/>
  <c r="V27" i="5"/>
  <c r="U27" i="5"/>
  <c r="T27" i="5"/>
  <c r="S27" i="5"/>
  <c r="P27" i="5"/>
  <c r="O27" i="5"/>
  <c r="N27" i="5"/>
  <c r="M27" i="5"/>
  <c r="L27" i="5"/>
  <c r="I27" i="5"/>
  <c r="H27" i="5"/>
  <c r="G27" i="5"/>
  <c r="F27" i="5"/>
  <c r="E27" i="5"/>
  <c r="B6" i="5"/>
  <c r="AD27" i="4"/>
  <c r="AC27" i="4"/>
  <c r="AB27" i="4"/>
  <c r="AA27" i="4"/>
  <c r="Z27" i="4"/>
  <c r="W27" i="4"/>
  <c r="V27" i="4"/>
  <c r="U27" i="4"/>
  <c r="T27" i="4"/>
  <c r="P27" i="4"/>
  <c r="O27" i="4"/>
  <c r="N27" i="4"/>
  <c r="M27" i="4"/>
  <c r="L27" i="4"/>
  <c r="I27" i="4"/>
  <c r="H27" i="4"/>
  <c r="G27" i="4"/>
  <c r="F27" i="4"/>
  <c r="E27" i="4"/>
  <c r="B11" i="4"/>
  <c r="AC28" i="4" s="1"/>
  <c r="U4" i="4"/>
  <c r="V4" i="4" s="1"/>
  <c r="W4" i="4" s="1"/>
  <c r="X4" i="4" s="1"/>
  <c r="Y4" i="4" s="1"/>
  <c r="Z4" i="4" s="1"/>
  <c r="T4" i="4"/>
  <c r="S4" i="4"/>
  <c r="R4" i="4"/>
  <c r="Q4" i="4"/>
  <c r="P4" i="4"/>
  <c r="O4" i="4"/>
  <c r="N4" i="4"/>
  <c r="M4" i="4"/>
  <c r="Z31" i="3"/>
  <c r="AA31" i="3"/>
  <c r="AB31" i="3"/>
  <c r="AA30" i="3"/>
  <c r="AB30" i="3"/>
  <c r="AC30" i="3"/>
  <c r="AD30" i="3"/>
  <c r="W31" i="3"/>
  <c r="T30" i="3"/>
  <c r="U30" i="3"/>
  <c r="V30" i="3"/>
  <c r="W30" i="3"/>
  <c r="Z30" i="3"/>
  <c r="S30" i="3"/>
  <c r="M30" i="3"/>
  <c r="N30" i="3"/>
  <c r="O30" i="3"/>
  <c r="P30" i="3"/>
  <c r="L30" i="3"/>
  <c r="F30" i="3"/>
  <c r="G30" i="3"/>
  <c r="H30" i="3"/>
  <c r="I30" i="3"/>
  <c r="E30" i="3"/>
  <c r="B5" i="3"/>
  <c r="AC28" i="2"/>
  <c r="AA27" i="2"/>
  <c r="AB27" i="2"/>
  <c r="AC27" i="2"/>
  <c r="AD27" i="2"/>
  <c r="Z27" i="2"/>
  <c r="T27" i="2"/>
  <c r="U27" i="2"/>
  <c r="V27" i="2"/>
  <c r="W27" i="2"/>
  <c r="S27" i="2"/>
  <c r="M27" i="2"/>
  <c r="N27" i="2"/>
  <c r="O27" i="2"/>
  <c r="P27" i="2"/>
  <c r="L27" i="2"/>
  <c r="I28" i="2"/>
  <c r="F27" i="2"/>
  <c r="G27" i="2"/>
  <c r="H27" i="2"/>
  <c r="I27" i="2"/>
  <c r="E27" i="2"/>
  <c r="B6" i="2"/>
  <c r="O28" i="2" s="1"/>
  <c r="AA27" i="1"/>
  <c r="AB27" i="1"/>
  <c r="AC27" i="1"/>
  <c r="AD27" i="1"/>
  <c r="T27" i="1"/>
  <c r="U27" i="1"/>
  <c r="V27" i="1"/>
  <c r="W27" i="1"/>
  <c r="Z27" i="1"/>
  <c r="S27" i="1"/>
  <c r="B11" i="1"/>
  <c r="L28" i="1" s="1"/>
  <c r="M27" i="1"/>
  <c r="N27" i="1"/>
  <c r="O27" i="1"/>
  <c r="P27" i="1"/>
  <c r="L27" i="1"/>
  <c r="F27" i="1"/>
  <c r="G27" i="1"/>
  <c r="H27" i="1"/>
  <c r="I27" i="1"/>
  <c r="E27" i="1"/>
  <c r="T4" i="1"/>
  <c r="U4" i="1" s="1"/>
  <c r="V4" i="1" s="1"/>
  <c r="W4" i="1" s="1"/>
  <c r="X4" i="1" s="1"/>
  <c r="Y4" i="1" s="1"/>
  <c r="Z4" i="1" s="1"/>
  <c r="Q4" i="1"/>
  <c r="R4" i="1"/>
  <c r="S4" i="1"/>
  <c r="N4" i="1"/>
  <c r="O4" i="1"/>
  <c r="P4" i="1"/>
  <c r="M4" i="1"/>
  <c r="H28" i="4" l="1"/>
  <c r="T28" i="4"/>
  <c r="AD28" i="4"/>
  <c r="AC28" i="5"/>
  <c r="S28" i="5"/>
  <c r="G28" i="5"/>
  <c r="W28" i="5"/>
  <c r="M28" i="5"/>
  <c r="V28" i="5"/>
  <c r="L28" i="5"/>
  <c r="T28" i="5"/>
  <c r="I28" i="4"/>
  <c r="U28" i="4"/>
  <c r="B7" i="5"/>
  <c r="E28" i="5"/>
  <c r="U28" i="5"/>
  <c r="V31" i="6"/>
  <c r="L31" i="6"/>
  <c r="U31" i="6"/>
  <c r="I31" i="6"/>
  <c r="AB31" i="6"/>
  <c r="P31" i="6"/>
  <c r="F31" i="6"/>
  <c r="Z31" i="6"/>
  <c r="N31" i="6"/>
  <c r="B6" i="6"/>
  <c r="AD31" i="6"/>
  <c r="H31" i="6"/>
  <c r="T31" i="6"/>
  <c r="S31" i="6"/>
  <c r="W31" i="6"/>
  <c r="L28" i="4"/>
  <c r="V28" i="4"/>
  <c r="F28" i="5"/>
  <c r="Z28" i="5"/>
  <c r="AA31" i="6"/>
  <c r="M28" i="4"/>
  <c r="W28" i="4"/>
  <c r="H28" i="5"/>
  <c r="AA28" i="5"/>
  <c r="AC31" i="6"/>
  <c r="N28" i="4"/>
  <c r="Z28" i="4"/>
  <c r="I28" i="5"/>
  <c r="AB28" i="5"/>
  <c r="B12" i="4"/>
  <c r="E28" i="4"/>
  <c r="O28" i="4"/>
  <c r="AA28" i="4"/>
  <c r="N28" i="5"/>
  <c r="AD28" i="5"/>
  <c r="E31" i="6"/>
  <c r="F28" i="4"/>
  <c r="P28" i="4"/>
  <c r="AB28" i="4"/>
  <c r="O28" i="5"/>
  <c r="G31" i="6"/>
  <c r="G28" i="4"/>
  <c r="P28" i="5"/>
  <c r="M31" i="6"/>
  <c r="Z28" i="2"/>
  <c r="G28" i="2"/>
  <c r="B7" i="2"/>
  <c r="AA28" i="2"/>
  <c r="N28" i="2"/>
  <c r="AB28" i="2"/>
  <c r="S28" i="2"/>
  <c r="U28" i="2"/>
  <c r="M28" i="2"/>
  <c r="E28" i="2"/>
  <c r="V28" i="2"/>
  <c r="T28" i="2"/>
  <c r="L28" i="2"/>
  <c r="W28" i="2"/>
  <c r="P28" i="2"/>
  <c r="H28" i="2"/>
  <c r="F28" i="2"/>
  <c r="AD28" i="2"/>
  <c r="B6" i="3"/>
  <c r="AD31" i="3"/>
  <c r="U31" i="3"/>
  <c r="O31" i="3"/>
  <c r="G31" i="3"/>
  <c r="V31" i="3"/>
  <c r="P31" i="3"/>
  <c r="H31" i="3"/>
  <c r="T31" i="3"/>
  <c r="S31" i="3"/>
  <c r="F31" i="3"/>
  <c r="M31" i="3"/>
  <c r="I31" i="3"/>
  <c r="N31" i="3"/>
  <c r="E31" i="3"/>
  <c r="L31" i="3"/>
  <c r="AC31" i="3"/>
  <c r="T28" i="1"/>
  <c r="S28" i="1"/>
  <c r="B12" i="1"/>
  <c r="U28" i="1"/>
  <c r="AD28" i="1"/>
  <c r="P28" i="1"/>
  <c r="G28" i="1"/>
  <c r="O28" i="1"/>
  <c r="AB28" i="1"/>
  <c r="H28" i="1"/>
  <c r="AC28" i="1"/>
  <c r="N28" i="1"/>
  <c r="W28" i="1"/>
  <c r="AA28" i="1"/>
  <c r="I28" i="1"/>
  <c r="F28" i="1"/>
  <c r="E28" i="1"/>
  <c r="M28" i="1"/>
  <c r="V28" i="1"/>
  <c r="Z28" i="1"/>
  <c r="AB32" i="6" l="1"/>
  <c r="P32" i="6"/>
  <c r="F32" i="6"/>
  <c r="AA32" i="6"/>
  <c r="O32" i="6"/>
  <c r="E32" i="6"/>
  <c r="V32" i="6"/>
  <c r="L32" i="6"/>
  <c r="AD32" i="6"/>
  <c r="T32" i="6"/>
  <c r="H32" i="6"/>
  <c r="Z32" i="6"/>
  <c r="N32" i="6"/>
  <c r="M32" i="6"/>
  <c r="U32" i="6"/>
  <c r="S32" i="6"/>
  <c r="I32" i="6"/>
  <c r="G32" i="6"/>
  <c r="B7" i="6"/>
  <c r="AC32" i="6"/>
  <c r="W32" i="6"/>
  <c r="W29" i="4"/>
  <c r="M29" i="4"/>
  <c r="B13" i="4"/>
  <c r="V29" i="4"/>
  <c r="L29" i="4"/>
  <c r="U29" i="4"/>
  <c r="I29" i="4"/>
  <c r="AD29" i="4"/>
  <c r="T29" i="4"/>
  <c r="H29" i="4"/>
  <c r="AC29" i="4"/>
  <c r="G29" i="4"/>
  <c r="AB29" i="4"/>
  <c r="P29" i="4"/>
  <c r="F29" i="4"/>
  <c r="AA29" i="4"/>
  <c r="O29" i="4"/>
  <c r="E29" i="4"/>
  <c r="Z29" i="4"/>
  <c r="N29" i="4"/>
  <c r="W29" i="5"/>
  <c r="M29" i="5"/>
  <c r="AC29" i="5"/>
  <c r="S29" i="5"/>
  <c r="G29" i="5"/>
  <c r="AB29" i="5"/>
  <c r="P29" i="5"/>
  <c r="F29" i="5"/>
  <c r="Z29" i="5"/>
  <c r="H29" i="5"/>
  <c r="V29" i="5"/>
  <c r="E29" i="5"/>
  <c r="U29" i="5"/>
  <c r="T29" i="5"/>
  <c r="O29" i="5"/>
  <c r="N29" i="5"/>
  <c r="B8" i="5"/>
  <c r="AD29" i="5"/>
  <c r="L29" i="5"/>
  <c r="AA29" i="5"/>
  <c r="I29" i="5"/>
  <c r="B8" i="2"/>
  <c r="AD29" i="2"/>
  <c r="U29" i="2"/>
  <c r="V29" i="2"/>
  <c r="Z29" i="2"/>
  <c r="O29" i="2"/>
  <c r="F29" i="2"/>
  <c r="AB29" i="2"/>
  <c r="H29" i="2"/>
  <c r="AC29" i="2"/>
  <c r="AA29" i="2"/>
  <c r="P29" i="2"/>
  <c r="G29" i="2"/>
  <c r="E29" i="2"/>
  <c r="L29" i="2"/>
  <c r="N29" i="2"/>
  <c r="I29" i="2"/>
  <c r="M29" i="2"/>
  <c r="T29" i="2"/>
  <c r="W29" i="2"/>
  <c r="S29" i="2"/>
  <c r="B7" i="3"/>
  <c r="Z32" i="3"/>
  <c r="U32" i="3"/>
  <c r="AB32" i="3"/>
  <c r="W32" i="3"/>
  <c r="AA32" i="3"/>
  <c r="V32" i="3"/>
  <c r="AC32" i="3"/>
  <c r="L32" i="3"/>
  <c r="E32" i="3"/>
  <c r="AD32" i="3"/>
  <c r="M32" i="3"/>
  <c r="F32" i="3"/>
  <c r="N32" i="3"/>
  <c r="G32" i="3"/>
  <c r="O32" i="3"/>
  <c r="H32" i="3"/>
  <c r="P32" i="3"/>
  <c r="I32" i="3"/>
  <c r="S32" i="3"/>
  <c r="T32" i="3"/>
  <c r="AC29" i="1"/>
  <c r="B13" i="1"/>
  <c r="P29" i="1"/>
  <c r="H29" i="1"/>
  <c r="L29" i="1"/>
  <c r="E29" i="1"/>
  <c r="AD29" i="1"/>
  <c r="I29" i="1"/>
  <c r="U29" i="1"/>
  <c r="V29" i="1"/>
  <c r="S29" i="1"/>
  <c r="T29" i="1"/>
  <c r="M29" i="1"/>
  <c r="W29" i="1"/>
  <c r="N29" i="1"/>
  <c r="F29" i="1"/>
  <c r="Z29" i="1"/>
  <c r="AA29" i="1"/>
  <c r="AB29" i="1"/>
  <c r="O29" i="1"/>
  <c r="G29" i="1"/>
  <c r="AC30" i="4" l="1"/>
  <c r="G30" i="4"/>
  <c r="B14" i="4"/>
  <c r="AB30" i="4"/>
  <c r="P30" i="4"/>
  <c r="F30" i="4"/>
  <c r="AA30" i="4"/>
  <c r="O30" i="4"/>
  <c r="E30" i="4"/>
  <c r="Z30" i="4"/>
  <c r="N30" i="4"/>
  <c r="W30" i="4"/>
  <c r="M30" i="4"/>
  <c r="V30" i="4"/>
  <c r="L30" i="4"/>
  <c r="U30" i="4"/>
  <c r="I30" i="4"/>
  <c r="AD30" i="4"/>
  <c r="T30" i="4"/>
  <c r="H30" i="4"/>
  <c r="V33" i="6"/>
  <c r="L33" i="6"/>
  <c r="U33" i="6"/>
  <c r="I33" i="6"/>
  <c r="AB33" i="6"/>
  <c r="P33" i="6"/>
  <c r="F33" i="6"/>
  <c r="B8" i="6"/>
  <c r="Z33" i="6"/>
  <c r="N33" i="6"/>
  <c r="T33" i="6"/>
  <c r="AD33" i="6"/>
  <c r="H33" i="6"/>
  <c r="AC33" i="6"/>
  <c r="G33" i="6"/>
  <c r="AA33" i="6"/>
  <c r="W33" i="6"/>
  <c r="S33" i="6"/>
  <c r="O33" i="6"/>
  <c r="M33" i="6"/>
  <c r="E33" i="6"/>
  <c r="AC30" i="5"/>
  <c r="S30" i="5"/>
  <c r="G30" i="5"/>
  <c r="W30" i="5"/>
  <c r="M30" i="5"/>
  <c r="B9" i="5"/>
  <c r="V30" i="5"/>
  <c r="L30" i="5"/>
  <c r="O30" i="5"/>
  <c r="AD30" i="5"/>
  <c r="N30" i="5"/>
  <c r="AB30" i="5"/>
  <c r="I30" i="5"/>
  <c r="AA30" i="5"/>
  <c r="H30" i="5"/>
  <c r="Z30" i="5"/>
  <c r="F30" i="5"/>
  <c r="U30" i="5"/>
  <c r="E30" i="5"/>
  <c r="T30" i="5"/>
  <c r="P30" i="5"/>
  <c r="B8" i="3"/>
  <c r="AB33" i="3"/>
  <c r="S33" i="3"/>
  <c r="M33" i="3"/>
  <c r="E33" i="3"/>
  <c r="AC33" i="3"/>
  <c r="T33" i="3"/>
  <c r="N33" i="3"/>
  <c r="F33" i="3"/>
  <c r="L33" i="3"/>
  <c r="G33" i="3"/>
  <c r="P33" i="3"/>
  <c r="O33" i="3"/>
  <c r="H33" i="3"/>
  <c r="I33" i="3"/>
  <c r="U33" i="3"/>
  <c r="V33" i="3"/>
  <c r="AD33" i="3"/>
  <c r="W33" i="3"/>
  <c r="Z33" i="3"/>
  <c r="AA33" i="3"/>
  <c r="B9" i="2"/>
  <c r="L30" i="2"/>
  <c r="Z30" i="2"/>
  <c r="S30" i="2"/>
  <c r="I30" i="2"/>
  <c r="U30" i="2"/>
  <c r="M30" i="2"/>
  <c r="V30" i="2"/>
  <c r="T30" i="2"/>
  <c r="AA30" i="2"/>
  <c r="W30" i="2"/>
  <c r="O30" i="2"/>
  <c r="E30" i="2"/>
  <c r="F30" i="2"/>
  <c r="AB30" i="2"/>
  <c r="AD30" i="2"/>
  <c r="G30" i="2"/>
  <c r="AC30" i="2"/>
  <c r="N30" i="2"/>
  <c r="H30" i="2"/>
  <c r="P30" i="2"/>
  <c r="N30" i="1"/>
  <c r="T30" i="1"/>
  <c r="AA30" i="1"/>
  <c r="W30" i="1"/>
  <c r="AB30" i="1"/>
  <c r="P30" i="1"/>
  <c r="G30" i="1"/>
  <c r="AD30" i="1"/>
  <c r="U30" i="1"/>
  <c r="B14" i="1"/>
  <c r="L30" i="1"/>
  <c r="O30" i="1"/>
  <c r="AC30" i="1"/>
  <c r="I30" i="1"/>
  <c r="Z30" i="1"/>
  <c r="V30" i="1"/>
  <c r="M30" i="1"/>
  <c r="E30" i="1"/>
  <c r="F30" i="1"/>
  <c r="H30" i="1"/>
  <c r="S30" i="1"/>
  <c r="W31" i="5" l="1"/>
  <c r="M31" i="5"/>
  <c r="AC31" i="5"/>
  <c r="S31" i="5"/>
  <c r="G31" i="5"/>
  <c r="AB31" i="5"/>
  <c r="P31" i="5"/>
  <c r="F31" i="5"/>
  <c r="V31" i="5"/>
  <c r="E31" i="5"/>
  <c r="U31" i="5"/>
  <c r="T31" i="5"/>
  <c r="O31" i="5"/>
  <c r="N31" i="5"/>
  <c r="B10" i="5"/>
  <c r="AD31" i="5"/>
  <c r="L31" i="5"/>
  <c r="AA31" i="5"/>
  <c r="I31" i="5"/>
  <c r="Z31" i="5"/>
  <c r="H31" i="5"/>
  <c r="AB34" i="6"/>
  <c r="P34" i="6"/>
  <c r="F34" i="6"/>
  <c r="AA34" i="6"/>
  <c r="O34" i="6"/>
  <c r="E34" i="6"/>
  <c r="V34" i="6"/>
  <c r="L34" i="6"/>
  <c r="AD34" i="6"/>
  <c r="T34" i="6"/>
  <c r="H34" i="6"/>
  <c r="N34" i="6"/>
  <c r="B9" i="6"/>
  <c r="Z34" i="6"/>
  <c r="W34" i="6"/>
  <c r="AC34" i="6"/>
  <c r="U34" i="6"/>
  <c r="S34" i="6"/>
  <c r="M34" i="6"/>
  <c r="I34" i="6"/>
  <c r="G34" i="6"/>
  <c r="W31" i="4"/>
  <c r="M31" i="4"/>
  <c r="V31" i="4"/>
  <c r="L31" i="4"/>
  <c r="U31" i="4"/>
  <c r="I31" i="4"/>
  <c r="AD31" i="4"/>
  <c r="T31" i="4"/>
  <c r="H31" i="4"/>
  <c r="AC31" i="4"/>
  <c r="G31" i="4"/>
  <c r="AB31" i="4"/>
  <c r="P31" i="4"/>
  <c r="F31" i="4"/>
  <c r="AA31" i="4"/>
  <c r="O31" i="4"/>
  <c r="E31" i="4"/>
  <c r="Z31" i="4"/>
  <c r="N31" i="4"/>
  <c r="B15" i="4"/>
  <c r="B10" i="2"/>
  <c r="AB31" i="2"/>
  <c r="S31" i="2"/>
  <c r="O31" i="2"/>
  <c r="AC31" i="2"/>
  <c r="T31" i="2"/>
  <c r="Z31" i="2"/>
  <c r="N31" i="2"/>
  <c r="AD31" i="2"/>
  <c r="F31" i="2"/>
  <c r="AA31" i="2"/>
  <c r="P31" i="2"/>
  <c r="E31" i="2"/>
  <c r="W31" i="2"/>
  <c r="M31" i="2"/>
  <c r="I31" i="2"/>
  <c r="U31" i="2"/>
  <c r="V31" i="2"/>
  <c r="L31" i="2"/>
  <c r="H31" i="2"/>
  <c r="G31" i="2"/>
  <c r="B9" i="3"/>
  <c r="V34" i="3"/>
  <c r="P34" i="3"/>
  <c r="H34" i="3"/>
  <c r="W34" i="3"/>
  <c r="I34" i="3"/>
  <c r="Z34" i="3"/>
  <c r="U34" i="3"/>
  <c r="AB34" i="3"/>
  <c r="E34" i="3"/>
  <c r="AA34" i="3"/>
  <c r="AC34" i="3"/>
  <c r="L34" i="3"/>
  <c r="AD34" i="3"/>
  <c r="M34" i="3"/>
  <c r="F34" i="3"/>
  <c r="S34" i="3"/>
  <c r="T34" i="3"/>
  <c r="G34" i="3"/>
  <c r="N34" i="3"/>
  <c r="O34" i="3"/>
  <c r="F31" i="1"/>
  <c r="AA31" i="1"/>
  <c r="W31" i="1"/>
  <c r="O31" i="1"/>
  <c r="H31" i="1"/>
  <c r="I31" i="1"/>
  <c r="S31" i="1"/>
  <c r="T31" i="1"/>
  <c r="L31" i="1"/>
  <c r="U31" i="1"/>
  <c r="AB31" i="1"/>
  <c r="P31" i="1"/>
  <c r="AC31" i="1"/>
  <c r="B15" i="1"/>
  <c r="AD31" i="1"/>
  <c r="Z31" i="1"/>
  <c r="V31" i="1"/>
  <c r="N31" i="1"/>
  <c r="E31" i="1"/>
  <c r="M31" i="1"/>
  <c r="G31" i="1"/>
  <c r="V35" i="6" l="1"/>
  <c r="L35" i="6"/>
  <c r="U35" i="6"/>
  <c r="I35" i="6"/>
  <c r="AB35" i="6"/>
  <c r="P35" i="6"/>
  <c r="F35" i="6"/>
  <c r="Z35" i="6"/>
  <c r="N35" i="6"/>
  <c r="AD35" i="6"/>
  <c r="H35" i="6"/>
  <c r="T35" i="6"/>
  <c r="S35" i="6"/>
  <c r="G35" i="6"/>
  <c r="E35" i="6"/>
  <c r="AC35" i="6"/>
  <c r="AA35" i="6"/>
  <c r="B10" i="6"/>
  <c r="W35" i="6"/>
  <c r="O35" i="6"/>
  <c r="M35" i="6"/>
  <c r="AD32" i="5"/>
  <c r="AC32" i="5"/>
  <c r="S32" i="5"/>
  <c r="G32" i="5"/>
  <c r="W32" i="5"/>
  <c r="M32" i="5"/>
  <c r="V32" i="5"/>
  <c r="L32" i="5"/>
  <c r="N32" i="5"/>
  <c r="AB32" i="5"/>
  <c r="I32" i="5"/>
  <c r="AA32" i="5"/>
  <c r="H32" i="5"/>
  <c r="Z32" i="5"/>
  <c r="F32" i="5"/>
  <c r="B11" i="5"/>
  <c r="U32" i="5"/>
  <c r="E32" i="5"/>
  <c r="T32" i="5"/>
  <c r="P32" i="5"/>
  <c r="O32" i="5"/>
  <c r="AB32" i="4"/>
  <c r="P32" i="4"/>
  <c r="T32" i="4"/>
  <c r="G32" i="4"/>
  <c r="AD32" i="4"/>
  <c r="F32" i="4"/>
  <c r="AC32" i="4"/>
  <c r="O32" i="4"/>
  <c r="E32" i="4"/>
  <c r="AA32" i="4"/>
  <c r="N32" i="4"/>
  <c r="Z32" i="4"/>
  <c r="M32" i="4"/>
  <c r="W32" i="4"/>
  <c r="L32" i="4"/>
  <c r="V32" i="4"/>
  <c r="I32" i="4"/>
  <c r="B16" i="4"/>
  <c r="U32" i="4"/>
  <c r="H32" i="4"/>
  <c r="B10" i="3"/>
  <c r="Z35" i="3"/>
  <c r="AA35" i="3"/>
  <c r="L35" i="3"/>
  <c r="N35" i="3"/>
  <c r="G35" i="3"/>
  <c r="T35" i="3"/>
  <c r="P35" i="3"/>
  <c r="I35" i="3"/>
  <c r="S35" i="3"/>
  <c r="O35" i="3"/>
  <c r="H35" i="3"/>
  <c r="U35" i="3"/>
  <c r="V35" i="3"/>
  <c r="AD35" i="3"/>
  <c r="W35" i="3"/>
  <c r="M35" i="3"/>
  <c r="F35" i="3"/>
  <c r="E35" i="3"/>
  <c r="AB35" i="3"/>
  <c r="AC35" i="3"/>
  <c r="B11" i="2"/>
  <c r="V32" i="2"/>
  <c r="S32" i="2"/>
  <c r="G32" i="2"/>
  <c r="U32" i="2"/>
  <c r="L32" i="2"/>
  <c r="I32" i="2"/>
  <c r="Z32" i="2"/>
  <c r="T32" i="2"/>
  <c r="H32" i="2"/>
  <c r="W32" i="2"/>
  <c r="AA32" i="2"/>
  <c r="N32" i="2"/>
  <c r="AD32" i="2"/>
  <c r="M32" i="2"/>
  <c r="E32" i="2"/>
  <c r="O32" i="2"/>
  <c r="F32" i="2"/>
  <c r="P32" i="2"/>
  <c r="AB32" i="2"/>
  <c r="AC32" i="2"/>
  <c r="L32" i="1"/>
  <c r="AD32" i="1"/>
  <c r="F32" i="1"/>
  <c r="G32" i="1"/>
  <c r="AA32" i="1"/>
  <c r="H32" i="1"/>
  <c r="S32" i="1"/>
  <c r="U32" i="1"/>
  <c r="B16" i="1"/>
  <c r="Z32" i="1"/>
  <c r="AB32" i="1"/>
  <c r="T32" i="1"/>
  <c r="O32" i="1"/>
  <c r="E32" i="1"/>
  <c r="P32" i="1"/>
  <c r="V32" i="1"/>
  <c r="W32" i="1"/>
  <c r="AC32" i="1"/>
  <c r="N32" i="1"/>
  <c r="I32" i="1"/>
  <c r="M32" i="1"/>
  <c r="AB36" i="6" l="1"/>
  <c r="P36" i="6"/>
  <c r="F36" i="6"/>
  <c r="AA36" i="6"/>
  <c r="O36" i="6"/>
  <c r="E36" i="6"/>
  <c r="B11" i="6"/>
  <c r="V36" i="6"/>
  <c r="L36" i="6"/>
  <c r="AD36" i="6"/>
  <c r="T36" i="6"/>
  <c r="H36" i="6"/>
  <c r="Z36" i="6"/>
  <c r="N36" i="6"/>
  <c r="M36" i="6"/>
  <c r="S36" i="6"/>
  <c r="I36" i="6"/>
  <c r="G36" i="6"/>
  <c r="AC36" i="6"/>
  <c r="W36" i="6"/>
  <c r="U36" i="6"/>
  <c r="V33" i="4"/>
  <c r="L33" i="4"/>
  <c r="AB33" i="4"/>
  <c r="P33" i="4"/>
  <c r="E33" i="4"/>
  <c r="AD33" i="4"/>
  <c r="O33" i="4"/>
  <c r="AC33" i="4"/>
  <c r="N33" i="4"/>
  <c r="AA33" i="4"/>
  <c r="M33" i="4"/>
  <c r="Z33" i="4"/>
  <c r="I33" i="4"/>
  <c r="W33" i="4"/>
  <c r="H33" i="4"/>
  <c r="B17" i="4"/>
  <c r="U33" i="4"/>
  <c r="G33" i="4"/>
  <c r="T33" i="4"/>
  <c r="F33" i="4"/>
  <c r="U33" i="5"/>
  <c r="I33" i="5"/>
  <c r="Z33" i="5"/>
  <c r="N33" i="5"/>
  <c r="AD33" i="5"/>
  <c r="P33" i="5"/>
  <c r="W33" i="5"/>
  <c r="H33" i="5"/>
  <c r="V33" i="5"/>
  <c r="G33" i="5"/>
  <c r="AB33" i="5"/>
  <c r="E33" i="5"/>
  <c r="AA33" i="5"/>
  <c r="T33" i="5"/>
  <c r="B12" i="5"/>
  <c r="S33" i="5"/>
  <c r="O33" i="5"/>
  <c r="M33" i="5"/>
  <c r="L33" i="5"/>
  <c r="AC33" i="5"/>
  <c r="F33" i="5"/>
  <c r="B12" i="2"/>
  <c r="Z33" i="2"/>
  <c r="M33" i="2"/>
  <c r="AA33" i="2"/>
  <c r="AB33" i="2"/>
  <c r="W33" i="2"/>
  <c r="N33" i="2"/>
  <c r="AD33" i="2"/>
  <c r="P33" i="2"/>
  <c r="AC33" i="2"/>
  <c r="O33" i="2"/>
  <c r="S33" i="2"/>
  <c r="V33" i="2"/>
  <c r="T33" i="2"/>
  <c r="U33" i="2"/>
  <c r="E33" i="2"/>
  <c r="L33" i="2"/>
  <c r="F33" i="2"/>
  <c r="G33" i="2"/>
  <c r="H33" i="2"/>
  <c r="I33" i="2"/>
  <c r="B11" i="3"/>
  <c r="AC36" i="3"/>
  <c r="T36" i="3"/>
  <c r="N36" i="3"/>
  <c r="F36" i="3"/>
  <c r="AD36" i="3"/>
  <c r="U36" i="3"/>
  <c r="O36" i="3"/>
  <c r="G36" i="3"/>
  <c r="Z36" i="3"/>
  <c r="W36" i="3"/>
  <c r="AB36" i="3"/>
  <c r="AA36" i="3"/>
  <c r="L36" i="3"/>
  <c r="E36" i="3"/>
  <c r="M36" i="3"/>
  <c r="H36" i="3"/>
  <c r="P36" i="3"/>
  <c r="I36" i="3"/>
  <c r="S36" i="3"/>
  <c r="V36" i="3"/>
  <c r="O33" i="1"/>
  <c r="U33" i="1"/>
  <c r="L33" i="1"/>
  <c r="H33" i="1"/>
  <c r="Z33" i="1"/>
  <c r="V33" i="1"/>
  <c r="AB33" i="1"/>
  <c r="B17" i="1"/>
  <c r="N33" i="1"/>
  <c r="AA33" i="1"/>
  <c r="W33" i="1"/>
  <c r="AD33" i="1"/>
  <c r="M33" i="1"/>
  <c r="S33" i="1"/>
  <c r="AC33" i="1"/>
  <c r="T33" i="1"/>
  <c r="I33" i="1"/>
  <c r="E33" i="1"/>
  <c r="P33" i="1"/>
  <c r="F33" i="1"/>
  <c r="G33" i="1"/>
  <c r="AB34" i="4" l="1"/>
  <c r="P34" i="4"/>
  <c r="F34" i="4"/>
  <c r="V34" i="4"/>
  <c r="L34" i="4"/>
  <c r="T34" i="4"/>
  <c r="E34" i="4"/>
  <c r="AD34" i="4"/>
  <c r="O34" i="4"/>
  <c r="AC34" i="4"/>
  <c r="N34" i="4"/>
  <c r="AA34" i="4"/>
  <c r="M34" i="4"/>
  <c r="B18" i="4"/>
  <c r="Z34" i="4"/>
  <c r="I34" i="4"/>
  <c r="W34" i="4"/>
  <c r="H34" i="4"/>
  <c r="U34" i="4"/>
  <c r="G34" i="4"/>
  <c r="V37" i="6"/>
  <c r="L37" i="6"/>
  <c r="B12" i="6"/>
  <c r="U37" i="6"/>
  <c r="I37" i="6"/>
  <c r="AB37" i="6"/>
  <c r="P37" i="6"/>
  <c r="F37" i="6"/>
  <c r="Z37" i="6"/>
  <c r="N37" i="6"/>
  <c r="T37" i="6"/>
  <c r="AD37" i="6"/>
  <c r="H37" i="6"/>
  <c r="AC37" i="6"/>
  <c r="G37" i="6"/>
  <c r="W37" i="6"/>
  <c r="S37" i="6"/>
  <c r="O37" i="6"/>
  <c r="M37" i="6"/>
  <c r="E37" i="6"/>
  <c r="AA37" i="6"/>
  <c r="AA34" i="5"/>
  <c r="O34" i="5"/>
  <c r="E34" i="5"/>
  <c r="AD34" i="5"/>
  <c r="T34" i="5"/>
  <c r="H34" i="5"/>
  <c r="S34" i="5"/>
  <c r="B13" i="5"/>
  <c r="Z34" i="5"/>
  <c r="L34" i="5"/>
  <c r="W34" i="5"/>
  <c r="I34" i="5"/>
  <c r="V34" i="5"/>
  <c r="U34" i="5"/>
  <c r="P34" i="5"/>
  <c r="N34" i="5"/>
  <c r="M34" i="5"/>
  <c r="G34" i="5"/>
  <c r="AC34" i="5"/>
  <c r="F34" i="5"/>
  <c r="AB34" i="5"/>
  <c r="B12" i="3"/>
  <c r="W37" i="3"/>
  <c r="I37" i="3"/>
  <c r="N37" i="3"/>
  <c r="G37" i="3"/>
  <c r="T37" i="3"/>
  <c r="P37" i="3"/>
  <c r="S37" i="3"/>
  <c r="O37" i="3"/>
  <c r="H37" i="3"/>
  <c r="Z37" i="3"/>
  <c r="U37" i="3"/>
  <c r="AA37" i="3"/>
  <c r="V37" i="3"/>
  <c r="M37" i="3"/>
  <c r="F37" i="3"/>
  <c r="AB37" i="3"/>
  <c r="AC37" i="3"/>
  <c r="AD37" i="3"/>
  <c r="E37" i="3"/>
  <c r="L37" i="3"/>
  <c r="B13" i="2"/>
  <c r="AC34" i="2"/>
  <c r="T34" i="2"/>
  <c r="P34" i="2"/>
  <c r="AD34" i="2"/>
  <c r="E34" i="2"/>
  <c r="U34" i="2"/>
  <c r="G34" i="2"/>
  <c r="Z34" i="2"/>
  <c r="V34" i="2"/>
  <c r="S34" i="2"/>
  <c r="F34" i="2"/>
  <c r="AA34" i="2"/>
  <c r="W34" i="2"/>
  <c r="M34" i="2"/>
  <c r="H34" i="2"/>
  <c r="N34" i="2"/>
  <c r="I34" i="2"/>
  <c r="L34" i="2"/>
  <c r="O34" i="2"/>
  <c r="AB34" i="2"/>
  <c r="G34" i="1"/>
  <c r="AB34" i="1"/>
  <c r="P34" i="1"/>
  <c r="E34" i="1"/>
  <c r="F34" i="1"/>
  <c r="T34" i="1"/>
  <c r="B18" i="1"/>
  <c r="AC34" i="1"/>
  <c r="V34" i="1"/>
  <c r="AD34" i="1"/>
  <c r="S34" i="1"/>
  <c r="U34" i="1"/>
  <c r="Z34" i="1"/>
  <c r="AA34" i="1"/>
  <c r="W34" i="1"/>
  <c r="O34" i="1"/>
  <c r="M34" i="1"/>
  <c r="H34" i="1"/>
  <c r="N34" i="1"/>
  <c r="I34" i="1"/>
  <c r="L34" i="1"/>
  <c r="AB38" i="6" l="1"/>
  <c r="P38" i="6"/>
  <c r="F38" i="6"/>
  <c r="AA38" i="6"/>
  <c r="O38" i="6"/>
  <c r="E38" i="6"/>
  <c r="V38" i="6"/>
  <c r="L38" i="6"/>
  <c r="AD38" i="6"/>
  <c r="T38" i="6"/>
  <c r="H38" i="6"/>
  <c r="N38" i="6"/>
  <c r="Z38" i="6"/>
  <c r="W38" i="6"/>
  <c r="AC38" i="6"/>
  <c r="U38" i="6"/>
  <c r="S38" i="6"/>
  <c r="B13" i="6"/>
  <c r="M38" i="6"/>
  <c r="I38" i="6"/>
  <c r="G38" i="6"/>
  <c r="V35" i="4"/>
  <c r="L35" i="4"/>
  <c r="AB35" i="4"/>
  <c r="P35" i="4"/>
  <c r="F35" i="4"/>
  <c r="U35" i="4"/>
  <c r="G35" i="4"/>
  <c r="T35" i="4"/>
  <c r="E35" i="4"/>
  <c r="AD35" i="4"/>
  <c r="O35" i="4"/>
  <c r="AC35" i="4"/>
  <c r="N35" i="4"/>
  <c r="AA35" i="4"/>
  <c r="M35" i="4"/>
  <c r="Z35" i="4"/>
  <c r="I35" i="4"/>
  <c r="W35" i="4"/>
  <c r="H35" i="4"/>
  <c r="B19" i="4"/>
  <c r="U35" i="5"/>
  <c r="I35" i="5"/>
  <c r="Z35" i="5"/>
  <c r="N35" i="5"/>
  <c r="T35" i="5"/>
  <c r="F35" i="5"/>
  <c r="AB35" i="5"/>
  <c r="M35" i="5"/>
  <c r="AA35" i="5"/>
  <c r="L35" i="5"/>
  <c r="S35" i="5"/>
  <c r="P35" i="5"/>
  <c r="B14" i="5"/>
  <c r="O35" i="5"/>
  <c r="H35" i="5"/>
  <c r="AD35" i="5"/>
  <c r="G35" i="5"/>
  <c r="AC35" i="5"/>
  <c r="E35" i="5"/>
  <c r="W35" i="5"/>
  <c r="V35" i="5"/>
  <c r="B14" i="2"/>
  <c r="W35" i="2"/>
  <c r="AB35" i="2"/>
  <c r="V35" i="2"/>
  <c r="M35" i="2"/>
  <c r="H35" i="2"/>
  <c r="AD35" i="2"/>
  <c r="O35" i="2"/>
  <c r="AC35" i="2"/>
  <c r="N35" i="2"/>
  <c r="I35" i="2"/>
  <c r="Z35" i="2"/>
  <c r="L35" i="2"/>
  <c r="F35" i="2"/>
  <c r="S35" i="2"/>
  <c r="G35" i="2"/>
  <c r="U35" i="2"/>
  <c r="AA35" i="2"/>
  <c r="P35" i="2"/>
  <c r="E35" i="2"/>
  <c r="T35" i="2"/>
  <c r="B13" i="3"/>
  <c r="AA38" i="3"/>
  <c r="L38" i="3"/>
  <c r="AB38" i="3"/>
  <c r="S38" i="3"/>
  <c r="M38" i="3"/>
  <c r="E38" i="3"/>
  <c r="Z38" i="3"/>
  <c r="W38" i="3"/>
  <c r="AD38" i="3"/>
  <c r="F38" i="3"/>
  <c r="AC38" i="3"/>
  <c r="N38" i="3"/>
  <c r="G38" i="3"/>
  <c r="O38" i="3"/>
  <c r="H38" i="3"/>
  <c r="T38" i="3"/>
  <c r="P38" i="3"/>
  <c r="I38" i="3"/>
  <c r="U38" i="3"/>
  <c r="V38" i="3"/>
  <c r="M35" i="1"/>
  <c r="S35" i="1"/>
  <c r="V35" i="1"/>
  <c r="AA35" i="1"/>
  <c r="B19" i="1"/>
  <c r="T35" i="1"/>
  <c r="L35" i="1"/>
  <c r="Z35" i="1"/>
  <c r="I35" i="1"/>
  <c r="W35" i="1"/>
  <c r="U35" i="1"/>
  <c r="H35" i="1"/>
  <c r="AB35" i="1"/>
  <c r="AD35" i="1"/>
  <c r="AC35" i="1"/>
  <c r="N35" i="1"/>
  <c r="E35" i="1"/>
  <c r="F35" i="1"/>
  <c r="G35" i="1"/>
  <c r="P35" i="1"/>
  <c r="O35" i="1"/>
  <c r="AA36" i="5" l="1"/>
  <c r="O36" i="5"/>
  <c r="E36" i="5"/>
  <c r="AD36" i="5"/>
  <c r="T36" i="5"/>
  <c r="H36" i="5"/>
  <c r="V36" i="5"/>
  <c r="G36" i="5"/>
  <c r="AC36" i="5"/>
  <c r="N36" i="5"/>
  <c r="AB36" i="5"/>
  <c r="M36" i="5"/>
  <c r="P36" i="5"/>
  <c r="B15" i="5"/>
  <c r="L36" i="5"/>
  <c r="I36" i="5"/>
  <c r="F36" i="5"/>
  <c r="Z36" i="5"/>
  <c r="W36" i="5"/>
  <c r="U36" i="5"/>
  <c r="S36" i="5"/>
  <c r="V39" i="6"/>
  <c r="L39" i="6"/>
  <c r="U39" i="6"/>
  <c r="I39" i="6"/>
  <c r="AB39" i="6"/>
  <c r="P39" i="6"/>
  <c r="F39" i="6"/>
  <c r="Z39" i="6"/>
  <c r="N39" i="6"/>
  <c r="B14" i="6"/>
  <c r="AD39" i="6"/>
  <c r="H39" i="6"/>
  <c r="T39" i="6"/>
  <c r="S39" i="6"/>
  <c r="E39" i="6"/>
  <c r="AC39" i="6"/>
  <c r="AA39" i="6"/>
  <c r="W39" i="6"/>
  <c r="O39" i="6"/>
  <c r="M39" i="6"/>
  <c r="G39" i="6"/>
  <c r="AB36" i="4"/>
  <c r="P36" i="4"/>
  <c r="F36" i="4"/>
  <c r="V36" i="4"/>
  <c r="L36" i="4"/>
  <c r="W36" i="4"/>
  <c r="H36" i="4"/>
  <c r="U36" i="4"/>
  <c r="G36" i="4"/>
  <c r="T36" i="4"/>
  <c r="E36" i="4"/>
  <c r="B20" i="4"/>
  <c r="AD36" i="4"/>
  <c r="O36" i="4"/>
  <c r="AC36" i="4"/>
  <c r="N36" i="4"/>
  <c r="AA36" i="4"/>
  <c r="M36" i="4"/>
  <c r="Z36" i="4"/>
  <c r="I36" i="4"/>
  <c r="B14" i="3"/>
  <c r="AD39" i="3"/>
  <c r="U39" i="3"/>
  <c r="O39" i="3"/>
  <c r="G39" i="3"/>
  <c r="V39" i="3"/>
  <c r="P39" i="3"/>
  <c r="H39" i="3"/>
  <c r="N39" i="3"/>
  <c r="I39" i="3"/>
  <c r="T39" i="3"/>
  <c r="S39" i="3"/>
  <c r="Z39" i="3"/>
  <c r="W39" i="3"/>
  <c r="AA39" i="3"/>
  <c r="F39" i="3"/>
  <c r="AC39" i="3"/>
  <c r="L39" i="3"/>
  <c r="E39" i="3"/>
  <c r="M39" i="3"/>
  <c r="AB39" i="3"/>
  <c r="B15" i="2"/>
  <c r="AA36" i="2"/>
  <c r="N36" i="2"/>
  <c r="AB36" i="2"/>
  <c r="T36" i="2"/>
  <c r="E36" i="2"/>
  <c r="Z36" i="2"/>
  <c r="U36" i="2"/>
  <c r="S36" i="2"/>
  <c r="AC36" i="2"/>
  <c r="V36" i="2"/>
  <c r="I36" i="2"/>
  <c r="L36" i="2"/>
  <c r="M36" i="2"/>
  <c r="O36" i="2"/>
  <c r="G36" i="2"/>
  <c r="AD36" i="2"/>
  <c r="P36" i="2"/>
  <c r="F36" i="2"/>
  <c r="W36" i="2"/>
  <c r="H36" i="2"/>
  <c r="B20" i="1"/>
  <c r="Z36" i="1"/>
  <c r="V36" i="1"/>
  <c r="T36" i="1"/>
  <c r="AA36" i="1"/>
  <c r="W36" i="1"/>
  <c r="AC36" i="1"/>
  <c r="AD36" i="1"/>
  <c r="S36" i="1"/>
  <c r="AB36" i="1"/>
  <c r="O36" i="1"/>
  <c r="U36" i="1"/>
  <c r="M36" i="1"/>
  <c r="P36" i="1"/>
  <c r="G36" i="1"/>
  <c r="I36" i="1"/>
  <c r="L36" i="1"/>
  <c r="H36" i="1"/>
  <c r="N36" i="1"/>
  <c r="E36" i="1"/>
  <c r="F36" i="1"/>
  <c r="V37" i="4" l="1"/>
  <c r="L37" i="4"/>
  <c r="AB37" i="4"/>
  <c r="P37" i="4"/>
  <c r="F37" i="4"/>
  <c r="F42" i="4" s="1"/>
  <c r="Z37" i="4"/>
  <c r="I37" i="4"/>
  <c r="I42" i="4" s="1"/>
  <c r="W37" i="4"/>
  <c r="H37" i="4"/>
  <c r="H42" i="4" s="1"/>
  <c r="U37" i="4"/>
  <c r="G37" i="4"/>
  <c r="G42" i="4" s="1"/>
  <c r="T37" i="4"/>
  <c r="E37" i="4"/>
  <c r="E42" i="4" s="1"/>
  <c r="AD37" i="4"/>
  <c r="O37" i="4"/>
  <c r="AC37" i="4"/>
  <c r="N37" i="4"/>
  <c r="AA37" i="4"/>
  <c r="M37" i="4"/>
  <c r="B21" i="4"/>
  <c r="AB40" i="6"/>
  <c r="P40" i="6"/>
  <c r="F40" i="6"/>
  <c r="AA40" i="6"/>
  <c r="O40" i="6"/>
  <c r="E40" i="6"/>
  <c r="V40" i="6"/>
  <c r="L40" i="6"/>
  <c r="AD40" i="6"/>
  <c r="T40" i="6"/>
  <c r="H40" i="6"/>
  <c r="Z40" i="6"/>
  <c r="N40" i="6"/>
  <c r="M40" i="6"/>
  <c r="B15" i="6"/>
  <c r="I40" i="6"/>
  <c r="G40" i="6"/>
  <c r="AC40" i="6"/>
  <c r="W40" i="6"/>
  <c r="U40" i="6"/>
  <c r="S40" i="6"/>
  <c r="U37" i="5"/>
  <c r="I37" i="5"/>
  <c r="Z37" i="5"/>
  <c r="N37" i="5"/>
  <c r="W37" i="5"/>
  <c r="H37" i="5"/>
  <c r="AD37" i="5"/>
  <c r="P37" i="5"/>
  <c r="AC37" i="5"/>
  <c r="O37" i="5"/>
  <c r="L37" i="5"/>
  <c r="G37" i="5"/>
  <c r="AB37" i="5"/>
  <c r="F37" i="5"/>
  <c r="AA37" i="5"/>
  <c r="E37" i="5"/>
  <c r="V37" i="5"/>
  <c r="T37" i="5"/>
  <c r="S37" i="5"/>
  <c r="M37" i="5"/>
  <c r="B16" i="5"/>
  <c r="B16" i="2"/>
  <c r="AD37" i="2"/>
  <c r="U37" i="2"/>
  <c r="AB37" i="2"/>
  <c r="V37" i="2"/>
  <c r="L37" i="2"/>
  <c r="F37" i="2"/>
  <c r="N37" i="2"/>
  <c r="H37" i="2"/>
  <c r="AC37" i="2"/>
  <c r="W37" i="2"/>
  <c r="M37" i="2"/>
  <c r="G37" i="2"/>
  <c r="S37" i="2"/>
  <c r="I37" i="2"/>
  <c r="Z37" i="2"/>
  <c r="T37" i="2"/>
  <c r="E37" i="2"/>
  <c r="AA37" i="2"/>
  <c r="O37" i="2"/>
  <c r="P37" i="2"/>
  <c r="B15" i="3"/>
  <c r="Z40" i="3"/>
  <c r="AB40" i="3"/>
  <c r="W40" i="3"/>
  <c r="AD40" i="3"/>
  <c r="M40" i="3"/>
  <c r="F40" i="3"/>
  <c r="AC40" i="3"/>
  <c r="L40" i="3"/>
  <c r="E40" i="3"/>
  <c r="N40" i="3"/>
  <c r="G40" i="3"/>
  <c r="S40" i="3"/>
  <c r="O40" i="3"/>
  <c r="H40" i="3"/>
  <c r="T40" i="3"/>
  <c r="U40" i="3"/>
  <c r="I40" i="3"/>
  <c r="V40" i="3"/>
  <c r="AA40" i="3"/>
  <c r="P40" i="3"/>
  <c r="AC37" i="1"/>
  <c r="U37" i="1"/>
  <c r="V37" i="1"/>
  <c r="AD37" i="1"/>
  <c r="T37" i="1"/>
  <c r="AA37" i="1"/>
  <c r="S37" i="1"/>
  <c r="Z37" i="1"/>
  <c r="W37" i="1"/>
  <c r="AB37" i="1"/>
  <c r="O37" i="1"/>
  <c r="P37" i="1"/>
  <c r="H37" i="1"/>
  <c r="H42" i="1" s="1"/>
  <c r="E37" i="1"/>
  <c r="E42" i="1" s="1"/>
  <c r="B21" i="1"/>
  <c r="G37" i="1"/>
  <c r="G42" i="1" s="1"/>
  <c r="L37" i="1"/>
  <c r="M37" i="1"/>
  <c r="N37" i="1"/>
  <c r="F37" i="1"/>
  <c r="F42" i="1" s="1"/>
  <c r="I37" i="1"/>
  <c r="I42" i="1" s="1"/>
  <c r="AB38" i="5" l="1"/>
  <c r="AA38" i="5"/>
  <c r="O38" i="5"/>
  <c r="E38" i="5"/>
  <c r="AD38" i="5"/>
  <c r="T38" i="5"/>
  <c r="H38" i="5"/>
  <c r="Z38" i="5"/>
  <c r="L38" i="5"/>
  <c r="S38" i="5"/>
  <c r="B17" i="5"/>
  <c r="P38" i="5"/>
  <c r="G38" i="5"/>
  <c r="AC38" i="5"/>
  <c r="F38" i="5"/>
  <c r="W38" i="5"/>
  <c r="V38" i="5"/>
  <c r="U38" i="5"/>
  <c r="N38" i="5"/>
  <c r="M38" i="5"/>
  <c r="I38" i="5"/>
  <c r="V41" i="6"/>
  <c r="L41" i="6"/>
  <c r="U41" i="6"/>
  <c r="I41" i="6"/>
  <c r="AB41" i="6"/>
  <c r="P41" i="6"/>
  <c r="F41" i="6"/>
  <c r="B16" i="6"/>
  <c r="Z41" i="6"/>
  <c r="N41" i="6"/>
  <c r="T41" i="6"/>
  <c r="AD41" i="6"/>
  <c r="H41" i="6"/>
  <c r="AC41" i="6"/>
  <c r="G41" i="6"/>
  <c r="S41" i="6"/>
  <c r="O41" i="6"/>
  <c r="M41" i="6"/>
  <c r="E41" i="6"/>
  <c r="AA41" i="6"/>
  <c r="W41" i="6"/>
  <c r="W38" i="4"/>
  <c r="M38" i="4"/>
  <c r="M42" i="4" s="1"/>
  <c r="AC38" i="4"/>
  <c r="T38" i="4"/>
  <c r="B22" i="4"/>
  <c r="P38" i="4"/>
  <c r="P42" i="4" s="1"/>
  <c r="AD38" i="4"/>
  <c r="O38" i="4"/>
  <c r="O42" i="4" s="1"/>
  <c r="AB38" i="4"/>
  <c r="N38" i="4"/>
  <c r="N42" i="4" s="1"/>
  <c r="AA38" i="4"/>
  <c r="L38" i="4"/>
  <c r="L42" i="4" s="1"/>
  <c r="Z38" i="4"/>
  <c r="V38" i="4"/>
  <c r="U38" i="4"/>
  <c r="B16" i="3"/>
  <c r="AB41" i="3"/>
  <c r="S41" i="3"/>
  <c r="M41" i="3"/>
  <c r="E41" i="3"/>
  <c r="AC41" i="3"/>
  <c r="T41" i="3"/>
  <c r="N41" i="3"/>
  <c r="F41" i="3"/>
  <c r="P41" i="3"/>
  <c r="I41" i="3"/>
  <c r="V41" i="3"/>
  <c r="U41" i="3"/>
  <c r="Z41" i="3"/>
  <c r="W41" i="3"/>
  <c r="AA41" i="3"/>
  <c r="O41" i="3"/>
  <c r="L41" i="3"/>
  <c r="G41" i="3"/>
  <c r="H41" i="3"/>
  <c r="AD41" i="3"/>
  <c r="B17" i="2"/>
  <c r="L38" i="2"/>
  <c r="Z38" i="2"/>
  <c r="P38" i="2"/>
  <c r="I38" i="2"/>
  <c r="AA38" i="2"/>
  <c r="S38" i="2"/>
  <c r="AB38" i="2"/>
  <c r="T38" i="2"/>
  <c r="AC38" i="2"/>
  <c r="U38" i="2"/>
  <c r="M38" i="2"/>
  <c r="V38" i="2"/>
  <c r="E38" i="2"/>
  <c r="H38" i="2"/>
  <c r="N38" i="2"/>
  <c r="O38" i="2"/>
  <c r="W38" i="2"/>
  <c r="F38" i="2"/>
  <c r="AD38" i="2"/>
  <c r="G38" i="2"/>
  <c r="T38" i="1"/>
  <c r="AC38" i="1"/>
  <c r="U38" i="1"/>
  <c r="Z38" i="1"/>
  <c r="V38" i="1"/>
  <c r="AA38" i="1"/>
  <c r="W38" i="1"/>
  <c r="AB38" i="1"/>
  <c r="AD38" i="1"/>
  <c r="S38" i="1"/>
  <c r="P38" i="1"/>
  <c r="P42" i="1" s="1"/>
  <c r="M38" i="1"/>
  <c r="M42" i="1" s="1"/>
  <c r="B22" i="1"/>
  <c r="L38" i="1"/>
  <c r="L42" i="1" s="1"/>
  <c r="N38" i="1"/>
  <c r="N42" i="1" s="1"/>
  <c r="O38" i="1"/>
  <c r="O42" i="1" s="1"/>
  <c r="U39" i="4" l="1"/>
  <c r="AA39" i="4"/>
  <c r="T39" i="4"/>
  <c r="AD39" i="4"/>
  <c r="AC39" i="4"/>
  <c r="AB39" i="4"/>
  <c r="Z39" i="4"/>
  <c r="W39" i="4"/>
  <c r="V39" i="4"/>
  <c r="B23" i="4"/>
  <c r="AB42" i="6"/>
  <c r="P42" i="6"/>
  <c r="F42" i="6"/>
  <c r="AA42" i="6"/>
  <c r="O42" i="6"/>
  <c r="E42" i="6"/>
  <c r="V42" i="6"/>
  <c r="L42" i="6"/>
  <c r="AD42" i="6"/>
  <c r="T42" i="6"/>
  <c r="H42" i="6"/>
  <c r="N42" i="6"/>
  <c r="Z42" i="6"/>
  <c r="B17" i="6"/>
  <c r="W42" i="6"/>
  <c r="AC42" i="6"/>
  <c r="U42" i="6"/>
  <c r="S42" i="6"/>
  <c r="M42" i="6"/>
  <c r="I42" i="6"/>
  <c r="G42" i="6"/>
  <c r="V39" i="5"/>
  <c r="L39" i="5"/>
  <c r="U39" i="5"/>
  <c r="I39" i="5"/>
  <c r="Z39" i="5"/>
  <c r="N39" i="5"/>
  <c r="P39" i="5"/>
  <c r="AA39" i="5"/>
  <c r="G39" i="5"/>
  <c r="W39" i="5"/>
  <c r="F39" i="5"/>
  <c r="AD39" i="5"/>
  <c r="E39" i="5"/>
  <c r="AC39" i="5"/>
  <c r="AB39" i="5"/>
  <c r="T39" i="5"/>
  <c r="S39" i="5"/>
  <c r="O39" i="5"/>
  <c r="M39" i="5"/>
  <c r="B18" i="5"/>
  <c r="H39" i="5"/>
  <c r="B18" i="2"/>
  <c r="AB39" i="2"/>
  <c r="S39" i="2"/>
  <c r="AC39" i="2"/>
  <c r="AD39" i="2"/>
  <c r="U39" i="2"/>
  <c r="W39" i="2"/>
  <c r="M39" i="2"/>
  <c r="F39" i="2"/>
  <c r="V39" i="2"/>
  <c r="L39" i="2"/>
  <c r="E39" i="2"/>
  <c r="H39" i="2"/>
  <c r="T39" i="2"/>
  <c r="O39" i="2"/>
  <c r="I39" i="2"/>
  <c r="N39" i="2"/>
  <c r="P39" i="2"/>
  <c r="AA39" i="2"/>
  <c r="G39" i="2"/>
  <c r="Z39" i="2"/>
  <c r="B17" i="3"/>
  <c r="V42" i="3"/>
  <c r="P42" i="3"/>
  <c r="H42" i="3"/>
  <c r="W42" i="3"/>
  <c r="I42" i="3"/>
  <c r="AB42" i="3"/>
  <c r="AD42" i="3"/>
  <c r="M42" i="3"/>
  <c r="F42" i="3"/>
  <c r="AC42" i="3"/>
  <c r="L42" i="3"/>
  <c r="E42" i="3"/>
  <c r="N42" i="3"/>
  <c r="G42" i="3"/>
  <c r="S42" i="3"/>
  <c r="O42" i="3"/>
  <c r="Z42" i="3"/>
  <c r="AA42" i="3"/>
  <c r="T42" i="3"/>
  <c r="U42" i="3"/>
  <c r="B23" i="1"/>
  <c r="AA39" i="1"/>
  <c r="W39" i="1"/>
  <c r="AD39" i="1"/>
  <c r="S39" i="1"/>
  <c r="AB39" i="1"/>
  <c r="AC39" i="1"/>
  <c r="T39" i="1"/>
  <c r="U39" i="1"/>
  <c r="Z39" i="1"/>
  <c r="V39" i="1"/>
  <c r="AB40" i="5" l="1"/>
  <c r="P40" i="5"/>
  <c r="F40" i="5"/>
  <c r="AA40" i="5"/>
  <c r="O40" i="5"/>
  <c r="E40" i="5"/>
  <c r="AD40" i="5"/>
  <c r="T40" i="5"/>
  <c r="H40" i="5"/>
  <c r="W40" i="5"/>
  <c r="G40" i="5"/>
  <c r="N40" i="5"/>
  <c r="M40" i="5"/>
  <c r="AC40" i="5"/>
  <c r="Z40" i="5"/>
  <c r="V40" i="5"/>
  <c r="U40" i="5"/>
  <c r="S40" i="5"/>
  <c r="B19" i="5"/>
  <c r="L40" i="5"/>
  <c r="I40" i="5"/>
  <c r="Z40" i="4"/>
  <c r="Z42" i="4" s="1"/>
  <c r="AD40" i="4"/>
  <c r="AD42" i="4" s="1"/>
  <c r="AB40" i="4"/>
  <c r="AB42" i="4" s="1"/>
  <c r="AA40" i="4"/>
  <c r="AA42" i="4" s="1"/>
  <c r="AC40" i="4"/>
  <c r="AC42" i="4" s="1"/>
  <c r="V43" i="6"/>
  <c r="L43" i="6"/>
  <c r="U43" i="6"/>
  <c r="I43" i="6"/>
  <c r="AB43" i="6"/>
  <c r="P43" i="6"/>
  <c r="F43" i="6"/>
  <c r="Z43" i="6"/>
  <c r="N43" i="6"/>
  <c r="AD43" i="6"/>
  <c r="H43" i="6"/>
  <c r="T43" i="6"/>
  <c r="S43" i="6"/>
  <c r="AC43" i="6"/>
  <c r="AA43" i="6"/>
  <c r="B18" i="6"/>
  <c r="W43" i="6"/>
  <c r="O43" i="6"/>
  <c r="M43" i="6"/>
  <c r="G43" i="6"/>
  <c r="E43" i="6"/>
  <c r="B18" i="3"/>
  <c r="Z43" i="3"/>
  <c r="AA43" i="3"/>
  <c r="L43" i="3"/>
  <c r="T43" i="3"/>
  <c r="P43" i="3"/>
  <c r="I43" i="3"/>
  <c r="V43" i="3"/>
  <c r="U43" i="3"/>
  <c r="AB43" i="3"/>
  <c r="W43" i="3"/>
  <c r="AC43" i="3"/>
  <c r="E43" i="3"/>
  <c r="N43" i="3"/>
  <c r="G43" i="3"/>
  <c r="S43" i="3"/>
  <c r="O43" i="3"/>
  <c r="H43" i="3"/>
  <c r="AD43" i="3"/>
  <c r="F43" i="3"/>
  <c r="M43" i="3"/>
  <c r="B19" i="2"/>
  <c r="V40" i="2"/>
  <c r="N40" i="2"/>
  <c r="G40" i="2"/>
  <c r="AA40" i="2"/>
  <c r="P40" i="2"/>
  <c r="I40" i="2"/>
  <c r="Z40" i="2"/>
  <c r="O40" i="2"/>
  <c r="H40" i="2"/>
  <c r="AB40" i="2"/>
  <c r="S40" i="2"/>
  <c r="AC40" i="2"/>
  <c r="T40" i="2"/>
  <c r="AD40" i="2"/>
  <c r="L40" i="2"/>
  <c r="E40" i="2"/>
  <c r="F40" i="2"/>
  <c r="U40" i="2"/>
  <c r="W40" i="2"/>
  <c r="M40" i="2"/>
  <c r="AD40" i="1"/>
  <c r="AD42" i="1" s="1"/>
  <c r="Z40" i="1"/>
  <c r="Z42" i="1" s="1"/>
  <c r="AB40" i="1"/>
  <c r="AB42" i="1" s="1"/>
  <c r="AA40" i="1"/>
  <c r="AA42" i="1" s="1"/>
  <c r="AC40" i="1"/>
  <c r="AC42" i="1" s="1"/>
  <c r="V41" i="5" l="1"/>
  <c r="L41" i="5"/>
  <c r="U41" i="5"/>
  <c r="I41" i="5"/>
  <c r="I48" i="5" s="1"/>
  <c r="Z41" i="5"/>
  <c r="N41" i="5"/>
  <c r="AD41" i="5"/>
  <c r="O41" i="5"/>
  <c r="W41" i="5"/>
  <c r="F41" i="5"/>
  <c r="F48" i="5" s="1"/>
  <c r="T41" i="5"/>
  <c r="E41" i="5"/>
  <c r="E48" i="5" s="1"/>
  <c r="G41" i="5"/>
  <c r="G48" i="5" s="1"/>
  <c r="AC41" i="5"/>
  <c r="AB41" i="5"/>
  <c r="AA41" i="5"/>
  <c r="S41" i="5"/>
  <c r="B20" i="5"/>
  <c r="P41" i="5"/>
  <c r="M41" i="5"/>
  <c r="H41" i="5"/>
  <c r="H48" i="5" s="1"/>
  <c r="AB44" i="6"/>
  <c r="P44" i="6"/>
  <c r="F44" i="6"/>
  <c r="AA44" i="6"/>
  <c r="O44" i="6"/>
  <c r="E44" i="6"/>
  <c r="B19" i="6"/>
  <c r="V44" i="6"/>
  <c r="L44" i="6"/>
  <c r="AD44" i="6"/>
  <c r="T44" i="6"/>
  <c r="H44" i="6"/>
  <c r="Z44" i="6"/>
  <c r="N44" i="6"/>
  <c r="M44" i="6"/>
  <c r="G44" i="6"/>
  <c r="AC44" i="6"/>
  <c r="W44" i="6"/>
  <c r="U44" i="6"/>
  <c r="S44" i="6"/>
  <c r="I44" i="6"/>
  <c r="B20" i="2"/>
  <c r="Z41" i="2"/>
  <c r="AA41" i="2"/>
  <c r="AD41" i="2"/>
  <c r="T41" i="2"/>
  <c r="V41" i="2"/>
  <c r="W41" i="2"/>
  <c r="U41" i="2"/>
  <c r="L41" i="2"/>
  <c r="I41" i="2"/>
  <c r="I48" i="2" s="1"/>
  <c r="N41" i="2"/>
  <c r="E41" i="2"/>
  <c r="E48" i="2" s="1"/>
  <c r="AB41" i="2"/>
  <c r="M41" i="2"/>
  <c r="AC41" i="2"/>
  <c r="O41" i="2"/>
  <c r="P41" i="2"/>
  <c r="F41" i="2"/>
  <c r="F48" i="2" s="1"/>
  <c r="G41" i="2"/>
  <c r="G48" i="2" s="1"/>
  <c r="S41" i="2"/>
  <c r="H41" i="2"/>
  <c r="H48" i="2" s="1"/>
  <c r="B19" i="3"/>
  <c r="AC44" i="3"/>
  <c r="T44" i="3"/>
  <c r="N44" i="3"/>
  <c r="F44" i="3"/>
  <c r="AD44" i="3"/>
  <c r="U44" i="3"/>
  <c r="O44" i="3"/>
  <c r="G44" i="3"/>
  <c r="AB44" i="3"/>
  <c r="M44" i="3"/>
  <c r="H44" i="3"/>
  <c r="I44" i="3"/>
  <c r="L44" i="3"/>
  <c r="E44" i="3"/>
  <c r="P44" i="3"/>
  <c r="S44" i="3"/>
  <c r="V44" i="3"/>
  <c r="Z44" i="3"/>
  <c r="AA44" i="3"/>
  <c r="W44" i="3"/>
  <c r="W42" i="5" l="1"/>
  <c r="M42" i="5"/>
  <c r="M48" i="5" s="1"/>
  <c r="V42" i="5"/>
  <c r="L42" i="5"/>
  <c r="L48" i="5" s="1"/>
  <c r="AA42" i="5"/>
  <c r="O42" i="5"/>
  <c r="O48" i="5" s="1"/>
  <c r="AC42" i="5"/>
  <c r="B21" i="5"/>
  <c r="T42" i="5"/>
  <c r="S42" i="5"/>
  <c r="N42" i="5"/>
  <c r="N48" i="5" s="1"/>
  <c r="AD42" i="5"/>
  <c r="AB42" i="5"/>
  <c r="Z42" i="5"/>
  <c r="U42" i="5"/>
  <c r="P42" i="5"/>
  <c r="P48" i="5" s="1"/>
  <c r="V45" i="6"/>
  <c r="L45" i="6"/>
  <c r="B20" i="6"/>
  <c r="U45" i="6"/>
  <c r="I45" i="6"/>
  <c r="AB45" i="6"/>
  <c r="P45" i="6"/>
  <c r="F45" i="6"/>
  <c r="Z45" i="6"/>
  <c r="N45" i="6"/>
  <c r="T45" i="6"/>
  <c r="AD45" i="6"/>
  <c r="H45" i="6"/>
  <c r="AC45" i="6"/>
  <c r="G45" i="6"/>
  <c r="O45" i="6"/>
  <c r="M45" i="6"/>
  <c r="E45" i="6"/>
  <c r="AA45" i="6"/>
  <c r="W45" i="6"/>
  <c r="S45" i="6"/>
  <c r="B20" i="3"/>
  <c r="W45" i="3"/>
  <c r="I45" i="3"/>
  <c r="T45" i="3"/>
  <c r="P45" i="3"/>
  <c r="AA45" i="3"/>
  <c r="V45" i="3"/>
  <c r="Z45" i="3"/>
  <c r="U45" i="3"/>
  <c r="AB45" i="3"/>
  <c r="AC45" i="3"/>
  <c r="L45" i="3"/>
  <c r="E45" i="3"/>
  <c r="S45" i="3"/>
  <c r="N45" i="3"/>
  <c r="O45" i="3"/>
  <c r="AD45" i="3"/>
  <c r="M45" i="3"/>
  <c r="F45" i="3"/>
  <c r="G45" i="3"/>
  <c r="H45" i="3"/>
  <c r="B21" i="2"/>
  <c r="AC42" i="2"/>
  <c r="T42" i="2"/>
  <c r="AD42" i="2"/>
  <c r="L42" i="2"/>
  <c r="L48" i="2" s="1"/>
  <c r="AA42" i="2"/>
  <c r="N42" i="2"/>
  <c r="N48" i="2" s="1"/>
  <c r="AB42" i="2"/>
  <c r="Z42" i="2"/>
  <c r="M42" i="2"/>
  <c r="M48" i="2" s="1"/>
  <c r="S42" i="2"/>
  <c r="U42" i="2"/>
  <c r="V42" i="2"/>
  <c r="W42" i="2"/>
  <c r="O42" i="2"/>
  <c r="O48" i="2" s="1"/>
  <c r="P42" i="2"/>
  <c r="P48" i="2" s="1"/>
  <c r="U43" i="5" l="1"/>
  <c r="AD43" i="5"/>
  <c r="T43" i="5"/>
  <c r="W43" i="5"/>
  <c r="Z43" i="5"/>
  <c r="V43" i="5"/>
  <c r="AB43" i="5"/>
  <c r="AA43" i="5"/>
  <c r="S43" i="5"/>
  <c r="B22" i="5"/>
  <c r="AC43" i="5"/>
  <c r="AB46" i="6"/>
  <c r="P46" i="6"/>
  <c r="F46" i="6"/>
  <c r="AA46" i="6"/>
  <c r="O46" i="6"/>
  <c r="E46" i="6"/>
  <c r="V46" i="6"/>
  <c r="L46" i="6"/>
  <c r="AD46" i="6"/>
  <c r="T46" i="6"/>
  <c r="H46" i="6"/>
  <c r="N46" i="6"/>
  <c r="Z46" i="6"/>
  <c r="W46" i="6"/>
  <c r="U46" i="6"/>
  <c r="S46" i="6"/>
  <c r="B21" i="6"/>
  <c r="M46" i="6"/>
  <c r="I46" i="6"/>
  <c r="G46" i="6"/>
  <c r="AC46" i="6"/>
  <c r="B22" i="2"/>
  <c r="W43" i="2"/>
  <c r="AD43" i="2"/>
  <c r="S43" i="2"/>
  <c r="U43" i="2"/>
  <c r="T43" i="2"/>
  <c r="Z43" i="2"/>
  <c r="V43" i="2"/>
  <c r="AB43" i="2"/>
  <c r="AA43" i="2"/>
  <c r="AC43" i="2"/>
  <c r="B21" i="3"/>
  <c r="AA46" i="3"/>
  <c r="L46" i="3"/>
  <c r="AB46" i="3"/>
  <c r="S46" i="3"/>
  <c r="M46" i="3"/>
  <c r="E46" i="3"/>
  <c r="AD46" i="3"/>
  <c r="F46" i="3"/>
  <c r="O46" i="3"/>
  <c r="H46" i="3"/>
  <c r="T46" i="3"/>
  <c r="N46" i="3"/>
  <c r="G46" i="3"/>
  <c r="P46" i="3"/>
  <c r="I46" i="3"/>
  <c r="U46" i="3"/>
  <c r="Z46" i="3"/>
  <c r="V46" i="3"/>
  <c r="W46" i="3"/>
  <c r="AC46" i="3"/>
  <c r="V47" i="6" l="1"/>
  <c r="L47" i="6"/>
  <c r="U47" i="6"/>
  <c r="I47" i="6"/>
  <c r="AB47" i="6"/>
  <c r="P47" i="6"/>
  <c r="F47" i="6"/>
  <c r="Z47" i="6"/>
  <c r="N47" i="6"/>
  <c r="B22" i="6"/>
  <c r="AD47" i="6"/>
  <c r="H47" i="6"/>
  <c r="T47" i="6"/>
  <c r="S47" i="6"/>
  <c r="AC47" i="6"/>
  <c r="AA47" i="6"/>
  <c r="W47" i="6"/>
  <c r="O47" i="6"/>
  <c r="M47" i="6"/>
  <c r="G47" i="6"/>
  <c r="E47" i="6"/>
  <c r="Z44" i="5"/>
  <c r="Z48" i="5" s="1"/>
  <c r="AB44" i="5"/>
  <c r="AB48" i="5" s="1"/>
  <c r="AA44" i="5"/>
  <c r="AA48" i="5" s="1"/>
  <c r="AD44" i="5"/>
  <c r="AD48" i="5" s="1"/>
  <c r="AC44" i="5"/>
  <c r="AC48" i="5" s="1"/>
  <c r="B22" i="3"/>
  <c r="AD47" i="3"/>
  <c r="U47" i="3"/>
  <c r="O47" i="3"/>
  <c r="G47" i="3"/>
  <c r="V47" i="3"/>
  <c r="P47" i="3"/>
  <c r="H47" i="3"/>
  <c r="T47" i="3"/>
  <c r="AA47" i="3"/>
  <c r="Z47" i="3"/>
  <c r="W47" i="3"/>
  <c r="AB47" i="3"/>
  <c r="AC47" i="3"/>
  <c r="L47" i="3"/>
  <c r="E47" i="3"/>
  <c r="N47" i="3"/>
  <c r="I47" i="3"/>
  <c r="M47" i="3"/>
  <c r="F47" i="3"/>
  <c r="S47" i="3"/>
  <c r="AA44" i="2"/>
  <c r="AA48" i="2" s="1"/>
  <c r="AB44" i="2"/>
  <c r="AB48" i="2" s="1"/>
  <c r="AC44" i="2"/>
  <c r="AC48" i="2" s="1"/>
  <c r="AD44" i="2"/>
  <c r="AD48" i="2" s="1"/>
  <c r="Z44" i="2"/>
  <c r="Z48" i="2" s="1"/>
  <c r="AB48" i="6" l="1"/>
  <c r="P48" i="6"/>
  <c r="F48" i="6"/>
  <c r="AA48" i="6"/>
  <c r="O48" i="6"/>
  <c r="E48" i="6"/>
  <c r="V48" i="6"/>
  <c r="L48" i="6"/>
  <c r="AD48" i="6"/>
  <c r="T48" i="6"/>
  <c r="H48" i="6"/>
  <c r="Z48" i="6"/>
  <c r="N48" i="6"/>
  <c r="M48" i="6"/>
  <c r="B23" i="6"/>
  <c r="AC48" i="6"/>
  <c r="W48" i="6"/>
  <c r="U48" i="6"/>
  <c r="S48" i="6"/>
  <c r="I48" i="6"/>
  <c r="G48" i="6"/>
  <c r="B23" i="3"/>
  <c r="Z48" i="3"/>
  <c r="AD48" i="3"/>
  <c r="M48" i="3"/>
  <c r="F48" i="3"/>
  <c r="S48" i="3"/>
  <c r="O48" i="3"/>
  <c r="H48" i="3"/>
  <c r="I48" i="3"/>
  <c r="N48" i="3"/>
  <c r="G48" i="3"/>
  <c r="T48" i="3"/>
  <c r="P48" i="3"/>
  <c r="U48" i="3"/>
  <c r="AA48" i="3"/>
  <c r="AB48" i="3"/>
  <c r="W48" i="3"/>
  <c r="AC48" i="3"/>
  <c r="V48" i="3"/>
  <c r="E48" i="3"/>
  <c r="L48" i="3"/>
  <c r="V49" i="6" l="1"/>
  <c r="L49" i="6"/>
  <c r="U49" i="6"/>
  <c r="I49" i="6"/>
  <c r="I56" i="6" s="1"/>
  <c r="AB49" i="6"/>
  <c r="P49" i="6"/>
  <c r="F49" i="6"/>
  <c r="F56" i="6" s="1"/>
  <c r="B24" i="6"/>
  <c r="Z49" i="6"/>
  <c r="N49" i="6"/>
  <c r="T49" i="6"/>
  <c r="AD49" i="6"/>
  <c r="H49" i="6"/>
  <c r="H56" i="6" s="1"/>
  <c r="AC49" i="6"/>
  <c r="G49" i="6"/>
  <c r="G56" i="6" s="1"/>
  <c r="M49" i="6"/>
  <c r="E49" i="6"/>
  <c r="E56" i="6" s="1"/>
  <c r="AA49" i="6"/>
  <c r="W49" i="6"/>
  <c r="S49" i="6"/>
  <c r="O49" i="6"/>
  <c r="B24" i="3"/>
  <c r="AB49" i="3"/>
  <c r="S49" i="3"/>
  <c r="M49" i="3"/>
  <c r="E49" i="3"/>
  <c r="E56" i="3" s="1"/>
  <c r="AC49" i="3"/>
  <c r="T49" i="3"/>
  <c r="N49" i="3"/>
  <c r="F49" i="3"/>
  <c r="F56" i="3" s="1"/>
  <c r="V49" i="3"/>
  <c r="AA49" i="3"/>
  <c r="Z49" i="3"/>
  <c r="W49" i="3"/>
  <c r="AD49" i="3"/>
  <c r="L49" i="3"/>
  <c r="G49" i="3"/>
  <c r="G56" i="3" s="1"/>
  <c r="O49" i="3"/>
  <c r="H49" i="3"/>
  <c r="H56" i="3" s="1"/>
  <c r="U49" i="3"/>
  <c r="P49" i="3"/>
  <c r="I49" i="3"/>
  <c r="I56" i="3" s="1"/>
  <c r="W50" i="6" l="1"/>
  <c r="M50" i="6"/>
  <c r="M56" i="6" s="1"/>
  <c r="V50" i="6"/>
  <c r="L50" i="6"/>
  <c r="L56" i="6" s="1"/>
  <c r="AC50" i="6"/>
  <c r="S50" i="6"/>
  <c r="AA50" i="6"/>
  <c r="O50" i="6"/>
  <c r="O56" i="6" s="1"/>
  <c r="U50" i="6"/>
  <c r="B25" i="6"/>
  <c r="AD50" i="6"/>
  <c r="Z50" i="6"/>
  <c r="T50" i="6"/>
  <c r="P50" i="6"/>
  <c r="P56" i="6" s="1"/>
  <c r="N50" i="6"/>
  <c r="N56" i="6" s="1"/>
  <c r="AB50" i="6"/>
  <c r="B25" i="3"/>
  <c r="V50" i="3"/>
  <c r="P50" i="3"/>
  <c r="P56" i="3" s="1"/>
  <c r="W50" i="3"/>
  <c r="AD50" i="3"/>
  <c r="M50" i="3"/>
  <c r="M56" i="3" s="1"/>
  <c r="S50" i="3"/>
  <c r="O50" i="3"/>
  <c r="O56" i="3" s="1"/>
  <c r="N50" i="3"/>
  <c r="N56" i="3" s="1"/>
  <c r="T50" i="3"/>
  <c r="Z50" i="3"/>
  <c r="U50" i="3"/>
  <c r="L50" i="3"/>
  <c r="L56" i="3" s="1"/>
  <c r="AC50" i="3"/>
  <c r="AA50" i="3"/>
  <c r="AB50" i="3"/>
  <c r="U51" i="6" l="1"/>
  <c r="AD51" i="6"/>
  <c r="T51" i="6"/>
  <c r="AA51" i="6"/>
  <c r="W51" i="6"/>
  <c r="AC51" i="6"/>
  <c r="S51" i="6"/>
  <c r="AB51" i="6"/>
  <c r="Z51" i="6"/>
  <c r="V51" i="6"/>
  <c r="B26" i="6"/>
  <c r="B26" i="3"/>
  <c r="Z51" i="3"/>
  <c r="AA51" i="3"/>
  <c r="V51" i="3"/>
  <c r="AC51" i="3"/>
  <c r="AB51" i="3"/>
  <c r="W51" i="3"/>
  <c r="AD51" i="3"/>
  <c r="T51" i="3"/>
  <c r="U51" i="3"/>
  <c r="S51" i="3"/>
  <c r="Z52" i="6" l="1"/>
  <c r="Z56" i="6" s="1"/>
  <c r="AD52" i="6"/>
  <c r="AD56" i="6" s="1"/>
  <c r="AB52" i="6"/>
  <c r="AB56" i="6" s="1"/>
  <c r="AC52" i="6"/>
  <c r="AC56" i="6" s="1"/>
  <c r="AA52" i="6"/>
  <c r="AA56" i="6" s="1"/>
  <c r="AC52" i="3"/>
  <c r="AC56" i="3" s="1"/>
  <c r="AD52" i="3"/>
  <c r="AD56" i="3" s="1"/>
  <c r="Z52" i="3"/>
  <c r="Z56" i="3" s="1"/>
  <c r="AA52" i="3"/>
  <c r="AA56" i="3" s="1"/>
  <c r="AB52" i="3"/>
  <c r="AB56" i="3" s="1"/>
</calcChain>
</file>

<file path=xl/sharedStrings.xml><?xml version="1.0" encoding="utf-8"?>
<sst xmlns="http://schemas.openxmlformats.org/spreadsheetml/2006/main" count="249" uniqueCount="52">
  <si>
    <t xml:space="preserve">Small field </t>
  </si>
  <si>
    <t>Inflation rebasing factors</t>
  </si>
  <si>
    <t xml:space="preserve">Inflation </t>
  </si>
  <si>
    <t>Average consumer index from IMF</t>
  </si>
  <si>
    <t>Real 2022</t>
  </si>
  <si>
    <t>Real 2023</t>
  </si>
  <si>
    <t>Real 2024</t>
  </si>
  <si>
    <t>Real 2025</t>
  </si>
  <si>
    <t>permanent</t>
  </si>
  <si>
    <t>epl1</t>
  </si>
  <si>
    <t>epl2</t>
  </si>
  <si>
    <t>epl3a</t>
  </si>
  <si>
    <t>epl3b</t>
  </si>
  <si>
    <t>Project year</t>
  </si>
  <si>
    <t>First deflate, then discount</t>
  </si>
  <si>
    <t>NPV</t>
  </si>
  <si>
    <t xml:space="preserve">Real post-tax NPV@10% base year = 2022 for the small field under different start up dates. </t>
  </si>
  <si>
    <t>Permanent system</t>
  </si>
  <si>
    <t>EPL 1</t>
  </si>
  <si>
    <t>EPL 2</t>
  </si>
  <si>
    <t>EPL 3a</t>
  </si>
  <si>
    <t>EPL 3b</t>
  </si>
  <si>
    <t>Start 2022</t>
  </si>
  <si>
    <t>Start 2023</t>
  </si>
  <si>
    <t>Start 2024</t>
  </si>
  <si>
    <t>Start 2025</t>
  </si>
  <si>
    <t>Under the permanent system it makes sense to not delay, as money today is more valuable</t>
  </si>
  <si>
    <t xml:space="preserve">Under the EPL it changes. Under EPL it makes sense to delay for as long as you can reap the most benefits of the capital allowances in the EPL and avoid production in times of EPL so you the cash flow is not taxed on the higher rate. For example, assuming EPL 1, the small field with start in 2025 is only able to use 1 year of the capital allowance, consequently it has a lower NPV than the 2024 start up. </t>
  </si>
  <si>
    <t>For the new Labour EPL if the capital allowance is still applicable (EPL 3a), then the gains from delaying are marginal but are still there. However, if the capital allowance does not apply, then delaying makes economic sense. For example, the small field becomes economic by delaying from 2022 and starting in 2025</t>
  </si>
  <si>
    <t>Medium Field</t>
  </si>
  <si>
    <t xml:space="preserve">Real NPV@10% base year = 2022 for the medium field under different start up dates. </t>
  </si>
  <si>
    <t>Large Field</t>
  </si>
  <si>
    <t>Only using this for no income case</t>
  </si>
  <si>
    <t>Only use this for no toher income</t>
  </si>
  <si>
    <t>Only use this for the EPL paper on no income</t>
  </si>
  <si>
    <t>Income</t>
  </si>
  <si>
    <t>No income</t>
  </si>
  <si>
    <t>Small</t>
  </si>
  <si>
    <t>Medium</t>
  </si>
  <si>
    <t>Large</t>
  </si>
  <si>
    <t>Based on March outlook OBR figures</t>
  </si>
  <si>
    <t>To get real price assumption</t>
  </si>
  <si>
    <t>https://obr.uk/efo/economic-and-fiscal-outlook-march-2024/#annex-a</t>
  </si>
  <si>
    <t>oil price nominal</t>
  </si>
  <si>
    <t>Factor</t>
  </si>
  <si>
    <t>inflation</t>
  </si>
  <si>
    <t>inflation_decimal</t>
  </si>
  <si>
    <t>Real 2025 Average</t>
  </si>
  <si>
    <t>From Shells Annual report</t>
  </si>
  <si>
    <t>https://www.shell.com/news-and-insights/annual-reports-and-publications/annual-reports-download-centre.html</t>
  </si>
  <si>
    <t xml:space="preserve">P.263 from the report shows Shell's mid price in the line d. Which from 2025 to 2030 deacreases around 60 and then stays at low 70. So the OBR calculation makes sens </t>
  </si>
  <si>
    <t>And this the one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</si>
</sst>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0.000%"/>
    <numFmt numFmtId="167" formatCode="0.000"/>
  </numFmts>
  <fonts count="4" x14ac:knownFonts="1">
    <font>
      <sz val="12"/>
      <color theme="1"/>
      <name val="Calibri"/>
      <family val="2"/>
      <scheme val="minor"/>
    </font>
    <font>
      <sz val="12"/>
      <color theme="1"/>
      <name val="Calibri"/>
      <family val="2"/>
      <scheme val="minor"/>
    </font>
    <font>
      <b/>
      <sz val="12"/>
      <color theme="1"/>
      <name val="Helvetica"/>
      <family val="2"/>
    </font>
    <font>
      <sz val="12"/>
      <color theme="1"/>
      <name val="Helvetic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2" fillId="0" borderId="0" xfId="0" applyFont="1"/>
    <xf numFmtId="0" fontId="3" fillId="0" borderId="0" xfId="0" applyFont="1"/>
    <xf numFmtId="166" fontId="0" fillId="0" borderId="0" xfId="1" applyNumberFormat="1" applyFont="1"/>
    <xf numFmtId="167" fontId="0" fillId="0" borderId="0" xfId="1" applyNumberFormat="1" applyFont="1"/>
    <xf numFmtId="165" fontId="0" fillId="0" borderId="0" xfId="0" applyNumberFormat="1"/>
    <xf numFmtId="9" fontId="0" fillId="0" borderId="0" xfId="1" applyFont="1"/>
    <xf numFmtId="0" fontId="0" fillId="2" borderId="0" xfId="0" applyFill="1"/>
    <xf numFmtId="0" fontId="2" fillId="2" borderId="0" xfId="0" applyFont="1" applyFill="1"/>
    <xf numFmtId="0" fontId="3" fillId="2" borderId="0" xfId="0" applyFont="1" applyFill="1"/>
    <xf numFmtId="164" fontId="0" fillId="0" borderId="0" xfId="0" applyNumberFormat="1"/>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96A4-B44A-8CCD-227BD84EAFE8}"/>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96A4-B44A-8CCD-227BD84EAFE8}"/>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96A4-B44A-8CCD-227BD84EAFE8}"/>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96A4-B44A-8CCD-227BD84EAFE8}"/>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EFED-754D-8B81-7B3CF8E357F6}"/>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EFED-754D-8B81-7B3CF8E357F6}"/>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EFED-754D-8B81-7B3CF8E357F6}"/>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EFED-754D-8B81-7B3CF8E357F6}"/>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024D-2A44-A422-58B630E53AA6}"/>
            </c:ext>
          </c:extLst>
        </c:ser>
        <c:ser>
          <c:idx val="1"/>
          <c:order val="1"/>
          <c:spPr>
            <a:ln w="28575" cap="rnd">
              <a:solidFill>
                <a:schemeClr val="accent2"/>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024D-2A44-A422-58B630E53AA6}"/>
            </c:ext>
          </c:extLst>
        </c:ser>
        <c:ser>
          <c:idx val="2"/>
          <c:order val="2"/>
          <c:spPr>
            <a:ln w="28575" cap="rnd">
              <a:solidFill>
                <a:schemeClr val="accent3"/>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024D-2A44-A422-58B630E53AA6}"/>
            </c:ext>
          </c:extLst>
        </c:ser>
        <c:ser>
          <c:idx val="3"/>
          <c:order val="3"/>
          <c:spPr>
            <a:ln w="28575" cap="rnd">
              <a:solidFill>
                <a:schemeClr val="accent4"/>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024D-2A44-A422-58B630E53AA6}"/>
            </c:ext>
          </c:extLst>
        </c:ser>
        <c:ser>
          <c:idx val="4"/>
          <c:order val="4"/>
          <c:spPr>
            <a:ln w="28575" cap="rnd">
              <a:solidFill>
                <a:schemeClr val="accent5"/>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024D-2A44-A422-58B630E53AA6}"/>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Field'!$S$12:$S$21</c:f>
              <c:numCache>
                <c:formatCode>General</c:formatCode>
                <c:ptCount val="10"/>
                <c:pt idx="0">
                  <c:v>-79</c:v>
                </c:pt>
                <c:pt idx="1">
                  <c:v>-81</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0-0B8D-9B46-A0FC-3D95BDC243D7}"/>
            </c:ext>
          </c:extLst>
        </c:ser>
        <c:ser>
          <c:idx val="1"/>
          <c:order val="1"/>
          <c:tx>
            <c:v>EPL 1</c:v>
          </c:tx>
          <c:spPr>
            <a:ln w="28575" cap="rnd">
              <a:solidFill>
                <a:schemeClr val="accent2"/>
              </a:solidFill>
              <a:prstDash val="sys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Field'!$T$12:$T$21</c:f>
              <c:numCache>
                <c:formatCode>General</c:formatCode>
                <c:ptCount val="10"/>
                <c:pt idx="0">
                  <c:v>-63</c:v>
                </c:pt>
                <c:pt idx="1">
                  <c:v>-65</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1-0B8D-9B46-A0FC-3D95BDC243D7}"/>
            </c:ext>
          </c:extLst>
        </c:ser>
        <c:ser>
          <c:idx val="2"/>
          <c:order val="2"/>
          <c:tx>
            <c:v>EPL 2</c:v>
          </c:tx>
          <c:spPr>
            <a:ln w="28575" cap="rnd">
              <a:solidFill>
                <a:schemeClr val="accent3"/>
              </a:solidFill>
              <a:prstDash val="lgDash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Field'!$U$12:$U$21</c:f>
              <c:numCache>
                <c:formatCode>General</c:formatCode>
                <c:ptCount val="10"/>
                <c:pt idx="0">
                  <c:v>-79</c:v>
                </c:pt>
                <c:pt idx="1">
                  <c:v>-81</c:v>
                </c:pt>
                <c:pt idx="2">
                  <c:v>108</c:v>
                </c:pt>
                <c:pt idx="3">
                  <c:v>30</c:v>
                </c:pt>
                <c:pt idx="4">
                  <c:v>17</c:v>
                </c:pt>
                <c:pt idx="5">
                  <c:v>29</c:v>
                </c:pt>
                <c:pt idx="6">
                  <c:v>17</c:v>
                </c:pt>
                <c:pt idx="7">
                  <c:v>10</c:v>
                </c:pt>
                <c:pt idx="8">
                  <c:v>5</c:v>
                </c:pt>
                <c:pt idx="9">
                  <c:v>-2</c:v>
                </c:pt>
              </c:numCache>
            </c:numRef>
          </c:val>
          <c:smooth val="0"/>
          <c:extLst>
            <c:ext xmlns:c16="http://schemas.microsoft.com/office/drawing/2014/chart" uri="{C3380CC4-5D6E-409C-BE32-E72D297353CC}">
              <c16:uniqueId val="{00000002-0B8D-9B46-A0FC-3D95BDC243D7}"/>
            </c:ext>
          </c:extLst>
        </c:ser>
        <c:ser>
          <c:idx val="3"/>
          <c:order val="3"/>
          <c:tx>
            <c:v>EPL 3a</c:v>
          </c:tx>
          <c:spPr>
            <a:ln w="28575" cap="rnd">
              <a:solidFill>
                <a:schemeClr val="accent4"/>
              </a:solidFill>
              <a:prstDash val="sys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Field'!$V$12:$V$21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3-0B8D-9B46-A0FC-3D95BDC243D7}"/>
            </c:ext>
          </c:extLst>
        </c:ser>
        <c:ser>
          <c:idx val="4"/>
          <c:order val="4"/>
          <c:tx>
            <c:v>EPL 3b</c:v>
          </c:tx>
          <c:spPr>
            <a:ln w="28575" cap="rnd">
              <a:solidFill>
                <a:schemeClr val="accent5"/>
              </a:solidFill>
              <a:prstDash val="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Field'!$W$12:$W$21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4-0B8D-9B46-A0FC-3D95BDC243D7}"/>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71AA-D548-A6CE-9E85C7390551}"/>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71AA-D548-A6CE-9E85C7390551}"/>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71AA-D548-A6CE-9E85C7390551}"/>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71AA-D548-A6CE-9E85C7390551}"/>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BB3E-4047-A055-B4C147A14768}"/>
            </c:ext>
          </c:extLst>
        </c:ser>
        <c:ser>
          <c:idx val="1"/>
          <c:order val="1"/>
          <c:spPr>
            <a:ln w="28575" cap="rnd">
              <a:solidFill>
                <a:schemeClr val="accent2"/>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BB3E-4047-A055-B4C147A14768}"/>
            </c:ext>
          </c:extLst>
        </c:ser>
        <c:ser>
          <c:idx val="2"/>
          <c:order val="2"/>
          <c:spPr>
            <a:ln w="28575" cap="rnd">
              <a:solidFill>
                <a:schemeClr val="accent3"/>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BB3E-4047-A055-B4C147A14768}"/>
            </c:ext>
          </c:extLst>
        </c:ser>
        <c:ser>
          <c:idx val="3"/>
          <c:order val="3"/>
          <c:spPr>
            <a:ln w="28575" cap="rnd">
              <a:solidFill>
                <a:schemeClr val="accent4"/>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BB3E-4047-A055-B4C147A14768}"/>
            </c:ext>
          </c:extLst>
        </c:ser>
        <c:ser>
          <c:idx val="4"/>
          <c:order val="4"/>
          <c:spPr>
            <a:ln w="28575" cap="rnd">
              <a:solidFill>
                <a:schemeClr val="accent5"/>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BB3E-4047-A055-B4C147A14768}"/>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no other</a:t>
            </a:r>
            <a:r>
              <a:rPr lang="en-GB" b="1" baseline="0">
                <a:solidFill>
                  <a:schemeClr val="tx1"/>
                </a:solidFill>
                <a:latin typeface="Times New Roman" panose="02020603050405020304" pitchFamily="18" charset="0"/>
                <a:cs typeface="Times New Roman" panose="02020603050405020304" pitchFamily="18" charset="0"/>
              </a:rPr>
              <a:t> </a:t>
            </a:r>
            <a:r>
              <a:rPr lang="en-GB" b="1">
                <a:solidFill>
                  <a:schemeClr val="tx1"/>
                </a:solidFill>
                <a:latin typeface="Times New Roman" panose="02020603050405020304" pitchFamily="18" charset="0"/>
                <a:cs typeface="Times New Roman" panose="02020603050405020304" pitchFamily="18" charset="0"/>
              </a:rPr>
              <a:t>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No_inc_Medium!$S$7:$S$20</c:f>
              <c:numCache>
                <c:formatCode>General</c:formatCode>
                <c:ptCount val="14"/>
                <c:pt idx="0">
                  <c:v>-162</c:v>
                </c:pt>
                <c:pt idx="1">
                  <c:v>-166</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0-4BD4-8948-816B-DC1D49249E02}"/>
            </c:ext>
          </c:extLst>
        </c:ser>
        <c:ser>
          <c:idx val="1"/>
          <c:order val="1"/>
          <c:tx>
            <c:v>EPL 1</c:v>
          </c:tx>
          <c:spPr>
            <a:ln w="28575" cap="rnd">
              <a:solidFill>
                <a:schemeClr val="accent2"/>
              </a:solidFill>
              <a:prstDash val="sys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No_inc_Medium!$T$7:$T$20</c:f>
              <c:numCache>
                <c:formatCode>General</c:formatCode>
                <c:ptCount val="14"/>
                <c:pt idx="0">
                  <c:v>-130</c:v>
                </c:pt>
                <c:pt idx="1">
                  <c:v>-133</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1-4BD4-8948-816B-DC1D49249E02}"/>
            </c:ext>
          </c:extLst>
        </c:ser>
        <c:ser>
          <c:idx val="2"/>
          <c:order val="2"/>
          <c:tx>
            <c:v>EPL 2</c:v>
          </c:tx>
          <c:spPr>
            <a:ln w="28575" cap="rnd">
              <a:solidFill>
                <a:schemeClr val="accent3"/>
              </a:solidFill>
              <a:prstDash val="lgDash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No_inc_Medium!$U$7:$U$20</c:f>
              <c:numCache>
                <c:formatCode>General</c:formatCode>
                <c:ptCount val="14"/>
                <c:pt idx="0">
                  <c:v>-162</c:v>
                </c:pt>
                <c:pt idx="1">
                  <c:v>-166</c:v>
                </c:pt>
                <c:pt idx="2">
                  <c:v>69</c:v>
                </c:pt>
                <c:pt idx="3">
                  <c:v>257</c:v>
                </c:pt>
                <c:pt idx="4">
                  <c:v>104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2-4BD4-8948-816B-DC1D49249E02}"/>
            </c:ext>
          </c:extLst>
        </c:ser>
        <c:ser>
          <c:idx val="3"/>
          <c:order val="3"/>
          <c:tx>
            <c:v>EPL 3a</c:v>
          </c:tx>
          <c:spPr>
            <a:ln w="28575" cap="rnd">
              <a:solidFill>
                <a:schemeClr val="accent4"/>
              </a:solidFill>
              <a:prstDash val="sys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No_inc_Medium!$V$7:$V$20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3-4BD4-8948-816B-DC1D49249E02}"/>
            </c:ext>
          </c:extLst>
        </c:ser>
        <c:ser>
          <c:idx val="4"/>
          <c:order val="4"/>
          <c:tx>
            <c:v>EPL 3b</c:v>
          </c:tx>
          <c:spPr>
            <a:ln w="28575" cap="rnd">
              <a:solidFill>
                <a:schemeClr val="accent5"/>
              </a:solidFill>
              <a:prstDash val="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No_inc_Medium!$W$7:$W$20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4-4BD4-8948-816B-DC1D49249E02}"/>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A20E-9445-998F-6F273995A1EE}"/>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A20E-9445-998F-6F273995A1EE}"/>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A20E-9445-998F-6F273995A1EE}"/>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A20E-9445-998F-6F273995A1EE}"/>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E409-684D-81F5-1DC6E215E604}"/>
            </c:ext>
          </c:extLst>
        </c:ser>
        <c:ser>
          <c:idx val="1"/>
          <c:order val="1"/>
          <c:spPr>
            <a:ln w="28575" cap="rnd">
              <a:solidFill>
                <a:schemeClr val="accent2"/>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E409-684D-81F5-1DC6E215E604}"/>
            </c:ext>
          </c:extLst>
        </c:ser>
        <c:ser>
          <c:idx val="2"/>
          <c:order val="2"/>
          <c:spPr>
            <a:ln w="28575" cap="rnd">
              <a:solidFill>
                <a:schemeClr val="accent3"/>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E409-684D-81F5-1DC6E215E604}"/>
            </c:ext>
          </c:extLst>
        </c:ser>
        <c:ser>
          <c:idx val="3"/>
          <c:order val="3"/>
          <c:spPr>
            <a:ln w="28575" cap="rnd">
              <a:solidFill>
                <a:schemeClr val="accent4"/>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E409-684D-81F5-1DC6E215E604}"/>
            </c:ext>
          </c:extLst>
        </c:ser>
        <c:ser>
          <c:idx val="4"/>
          <c:order val="4"/>
          <c:spPr>
            <a:ln w="28575" cap="rnd">
              <a:solidFill>
                <a:schemeClr val="accent5"/>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E409-684D-81F5-1DC6E215E604}"/>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No_inc_Large!$S$6:$S$25</c:f>
              <c:numCache>
                <c:formatCode>General</c:formatCode>
                <c:ptCount val="20"/>
                <c:pt idx="0">
                  <c:v>-167</c:v>
                </c:pt>
                <c:pt idx="1">
                  <c:v>-255</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0-5B11-BA47-A7FE-6A9FB5B261A8}"/>
            </c:ext>
          </c:extLst>
        </c:ser>
        <c:ser>
          <c:idx val="1"/>
          <c:order val="1"/>
          <c:tx>
            <c:v>EPL 1</c:v>
          </c:tx>
          <c:spPr>
            <a:ln w="28575" cap="rnd">
              <a:solidFill>
                <a:schemeClr val="accent2"/>
              </a:solidFill>
              <a:prstDash val="sys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No_inc_Large!$T$6:$T$25</c:f>
              <c:numCache>
                <c:formatCode>General</c:formatCode>
                <c:ptCount val="20"/>
                <c:pt idx="0">
                  <c:v>-134</c:v>
                </c:pt>
                <c:pt idx="1">
                  <c:v>-204</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1-5B11-BA47-A7FE-6A9FB5B261A8}"/>
            </c:ext>
          </c:extLst>
        </c:ser>
        <c:ser>
          <c:idx val="2"/>
          <c:order val="2"/>
          <c:tx>
            <c:v>EPL 2</c:v>
          </c:tx>
          <c:spPr>
            <a:ln w="28575" cap="rnd">
              <a:solidFill>
                <a:schemeClr val="accent3"/>
              </a:solidFill>
              <a:prstDash val="lgDash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No_inc_Large!$U$6:$U$25</c:f>
              <c:numCache>
                <c:formatCode>General</c:formatCode>
                <c:ptCount val="20"/>
                <c:pt idx="0">
                  <c:v>-167</c:v>
                </c:pt>
                <c:pt idx="1">
                  <c:v>-255</c:v>
                </c:pt>
                <c:pt idx="2">
                  <c:v>-260</c:v>
                </c:pt>
                <c:pt idx="3">
                  <c:v>211</c:v>
                </c:pt>
                <c:pt idx="4">
                  <c:v>390</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2-5B11-BA47-A7FE-6A9FB5B261A8}"/>
            </c:ext>
          </c:extLst>
        </c:ser>
        <c:ser>
          <c:idx val="3"/>
          <c:order val="3"/>
          <c:tx>
            <c:v>EPL 3a</c:v>
          </c:tx>
          <c:spPr>
            <a:ln w="28575" cap="rnd">
              <a:solidFill>
                <a:schemeClr val="accent4"/>
              </a:solidFill>
              <a:prstDash val="sys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No_inc_Large!$V$6:$V$25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3-5B11-BA47-A7FE-6A9FB5B261A8}"/>
            </c:ext>
          </c:extLst>
        </c:ser>
        <c:ser>
          <c:idx val="4"/>
          <c:order val="4"/>
          <c:tx>
            <c:v>EPL 3b</c:v>
          </c:tx>
          <c:spPr>
            <a:ln w="28575" cap="rnd">
              <a:solidFill>
                <a:schemeClr val="accent5"/>
              </a:solidFill>
              <a:prstDash val="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No_inc_Large!$W$6:$W$25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4-5B11-BA47-A7FE-6A9FB5B261A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B812-F34C-BA36-C64F57E7C984}"/>
            </c:ext>
          </c:extLst>
        </c:ser>
        <c:ser>
          <c:idx val="1"/>
          <c:order val="1"/>
          <c:spPr>
            <a:ln w="28575" cap="rnd">
              <a:solidFill>
                <a:schemeClr val="accent2"/>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B812-F34C-BA36-C64F57E7C984}"/>
            </c:ext>
          </c:extLst>
        </c:ser>
        <c:ser>
          <c:idx val="2"/>
          <c:order val="2"/>
          <c:spPr>
            <a:ln w="28575" cap="rnd">
              <a:solidFill>
                <a:schemeClr val="accent3"/>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B812-F34C-BA36-C64F57E7C984}"/>
            </c:ext>
          </c:extLst>
        </c:ser>
        <c:ser>
          <c:idx val="3"/>
          <c:order val="3"/>
          <c:spPr>
            <a:ln w="28575" cap="rnd">
              <a:solidFill>
                <a:schemeClr val="accent4"/>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B812-F34C-BA36-C64F57E7C984}"/>
            </c:ext>
          </c:extLst>
        </c:ser>
        <c:ser>
          <c:idx val="4"/>
          <c:order val="4"/>
          <c:spPr>
            <a:ln w="28575" cap="rnd">
              <a:solidFill>
                <a:schemeClr val="accent5"/>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B812-F34C-BA36-C64F57E7C984}"/>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Field'!$S$12:$S$22</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D071-0A40-984C-54DA710D1D26}"/>
            </c:ext>
          </c:extLst>
        </c:ser>
        <c:ser>
          <c:idx val="1"/>
          <c:order val="1"/>
          <c:tx>
            <c:v>EPL 1</c:v>
          </c:tx>
          <c:spPr>
            <a:ln w="28575" cap="rnd">
              <a:solidFill>
                <a:schemeClr val="accent2"/>
              </a:solidFill>
              <a:prstDash val="sys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Field'!$T$12:$T$22</c:f>
              <c:numCache>
                <c:formatCode>General</c:formatCode>
                <c:ptCount val="11"/>
                <c:pt idx="0">
                  <c:v>-12</c:v>
                </c:pt>
                <c:pt idx="1">
                  <c:v>-12</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D071-0A40-984C-54DA710D1D26}"/>
            </c:ext>
          </c:extLst>
        </c:ser>
        <c:ser>
          <c:idx val="2"/>
          <c:order val="2"/>
          <c:tx>
            <c:v>EPL 2</c:v>
          </c:tx>
          <c:spPr>
            <a:ln w="28575" cap="rnd">
              <a:solidFill>
                <a:schemeClr val="accent3"/>
              </a:solidFill>
              <a:prstDash val="lgDash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Field'!$U$12:$U$22</c:f>
              <c:numCache>
                <c:formatCode>General</c:formatCode>
                <c:ptCount val="11"/>
                <c:pt idx="0">
                  <c:v>-12</c:v>
                </c:pt>
                <c:pt idx="1">
                  <c:v>-12</c:v>
                </c:pt>
                <c:pt idx="2">
                  <c:v>54</c:v>
                </c:pt>
                <c:pt idx="3">
                  <c:v>29</c:v>
                </c:pt>
                <c:pt idx="4">
                  <c:v>19</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2-D071-0A40-984C-54DA710D1D26}"/>
            </c:ext>
          </c:extLst>
        </c:ser>
        <c:ser>
          <c:idx val="3"/>
          <c:order val="3"/>
          <c:tx>
            <c:v>EPL 3a</c:v>
          </c:tx>
          <c:spPr>
            <a:ln w="28575" cap="rnd">
              <a:solidFill>
                <a:schemeClr val="accent4"/>
              </a:solidFill>
              <a:prstDash val="sys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Field'!$V$12:$V$22</c:f>
              <c:numCache>
                <c:formatCode>General</c:formatCode>
                <c:ptCount val="11"/>
                <c:pt idx="0">
                  <c:v>-17</c:v>
                </c:pt>
                <c:pt idx="1">
                  <c:v>-18</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3-D071-0A40-984C-54DA710D1D26}"/>
            </c:ext>
          </c:extLst>
        </c:ser>
        <c:ser>
          <c:idx val="4"/>
          <c:order val="4"/>
          <c:tx>
            <c:v>EPL 3b</c:v>
          </c:tx>
          <c:spPr>
            <a:ln w="28575" cap="rnd">
              <a:solidFill>
                <a:schemeClr val="accent5"/>
              </a:solidFill>
              <a:prstDash val="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Field'!$W$12:$W$22</c:f>
              <c:numCache>
                <c:formatCode>General</c:formatCode>
                <c:ptCount val="11"/>
                <c:pt idx="0">
                  <c:v>-47</c:v>
                </c:pt>
                <c:pt idx="1">
                  <c:v>-49</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4-D071-0A40-984C-54DA710D1D26}"/>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DD8B-C44B-9901-B71EF5C2A740}"/>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DD8B-C44B-9901-B71EF5C2A740}"/>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DD8B-C44B-9901-B71EF5C2A740}"/>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DD8B-C44B-9901-B71EF5C2A740}"/>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DAF5-0840-9FFB-0C1331EFC5EC}"/>
            </c:ext>
          </c:extLst>
        </c:ser>
        <c:ser>
          <c:idx val="1"/>
          <c:order val="1"/>
          <c:spPr>
            <a:ln w="28575" cap="rnd">
              <a:solidFill>
                <a:schemeClr val="accent2"/>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DAF5-0840-9FFB-0C1331EFC5EC}"/>
            </c:ext>
          </c:extLst>
        </c:ser>
        <c:ser>
          <c:idx val="2"/>
          <c:order val="2"/>
          <c:spPr>
            <a:ln w="28575" cap="rnd">
              <a:solidFill>
                <a:schemeClr val="accent3"/>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DAF5-0840-9FFB-0C1331EFC5EC}"/>
            </c:ext>
          </c:extLst>
        </c:ser>
        <c:ser>
          <c:idx val="3"/>
          <c:order val="3"/>
          <c:spPr>
            <a:ln w="28575" cap="rnd">
              <a:solidFill>
                <a:schemeClr val="accent4"/>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DAF5-0840-9FFB-0C1331EFC5EC}"/>
            </c:ext>
          </c:extLst>
        </c:ser>
        <c:ser>
          <c:idx val="4"/>
          <c:order val="4"/>
          <c:spPr>
            <a:ln w="28575" cap="rnd">
              <a:solidFill>
                <a:schemeClr val="accent5"/>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DAF5-0840-9FFB-0C1331EFC5EC}"/>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Field'!$S$7:$S$21</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8872-7846-B36C-CCD9843E67F8}"/>
            </c:ext>
          </c:extLst>
        </c:ser>
        <c:ser>
          <c:idx val="1"/>
          <c:order val="1"/>
          <c:tx>
            <c:v>EPL 1</c:v>
          </c:tx>
          <c:spPr>
            <a:ln w="28575" cap="rnd">
              <a:solidFill>
                <a:schemeClr val="accent2"/>
              </a:solidFill>
              <a:prstDash val="sys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Field'!$T$7:$T$21</c:f>
              <c:numCache>
                <c:formatCode>General</c:formatCode>
                <c:ptCount val="15"/>
                <c:pt idx="0">
                  <c:v>-24</c:v>
                </c:pt>
                <c:pt idx="1">
                  <c:v>-25</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8872-7846-B36C-CCD9843E67F8}"/>
            </c:ext>
          </c:extLst>
        </c:ser>
        <c:ser>
          <c:idx val="2"/>
          <c:order val="2"/>
          <c:tx>
            <c:v>EPL 2</c:v>
          </c:tx>
          <c:spPr>
            <a:ln w="28575" cap="rnd">
              <a:solidFill>
                <a:schemeClr val="accent3"/>
              </a:solidFill>
              <a:prstDash val="lgDash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Field'!$U$7:$U$21</c:f>
              <c:numCache>
                <c:formatCode>General</c:formatCode>
                <c:ptCount val="15"/>
                <c:pt idx="0">
                  <c:v>-24</c:v>
                </c:pt>
                <c:pt idx="1">
                  <c:v>-25</c:v>
                </c:pt>
                <c:pt idx="2">
                  <c:v>230</c:v>
                </c:pt>
                <c:pt idx="3">
                  <c:v>182</c:v>
                </c:pt>
                <c:pt idx="4">
                  <c:v>118</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8872-7846-B36C-CCD9843E67F8}"/>
            </c:ext>
          </c:extLst>
        </c:ser>
        <c:ser>
          <c:idx val="3"/>
          <c:order val="3"/>
          <c:tx>
            <c:v>EPL 3a</c:v>
          </c:tx>
          <c:spPr>
            <a:ln w="28575" cap="rnd">
              <a:solidFill>
                <a:schemeClr val="accent4"/>
              </a:solidFill>
              <a:prstDash val="sys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Field'!$V$7:$V$21</c:f>
              <c:numCache>
                <c:formatCode>General</c:formatCode>
                <c:ptCount val="15"/>
                <c:pt idx="0">
                  <c:v>-36</c:v>
                </c:pt>
                <c:pt idx="1">
                  <c:v>-37</c:v>
                </c:pt>
                <c:pt idx="2">
                  <c:v>211</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8872-7846-B36C-CCD9843E67F8}"/>
            </c:ext>
          </c:extLst>
        </c:ser>
        <c:ser>
          <c:idx val="4"/>
          <c:order val="4"/>
          <c:tx>
            <c:v>EPL 3b</c:v>
          </c:tx>
          <c:spPr>
            <a:ln w="28575" cap="rnd">
              <a:solidFill>
                <a:schemeClr val="accent5"/>
              </a:solidFill>
              <a:prstDash val="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Field'!$W$7:$W$21</c:f>
              <c:numCache>
                <c:formatCode>General</c:formatCode>
                <c:ptCount val="15"/>
                <c:pt idx="0">
                  <c:v>-97</c:v>
                </c:pt>
                <c:pt idx="1">
                  <c:v>-100</c:v>
                </c:pt>
                <c:pt idx="2">
                  <c:v>126</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8872-7846-B36C-CCD9843E67F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1F5A-0443-B928-7C07B2E2D199}"/>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1F5A-0443-B928-7C07B2E2D199}"/>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1F5A-0443-B928-7C07B2E2D199}"/>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1F5A-0443-B928-7C07B2E2D199}"/>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73B9-6049-8045-9F5399D1CD00}"/>
            </c:ext>
          </c:extLst>
        </c:ser>
        <c:ser>
          <c:idx val="1"/>
          <c:order val="1"/>
          <c:spPr>
            <a:ln w="28575" cap="rnd">
              <a:solidFill>
                <a:schemeClr val="accent2"/>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73B9-6049-8045-9F5399D1CD00}"/>
            </c:ext>
          </c:extLst>
        </c:ser>
        <c:ser>
          <c:idx val="2"/>
          <c:order val="2"/>
          <c:spPr>
            <a:ln w="28575" cap="rnd">
              <a:solidFill>
                <a:schemeClr val="accent3"/>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73B9-6049-8045-9F5399D1CD00}"/>
            </c:ext>
          </c:extLst>
        </c:ser>
        <c:ser>
          <c:idx val="3"/>
          <c:order val="3"/>
          <c:spPr>
            <a:ln w="28575" cap="rnd">
              <a:solidFill>
                <a:schemeClr val="accent4"/>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73B9-6049-8045-9F5399D1CD00}"/>
            </c:ext>
          </c:extLst>
        </c:ser>
        <c:ser>
          <c:idx val="4"/>
          <c:order val="4"/>
          <c:spPr>
            <a:ln w="28575" cap="rnd">
              <a:solidFill>
                <a:schemeClr val="accent5"/>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73B9-6049-8045-9F5399D1CD00}"/>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Field'!$S$6:$S$25</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DB97-9F4D-B0E4-4519FA521AC3}"/>
            </c:ext>
          </c:extLst>
        </c:ser>
        <c:ser>
          <c:idx val="1"/>
          <c:order val="1"/>
          <c:tx>
            <c:v>EPL 1</c:v>
          </c:tx>
          <c:spPr>
            <a:ln w="28575" cap="rnd">
              <a:solidFill>
                <a:schemeClr val="accent2"/>
              </a:solidFill>
              <a:prstDash val="sys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Field'!$T$6:$T$25</c:f>
              <c:numCache>
                <c:formatCode>General</c:formatCode>
                <c:ptCount val="20"/>
                <c:pt idx="0">
                  <c:v>-25</c:v>
                </c:pt>
                <c:pt idx="1">
                  <c:v>-38</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DB97-9F4D-B0E4-4519FA521AC3}"/>
            </c:ext>
          </c:extLst>
        </c:ser>
        <c:ser>
          <c:idx val="2"/>
          <c:order val="2"/>
          <c:tx>
            <c:v>EPL 2</c:v>
          </c:tx>
          <c:spPr>
            <a:ln w="28575" cap="rnd">
              <a:solidFill>
                <a:schemeClr val="accent3"/>
              </a:solidFill>
              <a:prstDash val="lgDash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Field'!$U$6:$U$25</c:f>
              <c:numCache>
                <c:formatCode>General</c:formatCode>
                <c:ptCount val="20"/>
                <c:pt idx="0">
                  <c:v>-25</c:v>
                </c:pt>
                <c:pt idx="1">
                  <c:v>-38</c:v>
                </c:pt>
                <c:pt idx="2">
                  <c:v>-39</c:v>
                </c:pt>
                <c:pt idx="3">
                  <c:v>270</c:v>
                </c:pt>
                <c:pt idx="4">
                  <c:v>225</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DB97-9F4D-B0E4-4519FA521AC3}"/>
            </c:ext>
          </c:extLst>
        </c:ser>
        <c:ser>
          <c:idx val="3"/>
          <c:order val="3"/>
          <c:tx>
            <c:v>EPL 3a</c:v>
          </c:tx>
          <c:spPr>
            <a:ln w="28575" cap="rnd">
              <a:solidFill>
                <a:schemeClr val="accent4"/>
              </a:solidFill>
              <a:prstDash val="sys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Field'!$V$6:$V$25</c:f>
              <c:numCache>
                <c:formatCode>General</c:formatCode>
                <c:ptCount val="20"/>
                <c:pt idx="0">
                  <c:v>-37</c:v>
                </c:pt>
                <c:pt idx="1">
                  <c:v>-56</c:v>
                </c:pt>
                <c:pt idx="2">
                  <c:v>-57</c:v>
                </c:pt>
                <c:pt idx="3">
                  <c:v>247</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DB97-9F4D-B0E4-4519FA521AC3}"/>
            </c:ext>
          </c:extLst>
        </c:ser>
        <c:ser>
          <c:idx val="4"/>
          <c:order val="4"/>
          <c:tx>
            <c:v>EPL 3b</c:v>
          </c:tx>
          <c:spPr>
            <a:ln w="28575" cap="rnd">
              <a:solidFill>
                <a:schemeClr val="accent5"/>
              </a:solidFill>
              <a:prstDash val="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Field'!$W$6:$W$25</c:f>
              <c:numCache>
                <c:formatCode>General</c:formatCode>
                <c:ptCount val="20"/>
                <c:pt idx="0">
                  <c:v>-100</c:v>
                </c:pt>
                <c:pt idx="1">
                  <c:v>-153</c:v>
                </c:pt>
                <c:pt idx="2">
                  <c:v>-156</c:v>
                </c:pt>
                <c:pt idx="3">
                  <c:v>180</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DB97-9F4D-B0E4-4519FA521AC3}"/>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F7AAC634-D922-5A7B-17F2-758AD517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17</xdr:row>
      <xdr:rowOff>127000</xdr:rowOff>
    </xdr:from>
    <xdr:to>
      <xdr:col>10</xdr:col>
      <xdr:colOff>635000</xdr:colOff>
      <xdr:row>38</xdr:row>
      <xdr:rowOff>139700</xdr:rowOff>
    </xdr:to>
    <xdr:graphicFrame macro="">
      <xdr:nvGraphicFramePr>
        <xdr:cNvPr id="3" name="Chart 2">
          <a:extLst>
            <a:ext uri="{FF2B5EF4-FFF2-40B4-BE49-F238E27FC236}">
              <a16:creationId xmlns:a16="http://schemas.microsoft.com/office/drawing/2014/main" id="{EACA4349-D2A9-61B4-9783-BFB64A92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79A4B70A-4A46-CE4A-D1C2-7FA656AD2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BBB6A2B2-2870-344A-9C31-E6FB0DC3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4" name="Chart 3">
          <a:extLst>
            <a:ext uri="{FF2B5EF4-FFF2-40B4-BE49-F238E27FC236}">
              <a16:creationId xmlns:a16="http://schemas.microsoft.com/office/drawing/2014/main" id="{CE67347F-485D-E313-E74B-E4A43A9D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3" name="Chart 2">
          <a:extLst>
            <a:ext uri="{FF2B5EF4-FFF2-40B4-BE49-F238E27FC236}">
              <a16:creationId xmlns:a16="http://schemas.microsoft.com/office/drawing/2014/main" id="{BA1D05CE-0DB2-4549-924A-6D712C08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BB368DBE-33B3-8A4A-8CD5-48843E920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4" name="Chart 3">
          <a:extLst>
            <a:ext uri="{FF2B5EF4-FFF2-40B4-BE49-F238E27FC236}">
              <a16:creationId xmlns:a16="http://schemas.microsoft.com/office/drawing/2014/main" id="{795D3720-B898-A8C2-85C4-D149E070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114300</xdr:colOff>
      <xdr:row>6</xdr:row>
      <xdr:rowOff>127000</xdr:rowOff>
    </xdr:from>
    <xdr:to>
      <xdr:col>32</xdr:col>
      <xdr:colOff>755650</xdr:colOff>
      <xdr:row>31</xdr:row>
      <xdr:rowOff>148167</xdr:rowOff>
    </xdr:to>
    <xdr:graphicFrame macro="">
      <xdr:nvGraphicFramePr>
        <xdr:cNvPr id="3" name="Chart 2">
          <a:extLst>
            <a:ext uri="{FF2B5EF4-FFF2-40B4-BE49-F238E27FC236}">
              <a16:creationId xmlns:a16="http://schemas.microsoft.com/office/drawing/2014/main" id="{BF7BD13A-EA36-4F48-B7DE-D6239DDA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8DBB7E7D-DFED-8445-BCE4-A3F115C0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17</xdr:row>
      <xdr:rowOff>127000</xdr:rowOff>
    </xdr:from>
    <xdr:to>
      <xdr:col>10</xdr:col>
      <xdr:colOff>635000</xdr:colOff>
      <xdr:row>38</xdr:row>
      <xdr:rowOff>139700</xdr:rowOff>
    </xdr:to>
    <xdr:graphicFrame macro="">
      <xdr:nvGraphicFramePr>
        <xdr:cNvPr id="3" name="Chart 2">
          <a:extLst>
            <a:ext uri="{FF2B5EF4-FFF2-40B4-BE49-F238E27FC236}">
              <a16:creationId xmlns:a16="http://schemas.microsoft.com/office/drawing/2014/main" id="{7D541897-E283-894D-ADCB-348675EE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BBA80C52-CE39-5448-BD9B-09A9D39F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91A91321-38B3-D149-B995-9DEB1F157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3" name="Chart 2">
          <a:extLst>
            <a:ext uri="{FF2B5EF4-FFF2-40B4-BE49-F238E27FC236}">
              <a16:creationId xmlns:a16="http://schemas.microsoft.com/office/drawing/2014/main" id="{324D9955-27D9-2441-B20E-2C8A3FE2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4" name="Chart 3">
          <a:extLst>
            <a:ext uri="{FF2B5EF4-FFF2-40B4-BE49-F238E27FC236}">
              <a16:creationId xmlns:a16="http://schemas.microsoft.com/office/drawing/2014/main" id="{11DCE902-3140-074E-895D-BC1CBDBA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45AD0320-C780-2F43-90A1-F87757659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3" name="Chart 2">
          <a:extLst>
            <a:ext uri="{FF2B5EF4-FFF2-40B4-BE49-F238E27FC236}">
              <a16:creationId xmlns:a16="http://schemas.microsoft.com/office/drawing/2014/main" id="{63E0E746-3821-A242-B6CC-2E7EF7EE8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304800</xdr:colOff>
      <xdr:row>0</xdr:row>
      <xdr:rowOff>127000</xdr:rowOff>
    </xdr:from>
    <xdr:to>
      <xdr:col>34</xdr:col>
      <xdr:colOff>120650</xdr:colOff>
      <xdr:row>25</xdr:row>
      <xdr:rowOff>148167</xdr:rowOff>
    </xdr:to>
    <xdr:graphicFrame macro="">
      <xdr:nvGraphicFramePr>
        <xdr:cNvPr id="4" name="Chart 3">
          <a:extLst>
            <a:ext uri="{FF2B5EF4-FFF2-40B4-BE49-F238E27FC236}">
              <a16:creationId xmlns:a16="http://schemas.microsoft.com/office/drawing/2014/main" id="{3523A787-C420-3D4F-B3AF-B0D6667F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1B7D-82A3-4CB3-A3D5-A01D6BD0CFD1}">
  <dimension ref="B2:H23"/>
  <sheetViews>
    <sheetView tabSelected="1" workbookViewId="0">
      <selection activeCell="E15" sqref="E15"/>
    </sheetView>
  </sheetViews>
  <sheetFormatPr defaultRowHeight="15.75" x14ac:dyDescent="0.25"/>
  <cols>
    <col min="2" max="2" width="22.25" customWidth="1"/>
  </cols>
  <sheetData>
    <row r="2" spans="2:8" x14ac:dyDescent="0.25">
      <c r="B2" t="s">
        <v>42</v>
      </c>
    </row>
    <row r="3" spans="2:8" x14ac:dyDescent="0.25">
      <c r="B3" t="s">
        <v>40</v>
      </c>
    </row>
    <row r="4" spans="2:8" x14ac:dyDescent="0.25">
      <c r="B4" t="s">
        <v>41</v>
      </c>
    </row>
    <row r="7" spans="2:8" x14ac:dyDescent="0.25">
      <c r="C7">
        <v>2025</v>
      </c>
      <c r="D7">
        <v>2026</v>
      </c>
      <c r="E7">
        <v>2027</v>
      </c>
      <c r="F7">
        <v>2028</v>
      </c>
      <c r="G7">
        <v>2029</v>
      </c>
      <c r="H7">
        <v>2030</v>
      </c>
    </row>
    <row r="8" spans="2:8" x14ac:dyDescent="0.25">
      <c r="B8" t="s">
        <v>43</v>
      </c>
      <c r="C8">
        <v>73.680000000000007</v>
      </c>
      <c r="D8">
        <v>71.37</v>
      </c>
      <c r="E8">
        <v>71.540000000000006</v>
      </c>
      <c r="F8">
        <v>72.97</v>
      </c>
      <c r="G8">
        <f>F8*1.02</f>
        <v>74.429400000000001</v>
      </c>
      <c r="H8">
        <f>G8*1.02</f>
        <v>75.917988000000008</v>
      </c>
    </row>
    <row r="9" spans="2:8" x14ac:dyDescent="0.25">
      <c r="B9" t="s">
        <v>45</v>
      </c>
      <c r="C9">
        <v>1.6</v>
      </c>
      <c r="D9">
        <v>1.7</v>
      </c>
      <c r="E9">
        <v>2</v>
      </c>
      <c r="F9">
        <v>2</v>
      </c>
      <c r="G9">
        <v>2</v>
      </c>
      <c r="H9">
        <v>2</v>
      </c>
    </row>
    <row r="10" spans="2:8" x14ac:dyDescent="0.25">
      <c r="B10" t="s">
        <v>46</v>
      </c>
      <c r="C10">
        <f>C9/100</f>
        <v>1.6E-2</v>
      </c>
      <c r="D10">
        <f t="shared" ref="D10:H10" si="0">D9/100</f>
        <v>1.7000000000000001E-2</v>
      </c>
      <c r="E10">
        <f t="shared" si="0"/>
        <v>0.02</v>
      </c>
      <c r="F10">
        <f t="shared" si="0"/>
        <v>0.02</v>
      </c>
      <c r="G10">
        <f t="shared" si="0"/>
        <v>0.02</v>
      </c>
      <c r="H10">
        <f t="shared" si="0"/>
        <v>0.02</v>
      </c>
    </row>
    <row r="11" spans="2:8" x14ac:dyDescent="0.25">
      <c r="B11" t="s">
        <v>44</v>
      </c>
      <c r="C11">
        <v>1</v>
      </c>
      <c r="D11">
        <f>C11+D10</f>
        <v>1.0169999999999999</v>
      </c>
      <c r="E11">
        <f>D11*(1+E10)</f>
        <v>1.0373399999999999</v>
      </c>
      <c r="F11">
        <f>E11*(1+F10)</f>
        <v>1.0580867999999999</v>
      </c>
      <c r="G11">
        <f t="shared" ref="G11:H11" si="1">F11*(1+G10)</f>
        <v>1.0792485359999999</v>
      </c>
      <c r="H11">
        <f t="shared" si="1"/>
        <v>1.1008335067199999</v>
      </c>
    </row>
    <row r="12" spans="2:8" x14ac:dyDescent="0.25">
      <c r="B12" t="s">
        <v>7</v>
      </c>
      <c r="C12">
        <f>C8/C11</f>
        <v>73.680000000000007</v>
      </c>
      <c r="D12">
        <f t="shared" ref="D12:H12" si="2">D8/D11</f>
        <v>70.17699115044249</v>
      </c>
      <c r="E12">
        <f t="shared" si="2"/>
        <v>68.964852410974231</v>
      </c>
      <c r="F12">
        <f t="shared" si="2"/>
        <v>68.964096329337067</v>
      </c>
      <c r="G12">
        <f t="shared" si="2"/>
        <v>68.964096329337067</v>
      </c>
      <c r="H12">
        <f t="shared" si="2"/>
        <v>68.964096329337082</v>
      </c>
    </row>
    <row r="13" spans="2:8" x14ac:dyDescent="0.25">
      <c r="B13" t="s">
        <v>47</v>
      </c>
      <c r="C13" s="11">
        <f>AVERAGE(C12:H12)</f>
        <v>69.952355424904667</v>
      </c>
    </row>
    <row r="20" spans="2:3" x14ac:dyDescent="0.25">
      <c r="B20" t="s">
        <v>48</v>
      </c>
      <c r="C20" t="s">
        <v>49</v>
      </c>
    </row>
    <row r="22" spans="2:3" x14ac:dyDescent="0.25">
      <c r="B22" t="s">
        <v>50</v>
      </c>
    </row>
    <row r="23" spans="2:3" x14ac:dyDescent="0.25">
      <c r="B23"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A87A-0E9A-45C0-BDA1-472A88129C39}">
  <sheetPr>
    <tabColor rgb="FFFF0000"/>
  </sheetPr>
  <dimension ref="A1"/>
  <sheetViews>
    <sheetView workbookViewId="0"/>
  </sheetViews>
  <sheetFormatPr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41D5-07FD-7847-86BF-9187EBCF09CE}">
  <sheetPr>
    <tabColor theme="5" tint="0.79998168889431442"/>
  </sheetPr>
  <dimension ref="A1:AD61"/>
  <sheetViews>
    <sheetView zoomScale="70" zoomScaleNormal="70" workbookViewId="0">
      <selection activeCell="F27" sqref="F27"/>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8" spans="1:30" x14ac:dyDescent="0.25">
      <c r="D8" t="s">
        <v>4</v>
      </c>
      <c r="K8" t="s">
        <v>5</v>
      </c>
      <c r="R8" t="s">
        <v>6</v>
      </c>
      <c r="Y8" t="s">
        <v>7</v>
      </c>
    </row>
    <row r="9" spans="1:30" x14ac:dyDescent="0.25">
      <c r="D9" s="1"/>
      <c r="E9" s="1" t="s">
        <v>8</v>
      </c>
      <c r="F9" s="1" t="s">
        <v>9</v>
      </c>
      <c r="G9" s="1" t="s">
        <v>10</v>
      </c>
      <c r="H9" s="1" t="s">
        <v>11</v>
      </c>
      <c r="I9" s="1" t="s">
        <v>12</v>
      </c>
      <c r="K9" s="1"/>
      <c r="L9" s="1" t="s">
        <v>8</v>
      </c>
      <c r="M9" s="1" t="s">
        <v>9</v>
      </c>
      <c r="N9" s="1" t="s">
        <v>10</v>
      </c>
      <c r="O9" s="1" t="s">
        <v>11</v>
      </c>
      <c r="P9" s="1" t="s">
        <v>12</v>
      </c>
      <c r="R9" s="1"/>
      <c r="S9" s="1" t="s">
        <v>8</v>
      </c>
      <c r="T9" s="1" t="s">
        <v>9</v>
      </c>
      <c r="U9" s="1" t="s">
        <v>10</v>
      </c>
      <c r="V9" s="1" t="s">
        <v>11</v>
      </c>
      <c r="W9" s="1"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1">
        <v>2022</v>
      </c>
      <c r="S10" s="1"/>
      <c r="T10" s="1"/>
      <c r="U10" s="1"/>
      <c r="V10" s="1"/>
      <c r="W10" s="1"/>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1">
        <v>2023</v>
      </c>
      <c r="S11" s="1"/>
      <c r="T11" s="1"/>
      <c r="U11" s="1"/>
      <c r="V11" s="1"/>
      <c r="W11" s="1"/>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1">
        <v>2024</v>
      </c>
      <c r="S12" s="2">
        <v>-47</v>
      </c>
      <c r="T12" s="2">
        <v>-12</v>
      </c>
      <c r="U12" s="2">
        <v>-12</v>
      </c>
      <c r="V12" s="2">
        <v>-17</v>
      </c>
      <c r="W12" s="2">
        <v>-47</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1">
        <v>2025</v>
      </c>
      <c r="S13" s="2">
        <v>-49</v>
      </c>
      <c r="T13" s="2">
        <v>-12</v>
      </c>
      <c r="U13" s="2">
        <v>-12</v>
      </c>
      <c r="V13" s="2">
        <v>-18</v>
      </c>
      <c r="W13" s="2">
        <v>-49</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1">
        <v>2026</v>
      </c>
      <c r="S14" s="2">
        <v>115</v>
      </c>
      <c r="T14" s="2">
        <v>115</v>
      </c>
      <c r="U14" s="2">
        <v>54</v>
      </c>
      <c r="V14" s="2">
        <v>48</v>
      </c>
      <c r="W14" s="2">
        <v>48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1">
        <v>2027</v>
      </c>
      <c r="S15" s="2">
        <v>70</v>
      </c>
      <c r="T15" s="2">
        <v>70</v>
      </c>
      <c r="U15" s="2">
        <v>29</v>
      </c>
      <c r="V15" s="2">
        <v>26</v>
      </c>
      <c r="W15" s="2">
        <v>26</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1">
        <v>2028</v>
      </c>
      <c r="S16" s="2">
        <v>46</v>
      </c>
      <c r="T16" s="2">
        <v>46</v>
      </c>
      <c r="U16" s="2">
        <v>19</v>
      </c>
      <c r="V16" s="2">
        <v>17</v>
      </c>
      <c r="W16" s="2">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1">
        <v>2029</v>
      </c>
      <c r="S17" s="2">
        <v>29</v>
      </c>
      <c r="T17" s="2">
        <v>29</v>
      </c>
      <c r="U17" s="2">
        <v>29</v>
      </c>
      <c r="V17" s="2">
        <v>11</v>
      </c>
      <c r="W17" s="2">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1">
        <v>2030</v>
      </c>
      <c r="S18" s="2">
        <v>17</v>
      </c>
      <c r="T18" s="2">
        <v>17</v>
      </c>
      <c r="U18" s="2">
        <v>17</v>
      </c>
      <c r="V18" s="2">
        <v>17</v>
      </c>
      <c r="W18" s="2">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1">
        <v>2031</v>
      </c>
      <c r="S19" s="2">
        <v>9</v>
      </c>
      <c r="T19" s="2">
        <v>9</v>
      </c>
      <c r="U19" s="2">
        <v>9</v>
      </c>
      <c r="V19" s="2">
        <v>9</v>
      </c>
      <c r="W19" s="2">
        <v>9</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1">
        <v>2032</v>
      </c>
      <c r="S20" s="2">
        <v>3</v>
      </c>
      <c r="T20" s="2">
        <v>3</v>
      </c>
      <c r="U20" s="2">
        <v>3</v>
      </c>
      <c r="V20" s="2">
        <v>3</v>
      </c>
      <c r="W20" s="2">
        <v>3</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1">
        <v>2033</v>
      </c>
      <c r="S21" s="2">
        <v>-2</v>
      </c>
      <c r="T21" s="2">
        <v>-2</v>
      </c>
      <c r="U21" s="2">
        <v>-2</v>
      </c>
      <c r="V21" s="2">
        <v>-2</v>
      </c>
      <c r="W21" s="2">
        <v>-2</v>
      </c>
      <c r="Y21" s="1">
        <v>2033</v>
      </c>
      <c r="Z21" s="2">
        <v>3</v>
      </c>
      <c r="AA21" s="2">
        <v>3</v>
      </c>
      <c r="AB21" s="2">
        <v>3</v>
      </c>
      <c r="AC21" s="2">
        <v>3</v>
      </c>
      <c r="AD21" s="2">
        <v>3</v>
      </c>
    </row>
    <row r="22" spans="1:30" x14ac:dyDescent="0.25">
      <c r="A22">
        <v>2034</v>
      </c>
      <c r="B22">
        <f t="shared" si="2"/>
        <v>0.7884931755816561</v>
      </c>
      <c r="R22" s="1">
        <v>2034</v>
      </c>
      <c r="S22" s="2">
        <v>-11</v>
      </c>
      <c r="T22" s="2">
        <v>-11</v>
      </c>
      <c r="U22" s="2">
        <v>-11</v>
      </c>
      <c r="V22" s="2">
        <v>-11</v>
      </c>
      <c r="W22" s="2">
        <v>-11</v>
      </c>
      <c r="Y22" s="1">
        <v>2034</v>
      </c>
      <c r="Z22" s="2">
        <v>-2</v>
      </c>
      <c r="AA22" s="2">
        <v>-2</v>
      </c>
      <c r="AB22" s="2">
        <v>-2</v>
      </c>
      <c r="AC22" s="2">
        <v>-2</v>
      </c>
      <c r="AD22" s="2">
        <v>-2</v>
      </c>
    </row>
    <row r="23" spans="1:30" x14ac:dyDescent="0.25">
      <c r="A23">
        <v>2035</v>
      </c>
      <c r="B23">
        <f t="shared" si="2"/>
        <v>0.77303252508005504</v>
      </c>
      <c r="Y23" s="1">
        <v>2035</v>
      </c>
      <c r="Z23" s="2">
        <v>-11</v>
      </c>
      <c r="AA23" s="2">
        <v>-11</v>
      </c>
      <c r="AB23" s="2">
        <v>-11</v>
      </c>
      <c r="AC23" s="2">
        <v>-11</v>
      </c>
      <c r="AD23" s="2">
        <v>-11</v>
      </c>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7"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28" si="7">E11*$B11</f>
        <v>-48.03921568627451</v>
      </c>
      <c r="F28">
        <f t="shared" si="7"/>
        <v>-11.76470588235294</v>
      </c>
      <c r="G28">
        <f t="shared" si="7"/>
        <v>-11.76470588235294</v>
      </c>
      <c r="H28">
        <f t="shared" si="7"/>
        <v>-17.647058823529409</v>
      </c>
      <c r="I28">
        <f t="shared" si="7"/>
        <v>-48.03921568627451</v>
      </c>
      <c r="K28" s="1">
        <v>2023</v>
      </c>
      <c r="L28">
        <f t="shared" ref="L28:P28" si="8">L11*$B11</f>
        <v>-46.078431372549019</v>
      </c>
      <c r="M28">
        <f t="shared" si="8"/>
        <v>-11.76470588235294</v>
      </c>
      <c r="N28">
        <f t="shared" si="8"/>
        <v>-11.76470588235294</v>
      </c>
      <c r="O28">
        <f t="shared" si="8"/>
        <v>-16.666666666666664</v>
      </c>
      <c r="P28">
        <f t="shared" si="8"/>
        <v>-46.078431372549019</v>
      </c>
      <c r="R28" s="1">
        <v>2023</v>
      </c>
      <c r="S28">
        <f>S11*$B11</f>
        <v>0</v>
      </c>
      <c r="T28">
        <f t="shared" ref="T28:W28" si="9">T11*$B11</f>
        <v>0</v>
      </c>
      <c r="U28">
        <f t="shared" si="9"/>
        <v>0</v>
      </c>
      <c r="V28">
        <f t="shared" si="9"/>
        <v>0</v>
      </c>
      <c r="W28">
        <f t="shared" si="9"/>
        <v>0</v>
      </c>
      <c r="Y28" s="1">
        <v>2023</v>
      </c>
      <c r="Z28">
        <f t="shared" ref="Z28:AD28" si="10">Z11*$B11</f>
        <v>0</v>
      </c>
      <c r="AA28">
        <f t="shared" si="10"/>
        <v>0</v>
      </c>
      <c r="AB28">
        <f t="shared" si="10"/>
        <v>0</v>
      </c>
      <c r="AC28">
        <f t="shared" si="10"/>
        <v>0</v>
      </c>
      <c r="AD28">
        <f t="shared" si="10"/>
        <v>0</v>
      </c>
    </row>
    <row r="29" spans="1:30" x14ac:dyDescent="0.25">
      <c r="A29">
        <v>2</v>
      </c>
      <c r="D29" s="1">
        <v>2024</v>
      </c>
      <c r="E29">
        <f t="shared" ref="E29:I29" si="11">E12*$B12</f>
        <v>110.53440984236832</v>
      </c>
      <c r="F29">
        <f t="shared" si="11"/>
        <v>68.242983467896963</v>
      </c>
      <c r="G29">
        <f t="shared" si="11"/>
        <v>51.903114186851205</v>
      </c>
      <c r="H29">
        <f t="shared" si="11"/>
        <v>46.136101499423297</v>
      </c>
      <c r="I29">
        <f t="shared" si="11"/>
        <v>46.136101499423297</v>
      </c>
      <c r="K29" s="1">
        <v>2024</v>
      </c>
      <c r="L29">
        <f t="shared" ref="L29:P29" si="12">L12*$B12</f>
        <v>-47.097270280661284</v>
      </c>
      <c r="M29">
        <f t="shared" si="12"/>
        <v>-11.534025374855824</v>
      </c>
      <c r="N29">
        <f t="shared" si="12"/>
        <v>-11.534025374855824</v>
      </c>
      <c r="O29">
        <f t="shared" si="12"/>
        <v>-17.301038062283737</v>
      </c>
      <c r="P29">
        <f t="shared" si="12"/>
        <v>-47.097270280661284</v>
      </c>
      <c r="R29" s="1">
        <v>2024</v>
      </c>
      <c r="S29">
        <f t="shared" ref="S29:W29" si="13">S12*$B12</f>
        <v>-45.17493271818531</v>
      </c>
      <c r="T29">
        <f t="shared" si="13"/>
        <v>-11.534025374855824</v>
      </c>
      <c r="U29">
        <f t="shared" si="13"/>
        <v>-11.534025374855824</v>
      </c>
      <c r="V29">
        <f t="shared" si="13"/>
        <v>-16.33986928104575</v>
      </c>
      <c r="W29">
        <f t="shared" si="13"/>
        <v>-45.17493271818531</v>
      </c>
      <c r="Y29" s="1">
        <v>2024</v>
      </c>
      <c r="Z29">
        <f t="shared" ref="Z29:AD29" si="14">Z12*$B12</f>
        <v>0</v>
      </c>
      <c r="AA29">
        <f t="shared" si="14"/>
        <v>0</v>
      </c>
      <c r="AB29">
        <f t="shared" si="14"/>
        <v>0</v>
      </c>
      <c r="AC29">
        <f t="shared" si="14"/>
        <v>0</v>
      </c>
      <c r="AD29">
        <f t="shared" si="14"/>
        <v>0</v>
      </c>
    </row>
    <row r="30" spans="1:30" x14ac:dyDescent="0.25">
      <c r="A30">
        <v>3</v>
      </c>
      <c r="D30" s="1">
        <v>2025</v>
      </c>
      <c r="E30">
        <f t="shared" ref="E30:I30" si="15">E13*$B13</f>
        <v>65.962563418293101</v>
      </c>
      <c r="F30">
        <f t="shared" si="15"/>
        <v>38.635215716428817</v>
      </c>
      <c r="G30">
        <f t="shared" si="15"/>
        <v>27.327347701864287</v>
      </c>
      <c r="H30">
        <f t="shared" si="15"/>
        <v>24.500380698223154</v>
      </c>
      <c r="I30">
        <f t="shared" si="15"/>
        <v>24.500380698223154</v>
      </c>
      <c r="K30" s="1">
        <v>2025</v>
      </c>
      <c r="L30">
        <f t="shared" ref="L30:P30" si="16">L13*$B13</f>
        <v>108.36706847291011</v>
      </c>
      <c r="M30">
        <f t="shared" si="16"/>
        <v>66.904885752840158</v>
      </c>
      <c r="N30">
        <f t="shared" si="16"/>
        <v>50.885406065540394</v>
      </c>
      <c r="O30">
        <f t="shared" si="16"/>
        <v>45.231472058258134</v>
      </c>
      <c r="P30">
        <f t="shared" si="16"/>
        <v>45.231472058258134</v>
      </c>
      <c r="R30" s="1">
        <v>2025</v>
      </c>
      <c r="S30">
        <f t="shared" ref="S30:W30" si="17">S13*$B13</f>
        <v>-46.173794392805178</v>
      </c>
      <c r="T30">
        <f t="shared" si="17"/>
        <v>-11.307868014564534</v>
      </c>
      <c r="U30">
        <f t="shared" si="17"/>
        <v>-11.307868014564534</v>
      </c>
      <c r="V30">
        <f t="shared" si="17"/>
        <v>-16.9618020218468</v>
      </c>
      <c r="W30">
        <f t="shared" si="17"/>
        <v>-46.173794392805178</v>
      </c>
      <c r="Y30" s="1">
        <v>2025</v>
      </c>
      <c r="Z30">
        <f t="shared" ref="Z30:AD30" si="18">Z13*$B13</f>
        <v>-44.289149723711084</v>
      </c>
      <c r="AA30">
        <f t="shared" si="18"/>
        <v>-11.307868014564534</v>
      </c>
      <c r="AB30">
        <f t="shared" si="18"/>
        <v>-11.307868014564534</v>
      </c>
      <c r="AC30">
        <f t="shared" si="18"/>
        <v>-16.019479687299754</v>
      </c>
      <c r="AD30">
        <f t="shared" si="18"/>
        <v>-44.289149723711084</v>
      </c>
    </row>
    <row r="31" spans="1:30" x14ac:dyDescent="0.25">
      <c r="A31">
        <v>4</v>
      </c>
      <c r="D31" s="1">
        <v>2026</v>
      </c>
      <c r="E31">
        <f t="shared" ref="E31:I31" si="19">E14*$B14</f>
        <v>42.496889597219649</v>
      </c>
      <c r="F31">
        <f t="shared" si="19"/>
        <v>42.496889597219649</v>
      </c>
      <c r="G31">
        <f t="shared" si="19"/>
        <v>17.553063094503766</v>
      </c>
      <c r="H31">
        <f t="shared" si="19"/>
        <v>15.705372242450739</v>
      </c>
      <c r="I31">
        <f t="shared" si="19"/>
        <v>15.705372242450739</v>
      </c>
      <c r="K31" s="1">
        <v>2026</v>
      </c>
      <c r="L31">
        <f t="shared" ref="L31:P31" si="20">L14*$B14</f>
        <v>64.669179821855991</v>
      </c>
      <c r="M31">
        <f t="shared" si="20"/>
        <v>64.669179821855991</v>
      </c>
      <c r="N31">
        <f t="shared" si="20"/>
        <v>26.79151735476891</v>
      </c>
      <c r="O31">
        <f t="shared" si="20"/>
        <v>24.019981076689366</v>
      </c>
      <c r="P31">
        <f t="shared" si="20"/>
        <v>24.019981076689366</v>
      </c>
      <c r="R31" s="1">
        <v>2026</v>
      </c>
      <c r="S31">
        <f t="shared" ref="S31:W31" si="21">S14*$B14</f>
        <v>106.24222399304912</v>
      </c>
      <c r="T31">
        <f t="shared" si="21"/>
        <v>106.24222399304912</v>
      </c>
      <c r="U31">
        <f t="shared" si="21"/>
        <v>49.887653005431758</v>
      </c>
      <c r="V31">
        <f t="shared" si="21"/>
        <v>44.344580449272677</v>
      </c>
      <c r="W31">
        <f t="shared" si="21"/>
        <v>44.344580449272677</v>
      </c>
      <c r="Y31" s="1">
        <v>2026</v>
      </c>
      <c r="Z31">
        <f t="shared" ref="Z31:AD31" si="22">Z14*$B14</f>
        <v>-45.268425875299194</v>
      </c>
      <c r="AA31">
        <f t="shared" si="22"/>
        <v>-45.268425875299194</v>
      </c>
      <c r="AB31">
        <f t="shared" si="22"/>
        <v>-11.086145112318169</v>
      </c>
      <c r="AC31">
        <f t="shared" si="22"/>
        <v>-16.629217668477253</v>
      </c>
      <c r="AD31">
        <f t="shared" si="22"/>
        <v>-45.268425875299194</v>
      </c>
    </row>
    <row r="32" spans="1:30" x14ac:dyDescent="0.25">
      <c r="A32">
        <v>5</v>
      </c>
      <c r="D32" s="1">
        <v>2027</v>
      </c>
      <c r="E32">
        <f t="shared" ref="E32:I32" si="23">E15*$B15</f>
        <v>26.266193485067557</v>
      </c>
      <c r="F32">
        <f t="shared" si="23"/>
        <v>26.266193485067557</v>
      </c>
      <c r="G32">
        <f t="shared" si="23"/>
        <v>10.868769717958989</v>
      </c>
      <c r="H32">
        <f t="shared" si="23"/>
        <v>9.9630389081290733</v>
      </c>
      <c r="I32">
        <f t="shared" si="23"/>
        <v>9.9630389081290733</v>
      </c>
      <c r="J32" s="1"/>
      <c r="K32" s="1">
        <v>2027</v>
      </c>
      <c r="L32">
        <f t="shared" ref="L32:P32" si="24">L15*$B15</f>
        <v>41.663617252176124</v>
      </c>
      <c r="M32">
        <f t="shared" si="24"/>
        <v>41.663617252176124</v>
      </c>
      <c r="N32">
        <f t="shared" si="24"/>
        <v>17.208885386768397</v>
      </c>
      <c r="O32">
        <f t="shared" si="24"/>
        <v>15.397423767108567</v>
      </c>
      <c r="P32">
        <f t="shared" si="24"/>
        <v>15.397423767108567</v>
      </c>
      <c r="R32" s="1">
        <v>2027</v>
      </c>
      <c r="S32">
        <f t="shared" ref="S32:W32" si="25">S15*$B15</f>
        <v>63.401156688094098</v>
      </c>
      <c r="T32">
        <f t="shared" si="25"/>
        <v>63.401156688094098</v>
      </c>
      <c r="U32">
        <f t="shared" si="25"/>
        <v>26.266193485067557</v>
      </c>
      <c r="V32">
        <f t="shared" si="25"/>
        <v>23.549001055577808</v>
      </c>
      <c r="W32">
        <f t="shared" si="25"/>
        <v>23.549001055577808</v>
      </c>
      <c r="Y32" s="1">
        <v>2027</v>
      </c>
      <c r="Z32">
        <f t="shared" ref="Z32:AD32" si="26">Z15*$B15</f>
        <v>104.15904313044031</v>
      </c>
      <c r="AA32">
        <f t="shared" si="26"/>
        <v>104.15904313044031</v>
      </c>
      <c r="AB32">
        <f t="shared" si="26"/>
        <v>48.909463730815446</v>
      </c>
      <c r="AC32">
        <f t="shared" si="26"/>
        <v>43.475078871835954</v>
      </c>
      <c r="AD32">
        <f t="shared" si="26"/>
        <v>43.475078871835954</v>
      </c>
    </row>
    <row r="33" spans="1:30" x14ac:dyDescent="0.25">
      <c r="A33">
        <v>6</v>
      </c>
      <c r="D33" s="1">
        <v>2028</v>
      </c>
      <c r="E33">
        <f t="shared" ref="E33:I33" si="27">E16*$B16</f>
        <v>15.095513497165262</v>
      </c>
      <c r="F33">
        <f t="shared" si="27"/>
        <v>15.095513497165262</v>
      </c>
      <c r="G33">
        <f t="shared" si="27"/>
        <v>6.2157996753033427</v>
      </c>
      <c r="H33">
        <f t="shared" si="27"/>
        <v>5.3278282931171512</v>
      </c>
      <c r="I33">
        <f t="shared" si="27"/>
        <v>5.3278282931171512</v>
      </c>
      <c r="J33" s="1"/>
      <c r="K33" s="1">
        <v>2028</v>
      </c>
      <c r="L33">
        <f t="shared" ref="L33:P33" si="28">L16*$B16</f>
        <v>25.751170083399565</v>
      </c>
      <c r="M33">
        <f t="shared" si="28"/>
        <v>25.751170083399565</v>
      </c>
      <c r="N33">
        <f t="shared" si="28"/>
        <v>10.655656586234302</v>
      </c>
      <c r="O33">
        <f t="shared" si="28"/>
        <v>9.7676852040481101</v>
      </c>
      <c r="P33">
        <f t="shared" si="28"/>
        <v>9.7676852040481101</v>
      </c>
      <c r="R33" s="1">
        <v>2028</v>
      </c>
      <c r="S33">
        <f t="shared" ref="S33:W33" si="29">S16*$B16</f>
        <v>40.846683580564829</v>
      </c>
      <c r="T33">
        <f t="shared" si="29"/>
        <v>40.846683580564829</v>
      </c>
      <c r="U33">
        <f t="shared" si="29"/>
        <v>16.871456261537645</v>
      </c>
      <c r="V33">
        <f t="shared" si="29"/>
        <v>15.095513497165262</v>
      </c>
      <c r="W33">
        <f t="shared" si="29"/>
        <v>15.095513497165262</v>
      </c>
      <c r="Y33" s="1">
        <v>2028</v>
      </c>
      <c r="Z33">
        <f t="shared" ref="Z33:AD33" si="30">Z16*$B16</f>
        <v>62.15799675303343</v>
      </c>
      <c r="AA33">
        <f t="shared" si="30"/>
        <v>62.15799675303343</v>
      </c>
      <c r="AB33">
        <f t="shared" si="30"/>
        <v>25.751170083399565</v>
      </c>
      <c r="AC33">
        <f t="shared" si="30"/>
        <v>23.08725593684099</v>
      </c>
      <c r="AD33">
        <f t="shared" si="30"/>
        <v>23.08725593684099</v>
      </c>
    </row>
    <row r="34" spans="1:30" x14ac:dyDescent="0.25">
      <c r="A34">
        <v>7</v>
      </c>
      <c r="D34" s="1">
        <v>2029</v>
      </c>
      <c r="E34">
        <f t="shared" ref="E34:I34" si="31">E17*$B17</f>
        <v>7.8350416075252216</v>
      </c>
      <c r="F34">
        <f t="shared" si="31"/>
        <v>7.8350416075252216</v>
      </c>
      <c r="G34">
        <f t="shared" si="31"/>
        <v>7.8350416075252216</v>
      </c>
      <c r="H34">
        <f t="shared" si="31"/>
        <v>2.6116805358417405</v>
      </c>
      <c r="I34">
        <f t="shared" si="31"/>
        <v>2.6116805358417405</v>
      </c>
      <c r="J34" s="2"/>
      <c r="K34" s="1">
        <v>2029</v>
      </c>
      <c r="L34">
        <f t="shared" ref="L34:P34" si="32">L17*$B17</f>
        <v>14.799523036436531</v>
      </c>
      <c r="M34">
        <f t="shared" si="32"/>
        <v>14.799523036436531</v>
      </c>
      <c r="N34">
        <f t="shared" si="32"/>
        <v>14.799523036436531</v>
      </c>
      <c r="O34">
        <f t="shared" si="32"/>
        <v>5.2233610716834811</v>
      </c>
      <c r="P34">
        <f t="shared" si="32"/>
        <v>5.2233610716834811</v>
      </c>
      <c r="R34" s="1">
        <v>2029</v>
      </c>
      <c r="S34">
        <f t="shared" ref="S34:W34" si="33">S17*$B17</f>
        <v>25.246245179803491</v>
      </c>
      <c r="T34">
        <f t="shared" si="33"/>
        <v>25.246245179803491</v>
      </c>
      <c r="U34">
        <f t="shared" si="33"/>
        <v>25.246245179803491</v>
      </c>
      <c r="V34">
        <f t="shared" si="33"/>
        <v>9.5761619647530498</v>
      </c>
      <c r="W34">
        <f t="shared" si="33"/>
        <v>9.5761619647530498</v>
      </c>
      <c r="Y34" s="1">
        <v>2029</v>
      </c>
      <c r="Z34">
        <f t="shared" ref="Z34:AD34" si="34">Z17*$B17</f>
        <v>40.04576821624002</v>
      </c>
      <c r="AA34">
        <f t="shared" si="34"/>
        <v>40.04576821624002</v>
      </c>
      <c r="AB34">
        <f t="shared" si="34"/>
        <v>40.04576821624002</v>
      </c>
      <c r="AC34">
        <f t="shared" si="34"/>
        <v>14.799523036436531</v>
      </c>
      <c r="AD34">
        <f t="shared" si="34"/>
        <v>14.799523036436531</v>
      </c>
    </row>
    <row r="35" spans="1:30" x14ac:dyDescent="0.25">
      <c r="A35">
        <v>8</v>
      </c>
      <c r="D35" s="1">
        <v>2030</v>
      </c>
      <c r="E35">
        <f t="shared" ref="E35:I35" si="35">E18*$B18</f>
        <v>2.5604711135703337</v>
      </c>
      <c r="F35">
        <f t="shared" si="35"/>
        <v>2.5604711135703337</v>
      </c>
      <c r="G35">
        <f t="shared" si="35"/>
        <v>2.5604711135703337</v>
      </c>
      <c r="H35">
        <f t="shared" si="35"/>
        <v>2.5604711135703337</v>
      </c>
      <c r="I35">
        <f t="shared" si="35"/>
        <v>2.5604711135703337</v>
      </c>
      <c r="J35" s="2"/>
      <c r="K35" s="1">
        <v>2030</v>
      </c>
      <c r="L35">
        <f t="shared" ref="L35:P35" si="36">L18*$B18</f>
        <v>7.6814133407110017</v>
      </c>
      <c r="M35">
        <f t="shared" si="36"/>
        <v>7.6814133407110017</v>
      </c>
      <c r="N35">
        <f t="shared" si="36"/>
        <v>7.6814133407110017</v>
      </c>
      <c r="O35">
        <f t="shared" si="36"/>
        <v>7.6814133407110017</v>
      </c>
      <c r="P35">
        <f t="shared" si="36"/>
        <v>7.6814133407110017</v>
      </c>
      <c r="R35" s="1">
        <v>2030</v>
      </c>
      <c r="S35">
        <f t="shared" ref="S35:W35" si="37">S18*$B18</f>
        <v>14.509336310231891</v>
      </c>
      <c r="T35">
        <f t="shared" si="37"/>
        <v>14.509336310231891</v>
      </c>
      <c r="U35">
        <f t="shared" si="37"/>
        <v>14.509336310231891</v>
      </c>
      <c r="V35">
        <f t="shared" si="37"/>
        <v>14.509336310231891</v>
      </c>
      <c r="W35">
        <f t="shared" si="37"/>
        <v>14.509336310231891</v>
      </c>
      <c r="Y35" s="1">
        <v>2030</v>
      </c>
      <c r="Z35">
        <f t="shared" ref="Z35:AD35" si="38">Z18*$B18</f>
        <v>24.751220764513228</v>
      </c>
      <c r="AA35">
        <f t="shared" si="38"/>
        <v>24.751220764513228</v>
      </c>
      <c r="AB35">
        <f t="shared" si="38"/>
        <v>24.751220764513228</v>
      </c>
      <c r="AC35">
        <f t="shared" si="38"/>
        <v>24.751220764513228</v>
      </c>
      <c r="AD35">
        <f t="shared" si="38"/>
        <v>24.751220764513228</v>
      </c>
    </row>
    <row r="36" spans="1:30" x14ac:dyDescent="0.25">
      <c r="A36">
        <v>9</v>
      </c>
      <c r="D36" s="1">
        <v>2031</v>
      </c>
      <c r="E36">
        <f t="shared" ref="E36:I36" si="39">E19*$B19</f>
        <v>-1.6735105317453163</v>
      </c>
      <c r="F36">
        <f t="shared" si="39"/>
        <v>-1.6735105317453163</v>
      </c>
      <c r="G36">
        <f t="shared" si="39"/>
        <v>-1.6735105317453163</v>
      </c>
      <c r="H36">
        <f t="shared" si="39"/>
        <v>-1.6735105317453163</v>
      </c>
      <c r="I36">
        <f t="shared" si="39"/>
        <v>-1.6735105317453163</v>
      </c>
      <c r="J36" s="2"/>
      <c r="K36" s="1">
        <v>2031</v>
      </c>
      <c r="L36">
        <f t="shared" ref="L36:P36" si="40">L19*$B19</f>
        <v>2.5102657976179743</v>
      </c>
      <c r="M36">
        <f t="shared" si="40"/>
        <v>2.5102657976179743</v>
      </c>
      <c r="N36">
        <f t="shared" si="40"/>
        <v>2.5102657976179743</v>
      </c>
      <c r="O36">
        <f t="shared" si="40"/>
        <v>2.5102657976179743</v>
      </c>
      <c r="P36">
        <f t="shared" si="40"/>
        <v>2.5102657976179743</v>
      </c>
      <c r="R36" s="1">
        <v>2031</v>
      </c>
      <c r="S36">
        <f t="shared" ref="S36:W36" si="41">S19*$B19</f>
        <v>7.5307973928539234</v>
      </c>
      <c r="T36">
        <f t="shared" si="41"/>
        <v>7.5307973928539234</v>
      </c>
      <c r="U36">
        <f t="shared" si="41"/>
        <v>7.5307973928539234</v>
      </c>
      <c r="V36">
        <f t="shared" si="41"/>
        <v>7.5307973928539234</v>
      </c>
      <c r="W36">
        <f t="shared" si="41"/>
        <v>7.5307973928539234</v>
      </c>
      <c r="Y36" s="1">
        <v>2031</v>
      </c>
      <c r="Z36">
        <f t="shared" ref="Z36:AD36" si="42">Z19*$B19</f>
        <v>14.224839519835188</v>
      </c>
      <c r="AA36">
        <f t="shared" si="42"/>
        <v>14.224839519835188</v>
      </c>
      <c r="AB36">
        <f t="shared" si="42"/>
        <v>14.224839519835188</v>
      </c>
      <c r="AC36">
        <f t="shared" si="42"/>
        <v>14.224839519835188</v>
      </c>
      <c r="AD36">
        <f t="shared" si="42"/>
        <v>14.224839519835188</v>
      </c>
    </row>
    <row r="37" spans="1:30" x14ac:dyDescent="0.25">
      <c r="A37">
        <v>10</v>
      </c>
      <c r="D37" s="1">
        <v>2032</v>
      </c>
      <c r="E37">
        <f t="shared" ref="E37:I37" si="43">E20*$B20</f>
        <v>-9.0238312986267051</v>
      </c>
      <c r="F37">
        <f t="shared" si="43"/>
        <v>-9.0238312986267051</v>
      </c>
      <c r="G37">
        <f t="shared" si="43"/>
        <v>-9.0238312986267051</v>
      </c>
      <c r="H37">
        <f t="shared" si="43"/>
        <v>-9.0238312986267051</v>
      </c>
      <c r="I37">
        <f t="shared" si="43"/>
        <v>-9.0238312986267051</v>
      </c>
      <c r="J37" s="2"/>
      <c r="K37" s="1">
        <v>2032</v>
      </c>
      <c r="L37">
        <f t="shared" ref="L37:P37" si="44">L20*$B20</f>
        <v>-1.64069659975031</v>
      </c>
      <c r="M37">
        <f t="shared" si="44"/>
        <v>-1.64069659975031</v>
      </c>
      <c r="N37">
        <f t="shared" si="44"/>
        <v>-1.64069659975031</v>
      </c>
      <c r="O37">
        <f t="shared" si="44"/>
        <v>-1.64069659975031</v>
      </c>
      <c r="P37">
        <f t="shared" si="44"/>
        <v>-1.64069659975031</v>
      </c>
      <c r="R37" s="1">
        <v>2032</v>
      </c>
      <c r="S37">
        <f t="shared" ref="S37:W37" si="45">S20*$B20</f>
        <v>2.461044899625465</v>
      </c>
      <c r="T37">
        <f t="shared" si="45"/>
        <v>2.461044899625465</v>
      </c>
      <c r="U37">
        <f t="shared" si="45"/>
        <v>2.461044899625465</v>
      </c>
      <c r="V37">
        <f t="shared" si="45"/>
        <v>2.461044899625465</v>
      </c>
      <c r="W37">
        <f t="shared" si="45"/>
        <v>2.461044899625465</v>
      </c>
      <c r="Y37" s="1">
        <v>2032</v>
      </c>
      <c r="Z37">
        <f t="shared" ref="Z37:AD37" si="46">Z20*$B20</f>
        <v>7.3831346988763951</v>
      </c>
      <c r="AA37">
        <f t="shared" si="46"/>
        <v>7.3831346988763951</v>
      </c>
      <c r="AB37">
        <f t="shared" si="46"/>
        <v>7.3831346988763951</v>
      </c>
      <c r="AC37">
        <f t="shared" si="46"/>
        <v>7.3831346988763951</v>
      </c>
      <c r="AD37">
        <f t="shared" si="46"/>
        <v>7.3831346988763951</v>
      </c>
    </row>
    <row r="38" spans="1:30" x14ac:dyDescent="0.25">
      <c r="J38" s="2"/>
      <c r="K38" s="1">
        <v>2033</v>
      </c>
      <c r="L38">
        <f t="shared" ref="L38:P38" si="47">L21*$B21</f>
        <v>-8.8468934300261814</v>
      </c>
      <c r="M38">
        <f t="shared" si="47"/>
        <v>-8.8468934300261814</v>
      </c>
      <c r="N38">
        <f t="shared" si="47"/>
        <v>-8.8468934300261814</v>
      </c>
      <c r="O38">
        <f t="shared" si="47"/>
        <v>-8.8468934300261814</v>
      </c>
      <c r="P38">
        <f t="shared" si="47"/>
        <v>-8.8468934300261814</v>
      </c>
      <c r="R38" s="1">
        <v>2033</v>
      </c>
      <c r="S38">
        <f t="shared" ref="S38:W38" si="48">S21*$B21</f>
        <v>-1.6085260781865784</v>
      </c>
      <c r="T38">
        <f t="shared" si="48"/>
        <v>-1.6085260781865784</v>
      </c>
      <c r="U38">
        <f t="shared" si="48"/>
        <v>-1.6085260781865784</v>
      </c>
      <c r="V38">
        <f t="shared" si="48"/>
        <v>-1.6085260781865784</v>
      </c>
      <c r="W38">
        <f t="shared" si="48"/>
        <v>-1.6085260781865784</v>
      </c>
      <c r="Y38" s="1">
        <v>2033</v>
      </c>
      <c r="Z38">
        <f t="shared" ref="Z38:AD38" si="49">Z21*$B21</f>
        <v>2.4127891172798677</v>
      </c>
      <c r="AA38">
        <f t="shared" si="49"/>
        <v>2.4127891172798677</v>
      </c>
      <c r="AB38">
        <f t="shared" si="49"/>
        <v>2.4127891172798677</v>
      </c>
      <c r="AC38">
        <f t="shared" si="49"/>
        <v>2.4127891172798677</v>
      </c>
      <c r="AD38">
        <f t="shared" si="49"/>
        <v>2.4127891172798677</v>
      </c>
    </row>
    <row r="39" spans="1:30" x14ac:dyDescent="0.25">
      <c r="R39" s="1">
        <v>2034</v>
      </c>
      <c r="S39">
        <f t="shared" ref="S39:W39" si="50">S22*$B22</f>
        <v>-8.6734249313982179</v>
      </c>
      <c r="T39">
        <f t="shared" si="50"/>
        <v>-8.6734249313982179</v>
      </c>
      <c r="U39">
        <f t="shared" si="50"/>
        <v>-8.6734249313982179</v>
      </c>
      <c r="V39">
        <f t="shared" si="50"/>
        <v>-8.6734249313982179</v>
      </c>
      <c r="W39">
        <f t="shared" si="50"/>
        <v>-8.6734249313982179</v>
      </c>
      <c r="Y39" s="1">
        <v>2034</v>
      </c>
      <c r="Z39">
        <f t="shared" ref="Z39:AD39" si="51">Z22*$B22</f>
        <v>-1.5769863511633122</v>
      </c>
      <c r="AA39">
        <f t="shared" si="51"/>
        <v>-1.5769863511633122</v>
      </c>
      <c r="AB39">
        <f t="shared" si="51"/>
        <v>-1.5769863511633122</v>
      </c>
      <c r="AC39">
        <f t="shared" si="51"/>
        <v>-1.5769863511633122</v>
      </c>
      <c r="AD39">
        <f t="shared" si="51"/>
        <v>-1.5769863511633122</v>
      </c>
    </row>
    <row r="40" spans="1:30" x14ac:dyDescent="0.25">
      <c r="Y40" s="1">
        <v>2035</v>
      </c>
      <c r="Z40">
        <f t="shared" ref="Z40:AD40" si="52">Z23*$B23</f>
        <v>-8.5033577758806054</v>
      </c>
      <c r="AA40">
        <f t="shared" si="52"/>
        <v>-8.5033577758806054</v>
      </c>
      <c r="AB40">
        <f t="shared" si="52"/>
        <v>-8.5033577758806054</v>
      </c>
      <c r="AC40">
        <f t="shared" si="52"/>
        <v>-8.5033577758806054</v>
      </c>
      <c r="AD40">
        <f t="shared" si="52"/>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53">M27 + NPV(0.1,M28:M38)</f>
        <v>123.12399128252564</v>
      </c>
      <c r="N42" s="5">
        <f t="shared" si="53"/>
        <v>61.511877673067616</v>
      </c>
      <c r="O42" s="5">
        <f t="shared" si="53"/>
        <v>39.608445531285099</v>
      </c>
      <c r="P42" s="5">
        <f t="shared" si="53"/>
        <v>-11.754507687597643</v>
      </c>
      <c r="Q42" s="5"/>
      <c r="R42" s="5"/>
      <c r="S42" s="5">
        <f>S27 + NPV(0.1,S28:S39)</f>
        <v>83.502438008217766</v>
      </c>
      <c r="T42" s="5">
        <f t="shared" ref="T42:W42" si="54">T27 + NPV(0.1,T28:T39)</f>
        <v>137.50012730641694</v>
      </c>
      <c r="U42" s="5">
        <f t="shared" si="54"/>
        <v>62.417915778068021</v>
      </c>
      <c r="V42" s="5">
        <f t="shared" si="54"/>
        <v>39.68139998662231</v>
      </c>
      <c r="W42" s="5">
        <f t="shared" si="54"/>
        <v>-6.0966331852874518</v>
      </c>
      <c r="X42" s="5"/>
      <c r="Y42" s="5"/>
      <c r="Z42" s="5">
        <f>Z27 + NPV(0.1,Z28:Z40)</f>
        <v>74.422850274703904</v>
      </c>
      <c r="AA42" s="5">
        <f t="shared" ref="AA42:AD42" si="55">AA27 + NPV(0.1,AA28:AA40)</f>
        <v>99.202175375490185</v>
      </c>
      <c r="AB42" s="5">
        <f t="shared" si="55"/>
        <v>67.692786601401039</v>
      </c>
      <c r="AC42" s="5">
        <f t="shared" si="55"/>
        <v>42.533538682509963</v>
      </c>
      <c r="AD42" s="5">
        <f t="shared" si="55"/>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2A4D-8F01-9C4A-850A-B410184E7A80}">
  <sheetPr>
    <tabColor theme="5" tint="0.79998168889431442"/>
  </sheetPr>
  <dimension ref="A1:AD60"/>
  <sheetViews>
    <sheetView topLeftCell="J1" workbookViewId="0">
      <selection activeCell="F27" sqref="F27"/>
    </sheetView>
  </sheetViews>
  <sheetFormatPr defaultColWidth="11" defaultRowHeight="15.75" x14ac:dyDescent="0.25"/>
  <sheetData>
    <row r="1" spans="1:30" x14ac:dyDescent="0.25">
      <c r="D1" t="s">
        <v>29</v>
      </c>
    </row>
    <row r="4" spans="1:30" x14ac:dyDescent="0.25">
      <c r="D4" s="1"/>
      <c r="E4" s="1" t="s">
        <v>8</v>
      </c>
      <c r="F4" s="1" t="s">
        <v>9</v>
      </c>
      <c r="G4" s="1" t="s">
        <v>10</v>
      </c>
      <c r="H4" s="1" t="s">
        <v>11</v>
      </c>
      <c r="I4" s="1" t="s">
        <v>12</v>
      </c>
      <c r="K4" s="1"/>
      <c r="L4" s="1" t="s">
        <v>8</v>
      </c>
      <c r="M4" s="1" t="s">
        <v>9</v>
      </c>
      <c r="N4" s="1" t="s">
        <v>10</v>
      </c>
      <c r="O4" s="1" t="s">
        <v>11</v>
      </c>
      <c r="P4" s="1" t="s">
        <v>12</v>
      </c>
      <c r="R4" s="1"/>
      <c r="S4" s="1" t="s">
        <v>8</v>
      </c>
      <c r="T4" s="1" t="s">
        <v>9</v>
      </c>
      <c r="U4" s="1" t="s">
        <v>10</v>
      </c>
      <c r="V4" s="1" t="s">
        <v>11</v>
      </c>
      <c r="W4" s="1"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1">
        <v>2022</v>
      </c>
      <c r="S5" s="1"/>
      <c r="T5" s="1"/>
      <c r="U5" s="1"/>
      <c r="V5" s="1"/>
      <c r="W5" s="1"/>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1">
        <v>2023</v>
      </c>
      <c r="S6" s="1"/>
      <c r="T6" s="1"/>
      <c r="U6" s="1"/>
      <c r="V6" s="1"/>
      <c r="W6" s="1"/>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1">
        <v>2024</v>
      </c>
      <c r="S7" s="2">
        <v>-97</v>
      </c>
      <c r="T7" s="2">
        <v>-24</v>
      </c>
      <c r="U7" s="2">
        <v>-24</v>
      </c>
      <c r="V7" s="2">
        <v>-36</v>
      </c>
      <c r="W7" s="2">
        <v>-97</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1">
        <v>2025</v>
      </c>
      <c r="S8" s="2">
        <v>-100</v>
      </c>
      <c r="T8" s="2">
        <v>-25</v>
      </c>
      <c r="U8" s="2">
        <v>-25</v>
      </c>
      <c r="V8" s="2">
        <v>-37</v>
      </c>
      <c r="W8" s="2">
        <v>-100</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1">
        <v>2026</v>
      </c>
      <c r="S9" s="2">
        <v>168</v>
      </c>
      <c r="T9" s="2">
        <v>168</v>
      </c>
      <c r="U9" s="2">
        <v>230</v>
      </c>
      <c r="V9" s="2">
        <v>211</v>
      </c>
      <c r="W9" s="2">
        <v>126</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1">
        <v>2027</v>
      </c>
      <c r="S10" s="2">
        <v>403</v>
      </c>
      <c r="T10" s="2">
        <v>403</v>
      </c>
      <c r="U10" s="2">
        <v>182</v>
      </c>
      <c r="V10" s="2">
        <v>163</v>
      </c>
      <c r="W10" s="2">
        <v>163</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1">
        <v>2028</v>
      </c>
      <c r="S11" s="2">
        <v>284</v>
      </c>
      <c r="T11" s="2">
        <v>284</v>
      </c>
      <c r="U11" s="2">
        <v>118</v>
      </c>
      <c r="V11" s="2">
        <v>104</v>
      </c>
      <c r="W11" s="2">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1">
        <v>2029</v>
      </c>
      <c r="S12" s="2">
        <v>210</v>
      </c>
      <c r="T12" s="2">
        <v>210</v>
      </c>
      <c r="U12" s="2">
        <v>210</v>
      </c>
      <c r="V12" s="2">
        <v>77</v>
      </c>
      <c r="W12" s="2">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1">
        <v>2030</v>
      </c>
      <c r="S13" s="2">
        <v>154</v>
      </c>
      <c r="T13" s="2">
        <v>154</v>
      </c>
      <c r="U13" s="2">
        <v>154</v>
      </c>
      <c r="V13" s="2">
        <v>154</v>
      </c>
      <c r="W13" s="2">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1">
        <v>2031</v>
      </c>
      <c r="S14" s="2">
        <v>110</v>
      </c>
      <c r="T14" s="2">
        <v>110</v>
      </c>
      <c r="U14" s="2">
        <v>110</v>
      </c>
      <c r="V14" s="2">
        <v>110</v>
      </c>
      <c r="W14" s="2">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1">
        <v>2032</v>
      </c>
      <c r="S15" s="2">
        <v>77</v>
      </c>
      <c r="T15" s="2">
        <v>77</v>
      </c>
      <c r="U15" s="2">
        <v>77</v>
      </c>
      <c r="V15" s="2">
        <v>77</v>
      </c>
      <c r="W15" s="2">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1">
        <v>2033</v>
      </c>
      <c r="S16" s="2">
        <v>52</v>
      </c>
      <c r="T16" s="2">
        <v>52</v>
      </c>
      <c r="U16" s="2">
        <v>52</v>
      </c>
      <c r="V16" s="2">
        <v>52</v>
      </c>
      <c r="W16" s="2">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1">
        <v>2034</v>
      </c>
      <c r="S17" s="2">
        <v>32</v>
      </c>
      <c r="T17" s="2">
        <v>32</v>
      </c>
      <c r="U17" s="2">
        <v>32</v>
      </c>
      <c r="V17" s="2">
        <v>32</v>
      </c>
      <c r="W17" s="2">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1">
        <v>2035</v>
      </c>
      <c r="S18" s="2">
        <v>16</v>
      </c>
      <c r="T18" s="2">
        <v>16</v>
      </c>
      <c r="U18" s="2">
        <v>16</v>
      </c>
      <c r="V18" s="2">
        <v>16</v>
      </c>
      <c r="W18" s="2">
        <v>16</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1">
        <v>2036</v>
      </c>
      <c r="S19" s="2">
        <v>5</v>
      </c>
      <c r="T19" s="2">
        <v>5</v>
      </c>
      <c r="U19" s="2">
        <v>5</v>
      </c>
      <c r="V19" s="2">
        <v>5</v>
      </c>
      <c r="W19" s="2">
        <v>5</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1">
        <v>2037</v>
      </c>
      <c r="S20" s="2">
        <v>-8</v>
      </c>
      <c r="T20" s="2">
        <v>-8</v>
      </c>
      <c r="U20" s="2">
        <v>-8</v>
      </c>
      <c r="V20" s="2">
        <v>-8</v>
      </c>
      <c r="W20" s="2">
        <v>-8</v>
      </c>
      <c r="Y20" s="1">
        <v>2037</v>
      </c>
      <c r="Z20" s="2">
        <v>5</v>
      </c>
      <c r="AA20" s="2">
        <v>5</v>
      </c>
      <c r="AB20" s="2">
        <v>5</v>
      </c>
      <c r="AC20" s="2">
        <v>5</v>
      </c>
      <c r="AD20" s="2">
        <v>5</v>
      </c>
    </row>
    <row r="21" spans="1:30" x14ac:dyDescent="0.25">
      <c r="A21">
        <v>2038</v>
      </c>
      <c r="B21">
        <f t="shared" si="0"/>
        <v>0.72844581371423422</v>
      </c>
      <c r="R21" s="1">
        <v>2038</v>
      </c>
      <c r="S21" s="2">
        <v>-43</v>
      </c>
      <c r="T21" s="2">
        <v>-43</v>
      </c>
      <c r="U21" s="2">
        <v>-43</v>
      </c>
      <c r="V21" s="2">
        <v>-43</v>
      </c>
      <c r="W21" s="2">
        <v>-43</v>
      </c>
      <c r="Y21" s="1">
        <v>2038</v>
      </c>
      <c r="Z21" s="2">
        <v>-8</v>
      </c>
      <c r="AA21" s="2">
        <v>-8</v>
      </c>
      <c r="AB21" s="2">
        <v>-8</v>
      </c>
      <c r="AC21" s="2">
        <v>-8</v>
      </c>
      <c r="AD21" s="2">
        <v>-8</v>
      </c>
    </row>
    <row r="22" spans="1:30" x14ac:dyDescent="0.25">
      <c r="A22">
        <v>2039</v>
      </c>
      <c r="B22">
        <f t="shared" si="0"/>
        <v>0.71416256246493548</v>
      </c>
      <c r="Y22" s="1">
        <v>2039</v>
      </c>
      <c r="Z22" s="2">
        <v>-43</v>
      </c>
      <c r="AA22" s="2">
        <v>-43</v>
      </c>
      <c r="AB22" s="2">
        <v>-43</v>
      </c>
      <c r="AC22" s="2">
        <v>-43</v>
      </c>
      <c r="AD22" s="2">
        <v>-43</v>
      </c>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28" si="5">E6*$B6</f>
        <v>-98.039215686274503</v>
      </c>
      <c r="F28">
        <f t="shared" si="5"/>
        <v>-24.509803921568626</v>
      </c>
      <c r="G28">
        <f t="shared" si="5"/>
        <v>-24.509803921568626</v>
      </c>
      <c r="H28">
        <f t="shared" si="5"/>
        <v>-36.274509803921568</v>
      </c>
      <c r="I28">
        <f t="shared" si="5"/>
        <v>-98.039215686274503</v>
      </c>
      <c r="K28" s="1">
        <v>2023</v>
      </c>
      <c r="L28">
        <f t="shared" ref="L28:P28"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28" si="8">Z6*$B6</f>
        <v>0</v>
      </c>
      <c r="AA28">
        <f t="shared" si="8"/>
        <v>0</v>
      </c>
      <c r="AB28">
        <f t="shared" si="8"/>
        <v>0</v>
      </c>
      <c r="AC28">
        <f t="shared" si="8"/>
        <v>0</v>
      </c>
      <c r="AD28">
        <f t="shared" si="8"/>
        <v>0</v>
      </c>
    </row>
    <row r="29" spans="1:30" x14ac:dyDescent="0.25">
      <c r="A29">
        <v>1</v>
      </c>
      <c r="D29" s="1">
        <v>2024</v>
      </c>
      <c r="E29">
        <f t="shared" ref="E29:I29" si="9">E7*$B7</f>
        <v>161.47635524798153</v>
      </c>
      <c r="F29">
        <f t="shared" si="9"/>
        <v>231.64167627835445</v>
      </c>
      <c r="G29">
        <f t="shared" si="9"/>
        <v>221.06881968473664</v>
      </c>
      <c r="H29">
        <f t="shared" si="9"/>
        <v>202.8066128412149</v>
      </c>
      <c r="I29">
        <f t="shared" si="9"/>
        <v>121.10726643598615</v>
      </c>
      <c r="K29" s="1">
        <v>2024</v>
      </c>
      <c r="L29">
        <f t="shared" ref="L29:P29" si="10">L7*$B7</f>
        <v>-96.116878123798529</v>
      </c>
      <c r="M29">
        <f t="shared" si="10"/>
        <v>-24.029219530949632</v>
      </c>
      <c r="N29">
        <f t="shared" si="10"/>
        <v>-24.029219530949632</v>
      </c>
      <c r="O29">
        <f t="shared" si="10"/>
        <v>-35.563244905805455</v>
      </c>
      <c r="P29">
        <f t="shared" si="10"/>
        <v>-96.116878123798529</v>
      </c>
      <c r="R29" s="1">
        <v>2024</v>
      </c>
      <c r="S29">
        <f t="shared" ref="S29:W29" si="11">S7*$B7</f>
        <v>-93.233371780084582</v>
      </c>
      <c r="T29">
        <f t="shared" si="11"/>
        <v>-23.068050749711649</v>
      </c>
      <c r="U29">
        <f t="shared" si="11"/>
        <v>-23.068050749711649</v>
      </c>
      <c r="V29">
        <f t="shared" si="11"/>
        <v>-34.602076124567475</v>
      </c>
      <c r="W29">
        <f t="shared" si="11"/>
        <v>-93.233371780084582</v>
      </c>
      <c r="Y29" s="1">
        <v>2024</v>
      </c>
      <c r="Z29">
        <f t="shared" ref="Z29:AD29" si="12">Z7*$B7</f>
        <v>0</v>
      </c>
      <c r="AA29">
        <f t="shared" si="12"/>
        <v>0</v>
      </c>
      <c r="AB29">
        <f t="shared" si="12"/>
        <v>0</v>
      </c>
      <c r="AC29">
        <f t="shared" si="12"/>
        <v>0</v>
      </c>
      <c r="AD29">
        <f t="shared" si="12"/>
        <v>0</v>
      </c>
    </row>
    <row r="30" spans="1:30" x14ac:dyDescent="0.25">
      <c r="A30">
        <v>2</v>
      </c>
      <c r="D30" s="1">
        <v>2025</v>
      </c>
      <c r="E30">
        <f t="shared" ref="E30:I30" si="13">E8*$B8</f>
        <v>379.7559008224589</v>
      </c>
      <c r="F30">
        <f t="shared" si="13"/>
        <v>230.86897196402589</v>
      </c>
      <c r="G30">
        <f t="shared" si="13"/>
        <v>171.50266488756208</v>
      </c>
      <c r="H30">
        <f t="shared" si="13"/>
        <v>153.59854053116823</v>
      </c>
      <c r="I30">
        <f t="shared" si="13"/>
        <v>153.59854053116823</v>
      </c>
      <c r="K30" s="1">
        <v>2025</v>
      </c>
      <c r="L30">
        <f t="shared" ref="L30:P30" si="14">L8*$B8</f>
        <v>158.31015220390347</v>
      </c>
      <c r="M30">
        <f t="shared" si="14"/>
        <v>227.09968262583769</v>
      </c>
      <c r="N30">
        <f t="shared" si="14"/>
        <v>216.73413694582021</v>
      </c>
      <c r="O30">
        <f t="shared" si="14"/>
        <v>198.83001258942636</v>
      </c>
      <c r="P30">
        <f t="shared" si="14"/>
        <v>118.7326141529276</v>
      </c>
      <c r="R30" s="1">
        <v>2025</v>
      </c>
      <c r="S30">
        <f t="shared" ref="S30:W30" si="15">S8*$B8</f>
        <v>-94.232233454704442</v>
      </c>
      <c r="T30">
        <f t="shared" si="15"/>
        <v>-23.558058363676111</v>
      </c>
      <c r="U30">
        <f t="shared" si="15"/>
        <v>-23.558058363676111</v>
      </c>
      <c r="V30">
        <f t="shared" si="15"/>
        <v>-34.865926378240644</v>
      </c>
      <c r="W30">
        <f t="shared" si="15"/>
        <v>-94.232233454704442</v>
      </c>
      <c r="Y30" s="1">
        <v>2025</v>
      </c>
      <c r="Z30">
        <f t="shared" ref="Z30:AD30" si="16">Z8*$B8</f>
        <v>-91.405266451063312</v>
      </c>
      <c r="AA30">
        <f t="shared" si="16"/>
        <v>-22.615736029129067</v>
      </c>
      <c r="AB30">
        <f t="shared" si="16"/>
        <v>-22.615736029129067</v>
      </c>
      <c r="AC30">
        <f t="shared" si="16"/>
        <v>-33.923604043693601</v>
      </c>
      <c r="AD30">
        <f t="shared" si="16"/>
        <v>-91.405266451063312</v>
      </c>
    </row>
    <row r="31" spans="1:30" x14ac:dyDescent="0.25">
      <c r="A31">
        <v>3</v>
      </c>
      <c r="D31" s="1">
        <v>2026</v>
      </c>
      <c r="E31">
        <f t="shared" ref="E31:I31" si="17">E9*$B9</f>
        <v>262.37210099152998</v>
      </c>
      <c r="F31">
        <f t="shared" si="17"/>
        <v>262.37210099152998</v>
      </c>
      <c r="G31">
        <f t="shared" si="17"/>
        <v>109.01376027112866</v>
      </c>
      <c r="H31">
        <f t="shared" si="17"/>
        <v>96.079924306757462</v>
      </c>
      <c r="I31">
        <f t="shared" si="17"/>
        <v>96.079924306757462</v>
      </c>
      <c r="K31" s="1">
        <v>2026</v>
      </c>
      <c r="L31">
        <f t="shared" ref="L31:P31" si="18">L9*$B9</f>
        <v>372.3097066886852</v>
      </c>
      <c r="M31">
        <f t="shared" si="18"/>
        <v>372.3097066886852</v>
      </c>
      <c r="N31">
        <f t="shared" si="18"/>
        <v>168.13986753682556</v>
      </c>
      <c r="O31">
        <f t="shared" si="18"/>
        <v>150.58680444232181</v>
      </c>
      <c r="P31">
        <f t="shared" si="18"/>
        <v>150.58680444232181</v>
      </c>
      <c r="R31" s="1">
        <v>2026</v>
      </c>
      <c r="S31">
        <f t="shared" ref="S31:W31" si="19">S9*$B9</f>
        <v>155.20603157245438</v>
      </c>
      <c r="T31">
        <f t="shared" si="19"/>
        <v>155.20603157245438</v>
      </c>
      <c r="U31">
        <f t="shared" si="19"/>
        <v>212.48444798609825</v>
      </c>
      <c r="V31">
        <f t="shared" si="19"/>
        <v>194.93138489159446</v>
      </c>
      <c r="W31">
        <f t="shared" si="19"/>
        <v>116.40452367934077</v>
      </c>
      <c r="Y31" s="1">
        <v>2026</v>
      </c>
      <c r="Z31">
        <f t="shared" ref="Z31:AD31" si="20">Z9*$B9</f>
        <v>-92.384542602651408</v>
      </c>
      <c r="AA31">
        <f t="shared" si="20"/>
        <v>-92.384542602651408</v>
      </c>
      <c r="AB31">
        <f t="shared" si="20"/>
        <v>-23.096135650662852</v>
      </c>
      <c r="AC31">
        <f t="shared" si="20"/>
        <v>-34.182280762981023</v>
      </c>
      <c r="AD31">
        <f t="shared" si="20"/>
        <v>-92.384542602651408</v>
      </c>
    </row>
    <row r="32" spans="1:30" x14ac:dyDescent="0.25">
      <c r="A32">
        <v>4</v>
      </c>
      <c r="D32" s="1">
        <v>2027</v>
      </c>
      <c r="E32">
        <f t="shared" ref="E32:I32" si="21">E10*$B10</f>
        <v>190.2034700642823</v>
      </c>
      <c r="F32">
        <f t="shared" si="21"/>
        <v>190.2034700642823</v>
      </c>
      <c r="G32">
        <f t="shared" si="21"/>
        <v>79.704311265032587</v>
      </c>
      <c r="H32">
        <f t="shared" si="21"/>
        <v>69.741272356903508</v>
      </c>
      <c r="I32">
        <f t="shared" si="21"/>
        <v>69.741272356903508</v>
      </c>
      <c r="K32" s="1">
        <v>2027</v>
      </c>
      <c r="L32">
        <f t="shared" ref="L32:P32" si="22">L10*$B10</f>
        <v>257.22754999169604</v>
      </c>
      <c r="M32">
        <f t="shared" si="22"/>
        <v>257.22754999169604</v>
      </c>
      <c r="N32">
        <f t="shared" si="22"/>
        <v>106.87623555993005</v>
      </c>
      <c r="O32">
        <f t="shared" si="22"/>
        <v>94.196004222311231</v>
      </c>
      <c r="P32">
        <f t="shared" si="22"/>
        <v>94.196004222311231</v>
      </c>
      <c r="R32" s="1">
        <v>2027</v>
      </c>
      <c r="S32">
        <f t="shared" ref="S32:W32" si="23">S10*$B10</f>
        <v>365.00951636145601</v>
      </c>
      <c r="T32">
        <f t="shared" si="23"/>
        <v>365.00951636145601</v>
      </c>
      <c r="U32">
        <f t="shared" si="23"/>
        <v>164.84300738904466</v>
      </c>
      <c r="V32">
        <f t="shared" si="23"/>
        <v>147.63412200227626</v>
      </c>
      <c r="W32">
        <f t="shared" si="23"/>
        <v>147.63412200227626</v>
      </c>
      <c r="Y32" s="1">
        <v>2027</v>
      </c>
      <c r="Z32">
        <f t="shared" ref="Z32:AD32" si="24">Z10*$B10</f>
        <v>152.16277605142585</v>
      </c>
      <c r="AA32">
        <f t="shared" si="24"/>
        <v>152.16277605142585</v>
      </c>
      <c r="AB32">
        <f t="shared" si="24"/>
        <v>208.31808626088062</v>
      </c>
      <c r="AC32">
        <f t="shared" si="24"/>
        <v>191.10920087411222</v>
      </c>
      <c r="AD32">
        <f t="shared" si="24"/>
        <v>114.12208203856937</v>
      </c>
    </row>
    <row r="33" spans="1:30" x14ac:dyDescent="0.25">
      <c r="A33">
        <v>5</v>
      </c>
      <c r="D33" s="1">
        <v>2028</v>
      </c>
      <c r="E33">
        <f t="shared" ref="E33:I33" si="25">E11*$B11</f>
        <v>136.74759285667355</v>
      </c>
      <c r="F33">
        <f t="shared" si="25"/>
        <v>136.74759285667355</v>
      </c>
      <c r="G33">
        <f t="shared" si="25"/>
        <v>56.83016845991628</v>
      </c>
      <c r="H33">
        <f t="shared" si="25"/>
        <v>49.726397402426741</v>
      </c>
      <c r="I33">
        <f t="shared" si="25"/>
        <v>49.726397402426741</v>
      </c>
      <c r="K33" s="1">
        <v>2028</v>
      </c>
      <c r="L33">
        <f t="shared" ref="L33:P33" si="26">L11*$B11</f>
        <v>186.4739902591003</v>
      </c>
      <c r="M33">
        <f t="shared" si="26"/>
        <v>186.4739902591003</v>
      </c>
      <c r="N33">
        <f t="shared" si="26"/>
        <v>78.141481632384881</v>
      </c>
      <c r="O33">
        <f t="shared" si="26"/>
        <v>68.373796428336775</v>
      </c>
      <c r="P33">
        <f t="shared" si="26"/>
        <v>68.373796428336775</v>
      </c>
      <c r="R33" s="1">
        <v>2028</v>
      </c>
      <c r="S33">
        <f t="shared" ref="S33:W33" si="27">S11*$B11</f>
        <v>252.1838725408785</v>
      </c>
      <c r="T33">
        <f t="shared" si="27"/>
        <v>252.1838725408785</v>
      </c>
      <c r="U33">
        <f t="shared" si="27"/>
        <v>104.78062309797065</v>
      </c>
      <c r="V33">
        <f t="shared" si="27"/>
        <v>92.349023747363958</v>
      </c>
      <c r="W33">
        <f t="shared" si="27"/>
        <v>92.349023747363958</v>
      </c>
      <c r="Y33" s="1">
        <v>2028</v>
      </c>
      <c r="Z33">
        <f t="shared" ref="Z33:AD33" si="28">Z11*$B11</f>
        <v>357.85246702103535</v>
      </c>
      <c r="AA33">
        <f t="shared" si="28"/>
        <v>357.85246702103535</v>
      </c>
      <c r="AB33">
        <f t="shared" si="28"/>
        <v>161.61079155788693</v>
      </c>
      <c r="AC33">
        <f t="shared" si="28"/>
        <v>144.73933529634928</v>
      </c>
      <c r="AD33">
        <f t="shared" si="28"/>
        <v>144.73933529634928</v>
      </c>
    </row>
    <row r="34" spans="1:30" x14ac:dyDescent="0.25">
      <c r="A34">
        <v>6</v>
      </c>
      <c r="D34" s="1">
        <v>2029</v>
      </c>
      <c r="E34">
        <f t="shared" ref="E34:I34" si="29">E12*$B12</f>
        <v>95.761619647530495</v>
      </c>
      <c r="F34">
        <f t="shared" si="29"/>
        <v>95.761619647530495</v>
      </c>
      <c r="G34">
        <f t="shared" si="29"/>
        <v>95.761619647530495</v>
      </c>
      <c r="H34">
        <f t="shared" si="29"/>
        <v>34.822407144556543</v>
      </c>
      <c r="I34">
        <f t="shared" si="29"/>
        <v>34.822407144556543</v>
      </c>
      <c r="K34" s="1">
        <v>2029</v>
      </c>
      <c r="L34">
        <f t="shared" ref="L34:P34" si="30">L12*$B12</f>
        <v>134.06626750654269</v>
      </c>
      <c r="M34">
        <f t="shared" si="30"/>
        <v>134.06626750654269</v>
      </c>
      <c r="N34">
        <f t="shared" si="30"/>
        <v>134.06626750654269</v>
      </c>
      <c r="O34">
        <f t="shared" si="30"/>
        <v>48.751370002379161</v>
      </c>
      <c r="P34">
        <f t="shared" si="30"/>
        <v>48.751370002379161</v>
      </c>
      <c r="R34" s="1">
        <v>2029</v>
      </c>
      <c r="S34">
        <f t="shared" ref="S34:W34" si="31">S12*$B12</f>
        <v>182.81763750892185</v>
      </c>
      <c r="T34">
        <f t="shared" si="31"/>
        <v>182.81763750892185</v>
      </c>
      <c r="U34">
        <f t="shared" si="31"/>
        <v>182.81763750892185</v>
      </c>
      <c r="V34">
        <f t="shared" si="31"/>
        <v>67.033133753271343</v>
      </c>
      <c r="W34">
        <f t="shared" si="31"/>
        <v>67.033133753271343</v>
      </c>
      <c r="Y34" s="1">
        <v>2029</v>
      </c>
      <c r="Z34">
        <f t="shared" ref="Z34:AD34" si="32">Z12*$B12</f>
        <v>247.23909072635144</v>
      </c>
      <c r="AA34">
        <f t="shared" si="32"/>
        <v>247.23909072635144</v>
      </c>
      <c r="AB34">
        <f t="shared" si="32"/>
        <v>247.23909072635144</v>
      </c>
      <c r="AC34">
        <f t="shared" si="32"/>
        <v>90.53825857584701</v>
      </c>
      <c r="AD34">
        <f t="shared" si="32"/>
        <v>90.53825857584701</v>
      </c>
    </row>
    <row r="35" spans="1:30" x14ac:dyDescent="0.25">
      <c r="A35">
        <v>7</v>
      </c>
      <c r="D35" s="1">
        <v>2030</v>
      </c>
      <c r="E35">
        <f t="shared" ref="E35:I35" si="33">E13*$B13</f>
        <v>65.718758581638568</v>
      </c>
      <c r="F35">
        <f t="shared" si="33"/>
        <v>65.718758581638568</v>
      </c>
      <c r="G35">
        <f t="shared" si="33"/>
        <v>65.718758581638568</v>
      </c>
      <c r="H35">
        <f t="shared" si="33"/>
        <v>65.718758581638568</v>
      </c>
      <c r="I35">
        <f t="shared" si="33"/>
        <v>65.718758581638568</v>
      </c>
      <c r="K35" s="1">
        <v>2030</v>
      </c>
      <c r="L35">
        <f t="shared" ref="L35:P35" si="34">L13*$B13</f>
        <v>93.883940830912238</v>
      </c>
      <c r="M35">
        <f t="shared" si="34"/>
        <v>93.883940830912238</v>
      </c>
      <c r="N35">
        <f t="shared" si="34"/>
        <v>93.883940830912238</v>
      </c>
      <c r="O35">
        <f t="shared" si="34"/>
        <v>93.883940830912238</v>
      </c>
      <c r="P35">
        <f t="shared" si="34"/>
        <v>93.883940830912238</v>
      </c>
      <c r="R35" s="1">
        <v>2030</v>
      </c>
      <c r="S35">
        <f t="shared" ref="S35:W35" si="35">S13*$B13</f>
        <v>131.43751716327714</v>
      </c>
      <c r="T35">
        <f t="shared" si="35"/>
        <v>131.43751716327714</v>
      </c>
      <c r="U35">
        <f t="shared" si="35"/>
        <v>131.43751716327714</v>
      </c>
      <c r="V35">
        <f t="shared" si="35"/>
        <v>131.43751716327714</v>
      </c>
      <c r="W35">
        <f t="shared" si="35"/>
        <v>131.43751716327714</v>
      </c>
      <c r="Y35" s="1">
        <v>2030</v>
      </c>
      <c r="Z35">
        <f t="shared" ref="Z35:AD35" si="36">Z13*$B13</f>
        <v>179.23297794992337</v>
      </c>
      <c r="AA35">
        <f t="shared" si="36"/>
        <v>179.23297794992337</v>
      </c>
      <c r="AB35">
        <f t="shared" si="36"/>
        <v>179.23297794992337</v>
      </c>
      <c r="AC35">
        <f t="shared" si="36"/>
        <v>179.23297794992337</v>
      </c>
      <c r="AD35">
        <f t="shared" si="36"/>
        <v>179.23297794992337</v>
      </c>
    </row>
    <row r="36" spans="1:30" x14ac:dyDescent="0.25">
      <c r="A36">
        <v>8</v>
      </c>
      <c r="D36" s="1">
        <v>2031</v>
      </c>
      <c r="E36">
        <f t="shared" ref="E36:I36" si="37">E14*$B14</f>
        <v>43.511273825378225</v>
      </c>
      <c r="F36">
        <f t="shared" si="37"/>
        <v>43.511273825378225</v>
      </c>
      <c r="G36">
        <f t="shared" si="37"/>
        <v>43.511273825378225</v>
      </c>
      <c r="H36">
        <f t="shared" si="37"/>
        <v>43.511273825378225</v>
      </c>
      <c r="I36">
        <f t="shared" si="37"/>
        <v>43.511273825378225</v>
      </c>
      <c r="K36" s="1">
        <v>2031</v>
      </c>
      <c r="L36">
        <f t="shared" ref="L36:P36" si="38">L14*$B14</f>
        <v>64.43015547219467</v>
      </c>
      <c r="M36">
        <f t="shared" si="38"/>
        <v>64.43015547219467</v>
      </c>
      <c r="N36">
        <f t="shared" si="38"/>
        <v>64.43015547219467</v>
      </c>
      <c r="O36">
        <f t="shared" si="38"/>
        <v>64.43015547219467</v>
      </c>
      <c r="P36">
        <f t="shared" si="38"/>
        <v>64.43015547219467</v>
      </c>
      <c r="R36" s="1">
        <v>2031</v>
      </c>
      <c r="S36">
        <f t="shared" ref="S36:W36" si="39">S14*$B14</f>
        <v>92.043079245992402</v>
      </c>
      <c r="T36">
        <f t="shared" si="39"/>
        <v>92.043079245992402</v>
      </c>
      <c r="U36">
        <f t="shared" si="39"/>
        <v>92.043079245992402</v>
      </c>
      <c r="V36">
        <f t="shared" si="39"/>
        <v>92.043079245992402</v>
      </c>
      <c r="W36">
        <f t="shared" si="39"/>
        <v>92.043079245992402</v>
      </c>
      <c r="Y36" s="1">
        <v>2031</v>
      </c>
      <c r="Z36">
        <f t="shared" ref="Z36:AD36" si="40">Z14*$B14</f>
        <v>128.86031094438934</v>
      </c>
      <c r="AA36">
        <f t="shared" si="40"/>
        <v>128.86031094438934</v>
      </c>
      <c r="AB36">
        <f t="shared" si="40"/>
        <v>128.86031094438934</v>
      </c>
      <c r="AC36">
        <f t="shared" si="40"/>
        <v>128.86031094438934</v>
      </c>
      <c r="AD36">
        <f t="shared" si="40"/>
        <v>128.86031094438934</v>
      </c>
    </row>
    <row r="37" spans="1:30" x14ac:dyDescent="0.25">
      <c r="A37">
        <v>9</v>
      </c>
      <c r="D37" s="1">
        <v>2032</v>
      </c>
      <c r="E37">
        <f t="shared" ref="E37:I37" si="41">E15*$B15</f>
        <v>26.25114559600496</v>
      </c>
      <c r="F37">
        <f t="shared" si="41"/>
        <v>26.25114559600496</v>
      </c>
      <c r="G37">
        <f t="shared" si="41"/>
        <v>26.25114559600496</v>
      </c>
      <c r="H37">
        <f t="shared" si="41"/>
        <v>26.25114559600496</v>
      </c>
      <c r="I37">
        <f t="shared" si="41"/>
        <v>26.25114559600496</v>
      </c>
      <c r="K37" s="1">
        <v>2032</v>
      </c>
      <c r="L37">
        <f t="shared" ref="L37:P37" si="42">L15*$B15</f>
        <v>42.65811159350806</v>
      </c>
      <c r="M37">
        <f t="shared" si="42"/>
        <v>42.65811159350806</v>
      </c>
      <c r="N37">
        <f t="shared" si="42"/>
        <v>42.65811159350806</v>
      </c>
      <c r="O37">
        <f t="shared" si="42"/>
        <v>42.65811159350806</v>
      </c>
      <c r="P37">
        <f t="shared" si="42"/>
        <v>42.65811159350806</v>
      </c>
      <c r="R37" s="1">
        <v>2032</v>
      </c>
      <c r="S37">
        <f t="shared" ref="S37:W37" si="43">S15*$B15</f>
        <v>63.166819090386937</v>
      </c>
      <c r="T37">
        <f t="shared" si="43"/>
        <v>63.166819090386937</v>
      </c>
      <c r="U37">
        <f t="shared" si="43"/>
        <v>63.166819090386937</v>
      </c>
      <c r="V37">
        <f t="shared" si="43"/>
        <v>63.166819090386937</v>
      </c>
      <c r="W37">
        <f t="shared" si="43"/>
        <v>63.166819090386937</v>
      </c>
      <c r="Y37" s="1">
        <v>2032</v>
      </c>
      <c r="Z37">
        <f t="shared" ref="Z37:AD37" si="44">Z15*$B15</f>
        <v>90.238312986267047</v>
      </c>
      <c r="AA37">
        <f t="shared" si="44"/>
        <v>90.238312986267047</v>
      </c>
      <c r="AB37">
        <f t="shared" si="44"/>
        <v>90.238312986267047</v>
      </c>
      <c r="AC37">
        <f t="shared" si="44"/>
        <v>90.238312986267047</v>
      </c>
      <c r="AD37">
        <f t="shared" si="44"/>
        <v>90.238312986267047</v>
      </c>
    </row>
    <row r="38" spans="1:30" x14ac:dyDescent="0.25">
      <c r="A38">
        <v>10</v>
      </c>
      <c r="D38" s="1">
        <v>2033</v>
      </c>
      <c r="E38">
        <f t="shared" ref="E38:I38" si="45">E16*$B16</f>
        <v>12.868208625492628</v>
      </c>
      <c r="F38">
        <f t="shared" si="45"/>
        <v>12.868208625492628</v>
      </c>
      <c r="G38">
        <f t="shared" si="45"/>
        <v>12.868208625492628</v>
      </c>
      <c r="H38">
        <f t="shared" si="45"/>
        <v>12.868208625492628</v>
      </c>
      <c r="I38">
        <f t="shared" si="45"/>
        <v>12.868208625492628</v>
      </c>
      <c r="K38" s="1">
        <v>2033</v>
      </c>
      <c r="L38">
        <f t="shared" ref="L38:P38" si="46">L16*$B16</f>
        <v>25.736417250985255</v>
      </c>
      <c r="M38">
        <f t="shared" si="46"/>
        <v>25.736417250985255</v>
      </c>
      <c r="N38">
        <f t="shared" si="46"/>
        <v>25.736417250985255</v>
      </c>
      <c r="O38">
        <f t="shared" si="46"/>
        <v>25.736417250985255</v>
      </c>
      <c r="P38">
        <f t="shared" si="46"/>
        <v>25.736417250985255</v>
      </c>
      <c r="R38" s="1">
        <v>2033</v>
      </c>
      <c r="S38">
        <f t="shared" ref="S38:W38" si="47">S16*$B16</f>
        <v>41.82167803285104</v>
      </c>
      <c r="T38">
        <f t="shared" si="47"/>
        <v>41.82167803285104</v>
      </c>
      <c r="U38">
        <f t="shared" si="47"/>
        <v>41.82167803285104</v>
      </c>
      <c r="V38">
        <f t="shared" si="47"/>
        <v>41.82167803285104</v>
      </c>
      <c r="W38">
        <f t="shared" si="47"/>
        <v>41.82167803285104</v>
      </c>
      <c r="Y38" s="1">
        <v>2033</v>
      </c>
      <c r="Z38">
        <f t="shared" ref="Z38:AD38" si="48">Z16*$B16</f>
        <v>61.928254010183267</v>
      </c>
      <c r="AA38">
        <f t="shared" si="48"/>
        <v>61.928254010183267</v>
      </c>
      <c r="AB38">
        <f t="shared" si="48"/>
        <v>61.928254010183267</v>
      </c>
      <c r="AC38">
        <f t="shared" si="48"/>
        <v>61.928254010183267</v>
      </c>
      <c r="AD38">
        <f t="shared" si="48"/>
        <v>61.928254010183267</v>
      </c>
    </row>
    <row r="39" spans="1:30" x14ac:dyDescent="0.25">
      <c r="A39">
        <v>11</v>
      </c>
      <c r="D39" s="1">
        <v>2034</v>
      </c>
      <c r="E39">
        <f t="shared" ref="E39:I39" si="49">E17*$B17</f>
        <v>3.9424658779082806</v>
      </c>
      <c r="F39">
        <f t="shared" si="49"/>
        <v>3.9424658779082806</v>
      </c>
      <c r="G39">
        <f t="shared" si="49"/>
        <v>3.9424658779082806</v>
      </c>
      <c r="H39">
        <f t="shared" si="49"/>
        <v>3.9424658779082806</v>
      </c>
      <c r="I39">
        <f t="shared" si="49"/>
        <v>3.9424658779082806</v>
      </c>
      <c r="K39" s="1">
        <v>2034</v>
      </c>
      <c r="L39">
        <f t="shared" ref="L39:P39" si="50">L17*$B17</f>
        <v>12.615890809306498</v>
      </c>
      <c r="M39">
        <f t="shared" si="50"/>
        <v>12.615890809306498</v>
      </c>
      <c r="N39">
        <f t="shared" si="50"/>
        <v>12.615890809306498</v>
      </c>
      <c r="O39">
        <f t="shared" si="50"/>
        <v>12.615890809306498</v>
      </c>
      <c r="P39">
        <f t="shared" si="50"/>
        <v>12.615890809306498</v>
      </c>
      <c r="R39" s="1">
        <v>2034</v>
      </c>
      <c r="S39">
        <f t="shared" ref="S39:W39" si="51">S17*$B17</f>
        <v>25.231781618612995</v>
      </c>
      <c r="T39">
        <f t="shared" si="51"/>
        <v>25.231781618612995</v>
      </c>
      <c r="U39">
        <f t="shared" si="51"/>
        <v>25.231781618612995</v>
      </c>
      <c r="V39">
        <f t="shared" si="51"/>
        <v>25.231781618612995</v>
      </c>
      <c r="W39">
        <f t="shared" si="51"/>
        <v>25.231781618612995</v>
      </c>
      <c r="Y39" s="1">
        <v>2034</v>
      </c>
      <c r="Z39">
        <f t="shared" ref="Z39:AD39" si="52">Z17*$B17</f>
        <v>41.001645130246118</v>
      </c>
      <c r="AA39">
        <f t="shared" si="52"/>
        <v>41.001645130246118</v>
      </c>
      <c r="AB39">
        <f t="shared" si="52"/>
        <v>41.001645130246118</v>
      </c>
      <c r="AC39">
        <f t="shared" si="52"/>
        <v>41.001645130246118</v>
      </c>
      <c r="AD39">
        <f t="shared" si="52"/>
        <v>41.001645130246118</v>
      </c>
    </row>
    <row r="40" spans="1:30" x14ac:dyDescent="0.25">
      <c r="A40">
        <v>12</v>
      </c>
      <c r="D40" s="1">
        <v>2035</v>
      </c>
      <c r="E40">
        <f t="shared" ref="E40:I40" si="53">E18*$B18</f>
        <v>-6.1842602006404404</v>
      </c>
      <c r="F40">
        <f t="shared" si="53"/>
        <v>-6.1842602006404404</v>
      </c>
      <c r="G40">
        <f t="shared" si="53"/>
        <v>-6.1842602006404404</v>
      </c>
      <c r="H40">
        <f t="shared" si="53"/>
        <v>-6.1842602006404404</v>
      </c>
      <c r="I40">
        <f t="shared" si="53"/>
        <v>-6.1842602006404404</v>
      </c>
      <c r="K40" s="1">
        <v>2035</v>
      </c>
      <c r="L40">
        <f t="shared" ref="L40:P40" si="54">L18*$B18</f>
        <v>3.8651626254002753</v>
      </c>
      <c r="M40">
        <f t="shared" si="54"/>
        <v>3.8651626254002753</v>
      </c>
      <c r="N40">
        <f t="shared" si="54"/>
        <v>3.8651626254002753</v>
      </c>
      <c r="O40">
        <f t="shared" si="54"/>
        <v>3.8651626254002753</v>
      </c>
      <c r="P40">
        <f t="shared" si="54"/>
        <v>3.8651626254002753</v>
      </c>
      <c r="R40" s="1">
        <v>2035</v>
      </c>
      <c r="S40">
        <f t="shared" ref="S40:W40" si="55">S18*$B18</f>
        <v>12.368520401280881</v>
      </c>
      <c r="T40">
        <f t="shared" si="55"/>
        <v>12.368520401280881</v>
      </c>
      <c r="U40">
        <f t="shared" si="55"/>
        <v>12.368520401280881</v>
      </c>
      <c r="V40">
        <f t="shared" si="55"/>
        <v>12.368520401280881</v>
      </c>
      <c r="W40">
        <f t="shared" si="55"/>
        <v>12.368520401280881</v>
      </c>
      <c r="Y40" s="1">
        <v>2035</v>
      </c>
      <c r="Z40">
        <f t="shared" ref="Z40:AD40" si="56">Z18*$B18</f>
        <v>24.737040802561761</v>
      </c>
      <c r="AA40">
        <f t="shared" si="56"/>
        <v>24.737040802561761</v>
      </c>
      <c r="AB40">
        <f t="shared" si="56"/>
        <v>24.737040802561761</v>
      </c>
      <c r="AC40">
        <f t="shared" si="56"/>
        <v>24.737040802561761</v>
      </c>
      <c r="AD40">
        <f t="shared" si="56"/>
        <v>24.737040802561761</v>
      </c>
    </row>
    <row r="41" spans="1:30" x14ac:dyDescent="0.25">
      <c r="A41">
        <v>13</v>
      </c>
      <c r="D41" s="1">
        <v>2036</v>
      </c>
      <c r="E41">
        <f t="shared" ref="E41:I41" si="57">E19*$B19</f>
        <v>-32.588626057296437</v>
      </c>
      <c r="F41">
        <f t="shared" si="57"/>
        <v>-32.588626057296437</v>
      </c>
      <c r="G41">
        <f t="shared" si="57"/>
        <v>-32.588626057296437</v>
      </c>
      <c r="H41">
        <f t="shared" si="57"/>
        <v>-32.588626057296437</v>
      </c>
      <c r="I41">
        <f t="shared" si="57"/>
        <v>-32.588626057296437</v>
      </c>
      <c r="K41" s="1">
        <v>2036</v>
      </c>
      <c r="L41">
        <f t="shared" ref="L41:P41" si="58">L19*$B19</f>
        <v>-6.0630001967063141</v>
      </c>
      <c r="M41">
        <f t="shared" si="58"/>
        <v>-6.0630001967063141</v>
      </c>
      <c r="N41">
        <f t="shared" si="58"/>
        <v>-6.0630001967063141</v>
      </c>
      <c r="O41">
        <f t="shared" si="58"/>
        <v>-6.0630001967063141</v>
      </c>
      <c r="P41">
        <f t="shared" si="58"/>
        <v>-6.0630001967063141</v>
      </c>
      <c r="R41" s="1">
        <v>2036</v>
      </c>
      <c r="S41">
        <f t="shared" ref="S41:W41" si="59">S19*$B19</f>
        <v>3.7893751229414461</v>
      </c>
      <c r="T41">
        <f t="shared" si="59"/>
        <v>3.7893751229414461</v>
      </c>
      <c r="U41">
        <f t="shared" si="59"/>
        <v>3.7893751229414461</v>
      </c>
      <c r="V41">
        <f t="shared" si="59"/>
        <v>3.7893751229414461</v>
      </c>
      <c r="W41">
        <f t="shared" si="59"/>
        <v>3.7893751229414461</v>
      </c>
      <c r="Y41" s="1">
        <v>2036</v>
      </c>
      <c r="Z41">
        <f t="shared" ref="Z41:AD41" si="60">Z19*$B19</f>
        <v>12.126000393412628</v>
      </c>
      <c r="AA41">
        <f t="shared" si="60"/>
        <v>12.126000393412628</v>
      </c>
      <c r="AB41">
        <f t="shared" si="60"/>
        <v>12.126000393412628</v>
      </c>
      <c r="AC41">
        <f t="shared" si="60"/>
        <v>12.126000393412628</v>
      </c>
      <c r="AD41">
        <f t="shared" si="60"/>
        <v>12.126000393412628</v>
      </c>
    </row>
    <row r="42" spans="1:30" x14ac:dyDescent="0.25">
      <c r="A42">
        <v>14</v>
      </c>
      <c r="K42" s="1">
        <v>2037</v>
      </c>
      <c r="L42">
        <f t="shared" ref="L42:P42" si="61">L20*$B20</f>
        <v>-31.949633389506314</v>
      </c>
      <c r="M42">
        <f t="shared" si="61"/>
        <v>-31.949633389506314</v>
      </c>
      <c r="N42">
        <f t="shared" si="61"/>
        <v>-31.949633389506314</v>
      </c>
      <c r="O42">
        <f t="shared" si="61"/>
        <v>-31.949633389506314</v>
      </c>
      <c r="P42">
        <f t="shared" si="61"/>
        <v>-31.949633389506314</v>
      </c>
      <c r="R42" s="1">
        <v>2037</v>
      </c>
      <c r="S42">
        <f t="shared" ref="S42:W42" si="62">S20*$B20</f>
        <v>-5.9441178399081513</v>
      </c>
      <c r="T42">
        <f t="shared" si="62"/>
        <v>-5.9441178399081513</v>
      </c>
      <c r="U42">
        <f t="shared" si="62"/>
        <v>-5.9441178399081513</v>
      </c>
      <c r="V42">
        <f t="shared" si="62"/>
        <v>-5.9441178399081513</v>
      </c>
      <c r="W42">
        <f t="shared" si="62"/>
        <v>-5.9441178399081513</v>
      </c>
      <c r="Y42" s="1">
        <v>2037</v>
      </c>
      <c r="Z42">
        <f t="shared" ref="Z42:AD42" si="63">Z20*$B20</f>
        <v>3.7150736499425947</v>
      </c>
      <c r="AA42">
        <f t="shared" si="63"/>
        <v>3.7150736499425947</v>
      </c>
      <c r="AB42">
        <f t="shared" si="63"/>
        <v>3.7150736499425947</v>
      </c>
      <c r="AC42">
        <f t="shared" si="63"/>
        <v>3.7150736499425947</v>
      </c>
      <c r="AD42">
        <f t="shared" si="63"/>
        <v>3.7150736499425947</v>
      </c>
    </row>
    <row r="43" spans="1:30" x14ac:dyDescent="0.25">
      <c r="A43">
        <v>15</v>
      </c>
      <c r="R43" s="1">
        <v>2038</v>
      </c>
      <c r="S43">
        <f t="shared" ref="S43:W43" si="64">S21*$B21</f>
        <v>-31.323169989712071</v>
      </c>
      <c r="T43">
        <f t="shared" si="64"/>
        <v>-31.323169989712071</v>
      </c>
      <c r="U43">
        <f t="shared" si="64"/>
        <v>-31.323169989712071</v>
      </c>
      <c r="V43">
        <f t="shared" si="64"/>
        <v>-31.323169989712071</v>
      </c>
      <c r="W43">
        <f t="shared" si="64"/>
        <v>-31.323169989712071</v>
      </c>
      <c r="Y43" s="1">
        <v>2038</v>
      </c>
      <c r="Z43">
        <f t="shared" ref="Z43:AD43" si="65">Z21*$B21</f>
        <v>-5.8275665097138738</v>
      </c>
      <c r="AA43">
        <f t="shared" si="65"/>
        <v>-5.8275665097138738</v>
      </c>
      <c r="AB43">
        <f t="shared" si="65"/>
        <v>-5.8275665097138738</v>
      </c>
      <c r="AC43">
        <f t="shared" si="65"/>
        <v>-5.8275665097138738</v>
      </c>
      <c r="AD43">
        <f t="shared" si="65"/>
        <v>-5.8275665097138738</v>
      </c>
    </row>
    <row r="44" spans="1:30" x14ac:dyDescent="0.25">
      <c r="A44">
        <v>16</v>
      </c>
      <c r="Y44" s="1">
        <v>2039</v>
      </c>
      <c r="Z44">
        <f t="shared" ref="Z44:AD44" si="66">Z22*$B22</f>
        <v>-30.708990185992224</v>
      </c>
      <c r="AA44">
        <f t="shared" si="66"/>
        <v>-30.708990185992224</v>
      </c>
      <c r="AB44">
        <f t="shared" si="66"/>
        <v>-30.708990185992224</v>
      </c>
      <c r="AC44">
        <f t="shared" si="66"/>
        <v>-30.708990185992224</v>
      </c>
      <c r="AD44">
        <f t="shared" si="66"/>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S27 + NPV(0.1,S28:S43)</f>
        <v>564.70913478836314</v>
      </c>
      <c r="T48" s="5">
        <f t="shared" ref="T48:W48" si="67">T27 + NPV(0.1,T28:T43)</f>
        <v>675.7955571959053</v>
      </c>
      <c r="U48" s="5">
        <f t="shared" si="67"/>
        <v>507.42454120941017</v>
      </c>
      <c r="V48" s="5">
        <f t="shared" si="67"/>
        <v>400.2891062585519</v>
      </c>
      <c r="W48" s="5">
        <f t="shared" si="67"/>
        <v>253.5958020173529</v>
      </c>
      <c r="Z48" s="5">
        <f>Z27 + NPV(0.1,Z28:Z44)</f>
        <v>503.3058242320526</v>
      </c>
      <c r="AA48" s="5">
        <f t="shared" ref="AA48:AD48" si="68">AA27 + NPV(0.1,AA28:AA44)</f>
        <v>554.98841658512117</v>
      </c>
      <c r="AB48" s="5">
        <f t="shared" si="68"/>
        <v>526.40805055717055</v>
      </c>
      <c r="AC48" s="5">
        <f t="shared" si="68"/>
        <v>409.71913041539909</v>
      </c>
      <c r="AD48" s="5">
        <f t="shared" si="68"/>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4CE8-B5FA-7B47-A6ED-DD08F92174CB}">
  <sheetPr>
    <tabColor theme="5" tint="0.79998168889431442"/>
  </sheetPr>
  <dimension ref="A1:AD67"/>
  <sheetViews>
    <sheetView topLeftCell="K1" workbookViewId="0">
      <selection activeCell="F27" sqref="F27"/>
    </sheetView>
  </sheetViews>
  <sheetFormatPr defaultColWidth="11" defaultRowHeight="15.75" x14ac:dyDescent="0.25"/>
  <sheetData>
    <row r="1" spans="1:30" x14ac:dyDescent="0.25">
      <c r="D1" t="s">
        <v>31</v>
      </c>
    </row>
    <row r="3" spans="1:30" x14ac:dyDescent="0.25">
      <c r="D3" s="1"/>
      <c r="E3" s="1" t="s">
        <v>8</v>
      </c>
      <c r="F3" s="1" t="s">
        <v>9</v>
      </c>
      <c r="G3" s="1" t="s">
        <v>10</v>
      </c>
      <c r="H3" s="1" t="s">
        <v>11</v>
      </c>
      <c r="I3" s="1" t="s">
        <v>12</v>
      </c>
      <c r="K3" s="1"/>
      <c r="L3" s="1" t="s">
        <v>8</v>
      </c>
      <c r="M3" s="1" t="s">
        <v>9</v>
      </c>
      <c r="N3" s="1" t="s">
        <v>10</v>
      </c>
      <c r="O3" s="1" t="s">
        <v>11</v>
      </c>
      <c r="P3" s="1" t="s">
        <v>12</v>
      </c>
      <c r="R3" s="1"/>
      <c r="S3" s="1" t="s">
        <v>8</v>
      </c>
      <c r="T3" s="1" t="s">
        <v>9</v>
      </c>
      <c r="U3" s="1" t="s">
        <v>10</v>
      </c>
      <c r="V3" s="1" t="s">
        <v>11</v>
      </c>
      <c r="W3" s="1"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1">
        <v>2022</v>
      </c>
      <c r="S4" s="1"/>
      <c r="T4" s="1"/>
      <c r="U4" s="1"/>
      <c r="V4" s="1"/>
      <c r="W4" s="1"/>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1">
        <v>2023</v>
      </c>
      <c r="S5" s="1"/>
      <c r="T5" s="1"/>
      <c r="U5" s="1"/>
      <c r="V5" s="1"/>
      <c r="W5" s="1"/>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1">
        <v>2024</v>
      </c>
      <c r="S6" s="2">
        <v>-100</v>
      </c>
      <c r="T6" s="2">
        <v>-25</v>
      </c>
      <c r="U6" s="2">
        <v>-25</v>
      </c>
      <c r="V6" s="2">
        <v>-37</v>
      </c>
      <c r="W6" s="2">
        <v>-100</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1">
        <v>2025</v>
      </c>
      <c r="S7" s="2">
        <v>-153</v>
      </c>
      <c r="T7" s="2">
        <v>-38</v>
      </c>
      <c r="U7" s="2">
        <v>-38</v>
      </c>
      <c r="V7" s="2">
        <v>-56</v>
      </c>
      <c r="W7" s="2">
        <v>-153</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1">
        <v>2026</v>
      </c>
      <c r="S8" s="2">
        <v>-156</v>
      </c>
      <c r="T8" s="2">
        <v>-156</v>
      </c>
      <c r="U8" s="2">
        <v>-39</v>
      </c>
      <c r="V8" s="2">
        <v>-57</v>
      </c>
      <c r="W8" s="2">
        <v>-156</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1">
        <v>2027</v>
      </c>
      <c r="S9" s="2">
        <v>309</v>
      </c>
      <c r="T9" s="2">
        <v>309</v>
      </c>
      <c r="U9" s="2">
        <v>270</v>
      </c>
      <c r="V9" s="2">
        <v>247</v>
      </c>
      <c r="W9" s="2">
        <v>180</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1">
        <v>2028</v>
      </c>
      <c r="S10" s="2">
        <v>513</v>
      </c>
      <c r="T10" s="2">
        <v>513</v>
      </c>
      <c r="U10" s="2">
        <v>225</v>
      </c>
      <c r="V10" s="2">
        <v>201</v>
      </c>
      <c r="W10" s="2">
        <v>201</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1">
        <v>2029</v>
      </c>
      <c r="S11" s="2">
        <v>504</v>
      </c>
      <c r="T11" s="2">
        <v>504</v>
      </c>
      <c r="U11" s="2">
        <v>504</v>
      </c>
      <c r="V11" s="2">
        <v>185</v>
      </c>
      <c r="W11" s="2">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1">
        <v>2030</v>
      </c>
      <c r="S12" s="2">
        <v>403</v>
      </c>
      <c r="T12" s="2">
        <v>403</v>
      </c>
      <c r="U12" s="2">
        <v>403</v>
      </c>
      <c r="V12" s="2">
        <v>403</v>
      </c>
      <c r="W12" s="2">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1">
        <v>2031</v>
      </c>
      <c r="S13" s="2">
        <v>320</v>
      </c>
      <c r="T13" s="2">
        <v>320</v>
      </c>
      <c r="U13" s="2">
        <v>320</v>
      </c>
      <c r="V13" s="2">
        <v>320</v>
      </c>
      <c r="W13" s="2">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1">
        <v>2032</v>
      </c>
      <c r="S14" s="2">
        <v>253</v>
      </c>
      <c r="T14" s="2">
        <v>253</v>
      </c>
      <c r="U14" s="2">
        <v>253</v>
      </c>
      <c r="V14" s="2">
        <v>253</v>
      </c>
      <c r="W14" s="2">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1">
        <v>2033</v>
      </c>
      <c r="S15" s="2">
        <v>198</v>
      </c>
      <c r="T15" s="2">
        <v>198</v>
      </c>
      <c r="U15" s="2">
        <v>198</v>
      </c>
      <c r="V15" s="2">
        <v>198</v>
      </c>
      <c r="W15" s="2">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1">
        <v>2034</v>
      </c>
      <c r="S16" s="2">
        <v>152</v>
      </c>
      <c r="T16" s="2">
        <v>152</v>
      </c>
      <c r="U16" s="2">
        <v>152</v>
      </c>
      <c r="V16" s="2">
        <v>152</v>
      </c>
      <c r="W16" s="2">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1">
        <v>2035</v>
      </c>
      <c r="S17" s="2">
        <v>116</v>
      </c>
      <c r="T17" s="2">
        <v>116</v>
      </c>
      <c r="U17" s="2">
        <v>116</v>
      </c>
      <c r="V17" s="2">
        <v>116</v>
      </c>
      <c r="W17" s="2">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1">
        <v>2036</v>
      </c>
      <c r="S18" s="2">
        <v>85</v>
      </c>
      <c r="T18" s="2">
        <v>85</v>
      </c>
      <c r="U18" s="2">
        <v>85</v>
      </c>
      <c r="V18" s="2">
        <v>85</v>
      </c>
      <c r="W18" s="2">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1">
        <v>2037</v>
      </c>
      <c r="S19" s="2">
        <v>60</v>
      </c>
      <c r="T19" s="2">
        <v>60</v>
      </c>
      <c r="U19" s="2">
        <v>60</v>
      </c>
      <c r="V19" s="2">
        <v>60</v>
      </c>
      <c r="W19" s="2">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1">
        <v>2038</v>
      </c>
      <c r="S20" s="2">
        <v>40</v>
      </c>
      <c r="T20" s="2">
        <v>40</v>
      </c>
      <c r="U20" s="2">
        <v>40</v>
      </c>
      <c r="V20" s="2">
        <v>40</v>
      </c>
      <c r="W20" s="2">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1">
        <v>2039</v>
      </c>
      <c r="S21" s="2">
        <v>22</v>
      </c>
      <c r="T21" s="2">
        <v>22</v>
      </c>
      <c r="U21" s="2">
        <v>22</v>
      </c>
      <c r="V21" s="2">
        <v>22</v>
      </c>
      <c r="W21" s="2">
        <v>22</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1">
        <v>2040</v>
      </c>
      <c r="S22" s="2">
        <v>8</v>
      </c>
      <c r="T22" s="2">
        <v>8</v>
      </c>
      <c r="U22" s="2">
        <v>8</v>
      </c>
      <c r="V22" s="2">
        <v>8</v>
      </c>
      <c r="W22" s="2">
        <v>8</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1">
        <v>2041</v>
      </c>
      <c r="S23" s="2">
        <v>-6</v>
      </c>
      <c r="T23" s="2">
        <v>-6</v>
      </c>
      <c r="U23" s="2">
        <v>-6</v>
      </c>
      <c r="V23" s="2">
        <v>-6</v>
      </c>
      <c r="W23" s="2">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1">
        <v>2042</v>
      </c>
      <c r="S24" s="2">
        <v>-43</v>
      </c>
      <c r="T24" s="2">
        <v>-43</v>
      </c>
      <c r="U24" s="2">
        <v>-43</v>
      </c>
      <c r="V24" s="2">
        <v>-43</v>
      </c>
      <c r="W24" s="2">
        <v>-43</v>
      </c>
      <c r="Y24" s="1">
        <v>2042</v>
      </c>
      <c r="Z24" s="2">
        <v>-6</v>
      </c>
      <c r="AA24" s="2">
        <v>-6</v>
      </c>
      <c r="AB24" s="2">
        <v>-6</v>
      </c>
      <c r="AC24" s="2">
        <v>-6</v>
      </c>
      <c r="AD24" s="2">
        <v>-6</v>
      </c>
    </row>
    <row r="25" spans="1:30" x14ac:dyDescent="0.25">
      <c r="A25">
        <v>2043</v>
      </c>
      <c r="B25">
        <f t="shared" si="0"/>
        <v>0.65977581677260533</v>
      </c>
      <c r="R25" s="1">
        <v>2043</v>
      </c>
      <c r="S25" s="2">
        <v>-29</v>
      </c>
      <c r="T25" s="2">
        <v>-29</v>
      </c>
      <c r="U25" s="2">
        <v>-29</v>
      </c>
      <c r="V25" s="2">
        <v>-29</v>
      </c>
      <c r="W25" s="2">
        <v>-29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31" si="5">E5*$B5</f>
        <v>-150</v>
      </c>
      <c r="F31">
        <f t="shared" si="5"/>
        <v>-37.254901960784309</v>
      </c>
      <c r="G31">
        <f t="shared" si="5"/>
        <v>-37.254901960784309</v>
      </c>
      <c r="H31">
        <f t="shared" si="5"/>
        <v>-54.901960784313722</v>
      </c>
      <c r="I31">
        <f t="shared" si="5"/>
        <v>-150</v>
      </c>
      <c r="K31" s="1">
        <v>2023</v>
      </c>
      <c r="L31">
        <f t="shared" ref="L31:P31" si="6">L5*$B5</f>
        <v>-98.039215686274503</v>
      </c>
      <c r="M31">
        <f t="shared" si="6"/>
        <v>-24.509803921568626</v>
      </c>
      <c r="N31">
        <f t="shared" si="6"/>
        <v>-24.509803921568626</v>
      </c>
      <c r="O31">
        <f t="shared" si="6"/>
        <v>-36.274509803921568</v>
      </c>
      <c r="P31">
        <f t="shared" si="6"/>
        <v>-98.039215686274503</v>
      </c>
      <c r="R31" s="1">
        <v>2023</v>
      </c>
      <c r="S31">
        <f t="shared" ref="S31:W31" si="7">S5*$B5</f>
        <v>0</v>
      </c>
      <c r="T31">
        <f t="shared" si="7"/>
        <v>0</v>
      </c>
      <c r="U31">
        <f t="shared" si="7"/>
        <v>0</v>
      </c>
      <c r="V31">
        <f t="shared" si="7"/>
        <v>0</v>
      </c>
      <c r="W31">
        <f t="shared" si="7"/>
        <v>0</v>
      </c>
      <c r="Y31" s="1">
        <v>2023</v>
      </c>
      <c r="Z31">
        <f t="shared" ref="Z31:AD31" si="8">Z5*$B5</f>
        <v>0</v>
      </c>
      <c r="AA31">
        <f t="shared" si="8"/>
        <v>0</v>
      </c>
      <c r="AB31">
        <f t="shared" si="8"/>
        <v>0</v>
      </c>
      <c r="AC31">
        <f t="shared" si="8"/>
        <v>0</v>
      </c>
      <c r="AD31">
        <f t="shared" si="8"/>
        <v>0</v>
      </c>
    </row>
    <row r="32" spans="1:30" x14ac:dyDescent="0.25">
      <c r="D32" s="1">
        <v>2024</v>
      </c>
      <c r="E32">
        <f t="shared" ref="E32:I32" si="9">E6*$B6</f>
        <v>-149.94232987312571</v>
      </c>
      <c r="F32">
        <f t="shared" si="9"/>
        <v>-37.485582468281429</v>
      </c>
      <c r="G32">
        <f t="shared" si="9"/>
        <v>-37.485582468281429</v>
      </c>
      <c r="H32">
        <f t="shared" si="9"/>
        <v>-54.786620530565166</v>
      </c>
      <c r="I32">
        <f t="shared" si="9"/>
        <v>-149.94232987312571</v>
      </c>
      <c r="K32" s="1">
        <v>2024</v>
      </c>
      <c r="L32">
        <f t="shared" ref="L32:P32" si="10">L6*$B6</f>
        <v>-147.05882352941177</v>
      </c>
      <c r="M32">
        <f t="shared" si="10"/>
        <v>-36.524413687043442</v>
      </c>
      <c r="N32">
        <f t="shared" si="10"/>
        <v>-36.524413687043442</v>
      </c>
      <c r="O32">
        <f t="shared" si="10"/>
        <v>-53.825451749327179</v>
      </c>
      <c r="P32">
        <f t="shared" si="10"/>
        <v>-147.05882352941177</v>
      </c>
      <c r="R32" s="1">
        <v>2024</v>
      </c>
      <c r="S32">
        <f t="shared" ref="S32:W32" si="11">S6*$B6</f>
        <v>-96.116878123798529</v>
      </c>
      <c r="T32">
        <f t="shared" si="11"/>
        <v>-24.029219530949632</v>
      </c>
      <c r="U32">
        <f t="shared" si="11"/>
        <v>-24.029219530949632</v>
      </c>
      <c r="V32">
        <f t="shared" si="11"/>
        <v>-35.563244905805455</v>
      </c>
      <c r="W32">
        <f t="shared" si="11"/>
        <v>-96.116878123798529</v>
      </c>
      <c r="Y32" s="1">
        <v>2024</v>
      </c>
      <c r="Z32">
        <f t="shared" ref="Z32:AD32" si="12">Z6*$B6</f>
        <v>0</v>
      </c>
      <c r="AA32">
        <f t="shared" si="12"/>
        <v>0</v>
      </c>
      <c r="AB32">
        <f t="shared" si="12"/>
        <v>0</v>
      </c>
      <c r="AC32">
        <f t="shared" si="12"/>
        <v>0</v>
      </c>
      <c r="AD32">
        <f t="shared" si="12"/>
        <v>0</v>
      </c>
    </row>
    <row r="33" spans="4:30" x14ac:dyDescent="0.25">
      <c r="D33" s="1">
        <v>2025</v>
      </c>
      <c r="E33">
        <f t="shared" ref="E33:I33" si="13">E7*$B7</f>
        <v>291.17760137503672</v>
      </c>
      <c r="F33">
        <f t="shared" si="13"/>
        <v>285.52366736775446</v>
      </c>
      <c r="G33">
        <f t="shared" si="13"/>
        <v>254.427030327702</v>
      </c>
      <c r="H33">
        <f t="shared" si="13"/>
        <v>232.75361663311998</v>
      </c>
      <c r="I33">
        <f t="shared" si="13"/>
        <v>169.61802021846799</v>
      </c>
      <c r="K33" s="1">
        <v>2025</v>
      </c>
      <c r="L33">
        <f t="shared" ref="L33:P33" si="14">L7*$B7</f>
        <v>-147.00228418933892</v>
      </c>
      <c r="M33">
        <f t="shared" si="14"/>
        <v>-36.750571047334731</v>
      </c>
      <c r="N33">
        <f t="shared" si="14"/>
        <v>-36.750571047334731</v>
      </c>
      <c r="O33">
        <f t="shared" si="14"/>
        <v>-53.712373069181531</v>
      </c>
      <c r="P33">
        <f t="shared" si="14"/>
        <v>-147.00228418933892</v>
      </c>
      <c r="R33" s="1">
        <v>2025</v>
      </c>
      <c r="S33">
        <f t="shared" ref="S33:W33" si="15">S7*$B7</f>
        <v>-144.17531718569779</v>
      </c>
      <c r="T33">
        <f t="shared" si="15"/>
        <v>-35.808248712787687</v>
      </c>
      <c r="U33">
        <f t="shared" si="15"/>
        <v>-35.808248712787687</v>
      </c>
      <c r="V33">
        <f t="shared" si="15"/>
        <v>-52.770050734634488</v>
      </c>
      <c r="W33">
        <f t="shared" si="15"/>
        <v>-144.17531718569779</v>
      </c>
      <c r="Y33" s="1">
        <v>2025</v>
      </c>
      <c r="Z33">
        <f t="shared" ref="Z33:AD33" si="16">Z7*$B7</f>
        <v>-94.232233454704442</v>
      </c>
      <c r="AA33">
        <f t="shared" si="16"/>
        <v>-23.558058363676111</v>
      </c>
      <c r="AB33">
        <f t="shared" si="16"/>
        <v>-23.558058363676111</v>
      </c>
      <c r="AC33">
        <f t="shared" si="16"/>
        <v>-34.865926378240644</v>
      </c>
      <c r="AD33">
        <f t="shared" si="16"/>
        <v>-94.232233454704442</v>
      </c>
    </row>
    <row r="34" spans="4:30" x14ac:dyDescent="0.25">
      <c r="D34" s="1">
        <v>2026</v>
      </c>
      <c r="E34">
        <f t="shared" ref="E34:I34" si="17">E8*$B8</f>
        <v>473.93270355160172</v>
      </c>
      <c r="F34">
        <f t="shared" si="17"/>
        <v>473.93270355160172</v>
      </c>
      <c r="G34">
        <f t="shared" si="17"/>
        <v>207.86522085596567</v>
      </c>
      <c r="H34">
        <f t="shared" si="17"/>
        <v>185.69293063132935</v>
      </c>
      <c r="I34">
        <f t="shared" si="17"/>
        <v>185.69293063132935</v>
      </c>
      <c r="K34" s="1">
        <v>2026</v>
      </c>
      <c r="L34">
        <f t="shared" ref="L34:P34" si="18">L8*$B8</f>
        <v>285.46823664219284</v>
      </c>
      <c r="M34">
        <f t="shared" si="18"/>
        <v>285.46823664219284</v>
      </c>
      <c r="N34">
        <f t="shared" si="18"/>
        <v>249.43826502715879</v>
      </c>
      <c r="O34">
        <f t="shared" si="18"/>
        <v>228.18982022854897</v>
      </c>
      <c r="P34">
        <f t="shared" si="18"/>
        <v>166.29217668477253</v>
      </c>
      <c r="R34" s="1">
        <v>2026</v>
      </c>
      <c r="S34">
        <f t="shared" ref="S34:W34" si="19">S8*$B8</f>
        <v>-144.1198864601362</v>
      </c>
      <c r="T34">
        <f t="shared" si="19"/>
        <v>-144.1198864601362</v>
      </c>
      <c r="U34">
        <f t="shared" si="19"/>
        <v>-36.02997161503405</v>
      </c>
      <c r="V34">
        <f t="shared" si="19"/>
        <v>-52.659189283511303</v>
      </c>
      <c r="W34">
        <f t="shared" si="19"/>
        <v>-144.1198864601362</v>
      </c>
      <c r="Y34" s="1">
        <v>2026</v>
      </c>
      <c r="Z34">
        <f t="shared" ref="Z34:AD34" si="20">Z8*$B8</f>
        <v>-141.34835018205666</v>
      </c>
      <c r="AA34">
        <f t="shared" si="20"/>
        <v>-141.34835018205666</v>
      </c>
      <c r="AB34">
        <f t="shared" si="20"/>
        <v>-35.106126189007533</v>
      </c>
      <c r="AC34">
        <f t="shared" si="20"/>
        <v>-51.735343857484793</v>
      </c>
      <c r="AD34">
        <f t="shared" si="20"/>
        <v>-141.34835018205666</v>
      </c>
    </row>
    <row r="35" spans="4:30" x14ac:dyDescent="0.25">
      <c r="D35" s="1">
        <v>2027</v>
      </c>
      <c r="E35">
        <f t="shared" ref="E35:I35" si="21">E9*$B9</f>
        <v>456.4883281542775</v>
      </c>
      <c r="F35">
        <f t="shared" si="21"/>
        <v>456.4883281542775</v>
      </c>
      <c r="G35">
        <f t="shared" si="21"/>
        <v>190.2034700642823</v>
      </c>
      <c r="H35">
        <f t="shared" si="21"/>
        <v>167.56019981853441</v>
      </c>
      <c r="I35">
        <f t="shared" si="21"/>
        <v>167.56019981853441</v>
      </c>
      <c r="K35" s="1">
        <v>2027</v>
      </c>
      <c r="L35">
        <f t="shared" ref="L35:P35" si="22">L9*$B9</f>
        <v>464.63990544274674</v>
      </c>
      <c r="M35">
        <f t="shared" si="22"/>
        <v>464.63990544274674</v>
      </c>
      <c r="N35">
        <f t="shared" si="22"/>
        <v>203.78943221173103</v>
      </c>
      <c r="O35">
        <f t="shared" si="22"/>
        <v>182.05189277581306</v>
      </c>
      <c r="P35">
        <f t="shared" si="22"/>
        <v>182.05189277581306</v>
      </c>
      <c r="R35" s="1">
        <v>2027</v>
      </c>
      <c r="S35">
        <f t="shared" ref="S35:W35" si="23">S9*$B9</f>
        <v>279.87082023744398</v>
      </c>
      <c r="T35">
        <f t="shared" si="23"/>
        <v>279.87082023744398</v>
      </c>
      <c r="U35">
        <f t="shared" si="23"/>
        <v>244.54731865407723</v>
      </c>
      <c r="V35">
        <f t="shared" si="23"/>
        <v>223.71551002798918</v>
      </c>
      <c r="W35">
        <f t="shared" si="23"/>
        <v>163.03154576938482</v>
      </c>
      <c r="Y35" s="1">
        <v>2027</v>
      </c>
      <c r="Z35">
        <f t="shared" ref="Z35:AD35" si="24">Z9*$B9</f>
        <v>-141.29400633346685</v>
      </c>
      <c r="AA35">
        <f t="shared" si="24"/>
        <v>-141.29400633346685</v>
      </c>
      <c r="AB35">
        <f t="shared" si="24"/>
        <v>-35.323501583366713</v>
      </c>
      <c r="AC35">
        <f t="shared" si="24"/>
        <v>-51.626656160305195</v>
      </c>
      <c r="AD35">
        <f t="shared" si="24"/>
        <v>-141.29400633346685</v>
      </c>
    </row>
    <row r="36" spans="4:30" x14ac:dyDescent="0.25">
      <c r="D36" s="1">
        <v>2028</v>
      </c>
      <c r="E36">
        <f t="shared" ref="E36:I36" si="25">E10*$B10</f>
        <v>357.85246702103535</v>
      </c>
      <c r="F36">
        <f t="shared" si="25"/>
        <v>357.85246702103535</v>
      </c>
      <c r="G36">
        <f t="shared" si="25"/>
        <v>149.17919220728024</v>
      </c>
      <c r="H36">
        <f t="shared" si="25"/>
        <v>131.41976456355638</v>
      </c>
      <c r="I36">
        <f t="shared" si="25"/>
        <v>131.41976456355638</v>
      </c>
      <c r="K36" s="1">
        <v>2028</v>
      </c>
      <c r="L36">
        <f t="shared" ref="L36:P36" si="26">L10*$B10</f>
        <v>447.53757662184069</v>
      </c>
      <c r="M36">
        <f t="shared" si="26"/>
        <v>447.53757662184069</v>
      </c>
      <c r="N36">
        <f t="shared" si="26"/>
        <v>186.4739902591003</v>
      </c>
      <c r="O36">
        <f t="shared" si="26"/>
        <v>164.27470570444549</v>
      </c>
      <c r="P36">
        <f t="shared" si="26"/>
        <v>164.27470570444549</v>
      </c>
      <c r="R36" s="1">
        <v>2028</v>
      </c>
      <c r="S36">
        <f t="shared" ref="S36:W36" si="27">S10*$B10</f>
        <v>455.52931906151645</v>
      </c>
      <c r="T36">
        <f t="shared" si="27"/>
        <v>455.52931906151645</v>
      </c>
      <c r="U36">
        <f t="shared" si="27"/>
        <v>199.79356099189317</v>
      </c>
      <c r="V36">
        <f t="shared" si="27"/>
        <v>178.48224781942457</v>
      </c>
      <c r="W36">
        <f t="shared" si="27"/>
        <v>178.48224781942457</v>
      </c>
      <c r="Y36" s="1">
        <v>2028</v>
      </c>
      <c r="Z36">
        <f t="shared" ref="Z36:AD36" si="28">Z10*$B10</f>
        <v>274.38315709553331</v>
      </c>
      <c r="AA36">
        <f t="shared" si="28"/>
        <v>274.38315709553331</v>
      </c>
      <c r="AB36">
        <f t="shared" si="28"/>
        <v>239.75227319027181</v>
      </c>
      <c r="AC36">
        <f t="shared" si="28"/>
        <v>219.32893139998939</v>
      </c>
      <c r="AD36">
        <f t="shared" si="28"/>
        <v>159.83484879351454</v>
      </c>
    </row>
    <row r="37" spans="4:30" x14ac:dyDescent="0.25">
      <c r="D37" s="1">
        <v>2029</v>
      </c>
      <c r="E37">
        <f t="shared" ref="E37:I37" si="29">E11*$B11</f>
        <v>278.57925715645234</v>
      </c>
      <c r="F37">
        <f t="shared" si="29"/>
        <v>278.57925715645234</v>
      </c>
      <c r="G37">
        <f t="shared" si="29"/>
        <v>278.57925715645234</v>
      </c>
      <c r="H37">
        <f t="shared" si="29"/>
        <v>101.85554089782788</v>
      </c>
      <c r="I37">
        <f t="shared" si="29"/>
        <v>101.85554089782788</v>
      </c>
      <c r="K37" s="1">
        <v>2029</v>
      </c>
      <c r="L37">
        <f t="shared" ref="L37:P37" si="30">L11*$B11</f>
        <v>350.83575198140716</v>
      </c>
      <c r="M37">
        <f t="shared" si="30"/>
        <v>350.83575198140716</v>
      </c>
      <c r="N37">
        <f t="shared" si="30"/>
        <v>350.83575198140716</v>
      </c>
      <c r="O37">
        <f t="shared" si="30"/>
        <v>128.8429064348592</v>
      </c>
      <c r="P37">
        <f t="shared" si="30"/>
        <v>128.8429064348592</v>
      </c>
      <c r="R37" s="1">
        <v>2029</v>
      </c>
      <c r="S37">
        <f t="shared" ref="S37:W37" si="31">S11*$B11</f>
        <v>438.76233002141242</v>
      </c>
      <c r="T37">
        <f t="shared" si="31"/>
        <v>438.76233002141242</v>
      </c>
      <c r="U37">
        <f t="shared" si="31"/>
        <v>438.76233002141242</v>
      </c>
      <c r="V37">
        <f t="shared" si="31"/>
        <v>161.053633043574</v>
      </c>
      <c r="W37">
        <f t="shared" si="31"/>
        <v>161.053633043574</v>
      </c>
      <c r="Y37" s="1">
        <v>2029</v>
      </c>
      <c r="Z37">
        <f t="shared" ref="Z37:AD37" si="32">Z11*$B11</f>
        <v>446.59737162893765</v>
      </c>
      <c r="AA37">
        <f t="shared" si="32"/>
        <v>446.59737162893765</v>
      </c>
      <c r="AB37">
        <f t="shared" si="32"/>
        <v>446.59737162893765</v>
      </c>
      <c r="AC37">
        <f t="shared" si="32"/>
        <v>174.98259590139662</v>
      </c>
      <c r="AD37">
        <f t="shared" si="32"/>
        <v>174.98259590139662</v>
      </c>
    </row>
    <row r="38" spans="4:30" x14ac:dyDescent="0.25">
      <c r="D38" s="1">
        <v>2030</v>
      </c>
      <c r="E38">
        <f t="shared" ref="E38:I38" si="33">E12*$B12</f>
        <v>215.93306391109815</v>
      </c>
      <c r="F38">
        <f t="shared" si="33"/>
        <v>215.93306391109815</v>
      </c>
      <c r="G38">
        <f t="shared" si="33"/>
        <v>215.93306391109815</v>
      </c>
      <c r="H38">
        <f t="shared" si="33"/>
        <v>215.93306391109815</v>
      </c>
      <c r="I38">
        <f t="shared" si="33"/>
        <v>215.93306391109815</v>
      </c>
      <c r="K38" s="1">
        <v>2030</v>
      </c>
      <c r="L38">
        <f t="shared" ref="L38:P38" si="34">L12*$B12</f>
        <v>273.11691878083559</v>
      </c>
      <c r="M38">
        <f t="shared" si="34"/>
        <v>273.11691878083559</v>
      </c>
      <c r="N38">
        <f t="shared" si="34"/>
        <v>273.11691878083559</v>
      </c>
      <c r="O38">
        <f t="shared" si="34"/>
        <v>273.11691878083559</v>
      </c>
      <c r="P38">
        <f t="shared" si="34"/>
        <v>273.11691878083559</v>
      </c>
      <c r="R38" s="1">
        <v>2030</v>
      </c>
      <c r="S38">
        <f t="shared" ref="S38:W38" si="35">S12*$B12</f>
        <v>343.95661958961483</v>
      </c>
      <c r="T38">
        <f t="shared" si="35"/>
        <v>343.95661958961483</v>
      </c>
      <c r="U38">
        <f t="shared" si="35"/>
        <v>343.95661958961483</v>
      </c>
      <c r="V38">
        <f t="shared" si="35"/>
        <v>343.95661958961483</v>
      </c>
      <c r="W38">
        <f t="shared" si="35"/>
        <v>343.95661958961483</v>
      </c>
      <c r="Y38" s="1">
        <v>2030</v>
      </c>
      <c r="Z38">
        <f t="shared" ref="Z38:AD38" si="36">Z12*$B12</f>
        <v>430.15914707981608</v>
      </c>
      <c r="AA38">
        <f t="shared" si="36"/>
        <v>430.15914707981608</v>
      </c>
      <c r="AB38">
        <f t="shared" si="36"/>
        <v>430.15914707981608</v>
      </c>
      <c r="AC38">
        <f t="shared" si="36"/>
        <v>430.15914707981608</v>
      </c>
      <c r="AD38">
        <f t="shared" si="36"/>
        <v>430.15914707981608</v>
      </c>
    </row>
    <row r="39" spans="4:30" x14ac:dyDescent="0.25">
      <c r="D39" s="1">
        <v>2031</v>
      </c>
      <c r="E39">
        <f t="shared" ref="E39:I39" si="37">E13*$B13</f>
        <v>165.67754264278631</v>
      </c>
      <c r="F39">
        <f t="shared" si="37"/>
        <v>165.67754264278631</v>
      </c>
      <c r="G39">
        <f t="shared" si="37"/>
        <v>165.67754264278631</v>
      </c>
      <c r="H39">
        <f t="shared" si="37"/>
        <v>165.67754264278631</v>
      </c>
      <c r="I39">
        <f t="shared" si="37"/>
        <v>165.67754264278631</v>
      </c>
      <c r="K39" s="1">
        <v>2031</v>
      </c>
      <c r="L39">
        <f t="shared" ref="L39:P39" si="38">L13*$B13</f>
        <v>211.69908226578252</v>
      </c>
      <c r="M39">
        <f t="shared" si="38"/>
        <v>211.69908226578252</v>
      </c>
      <c r="N39">
        <f t="shared" si="38"/>
        <v>211.69908226578252</v>
      </c>
      <c r="O39">
        <f t="shared" si="38"/>
        <v>211.69908226578252</v>
      </c>
      <c r="P39">
        <f t="shared" si="38"/>
        <v>211.69908226578252</v>
      </c>
      <c r="R39" s="1">
        <v>2031</v>
      </c>
      <c r="S39">
        <f t="shared" ref="S39:W39" si="39">S13*$B13</f>
        <v>267.76168507925058</v>
      </c>
      <c r="T39">
        <f t="shared" si="39"/>
        <v>267.76168507925058</v>
      </c>
      <c r="U39">
        <f t="shared" si="39"/>
        <v>267.76168507925058</v>
      </c>
      <c r="V39">
        <f t="shared" si="39"/>
        <v>267.76168507925058</v>
      </c>
      <c r="W39">
        <f t="shared" si="39"/>
        <v>267.76168507925058</v>
      </c>
      <c r="Y39" s="1">
        <v>2031</v>
      </c>
      <c r="Z39">
        <f t="shared" ref="Z39:AD39" si="40">Z13*$B13</f>
        <v>337.21237214668122</v>
      </c>
      <c r="AA39">
        <f t="shared" si="40"/>
        <v>337.21237214668122</v>
      </c>
      <c r="AB39">
        <f t="shared" si="40"/>
        <v>337.21237214668122</v>
      </c>
      <c r="AC39">
        <f t="shared" si="40"/>
        <v>337.21237214668122</v>
      </c>
      <c r="AD39">
        <f t="shared" si="40"/>
        <v>337.21237214668122</v>
      </c>
    </row>
    <row r="40" spans="4:30" x14ac:dyDescent="0.25">
      <c r="D40" s="1">
        <v>2032</v>
      </c>
      <c r="E40">
        <f t="shared" ref="E40:I40" si="41">E14*$B14</f>
        <v>124.69294158102356</v>
      </c>
      <c r="F40">
        <f t="shared" si="41"/>
        <v>124.69294158102356</v>
      </c>
      <c r="G40">
        <f t="shared" si="41"/>
        <v>124.69294158102356</v>
      </c>
      <c r="H40">
        <f t="shared" si="41"/>
        <v>124.69294158102356</v>
      </c>
      <c r="I40">
        <f t="shared" si="41"/>
        <v>124.69294158102356</v>
      </c>
      <c r="K40" s="1">
        <v>2032</v>
      </c>
      <c r="L40">
        <f t="shared" ref="L40:P40" si="42">L14*$B14</f>
        <v>162.42896337528069</v>
      </c>
      <c r="M40">
        <f t="shared" si="42"/>
        <v>162.42896337528069</v>
      </c>
      <c r="N40">
        <f t="shared" si="42"/>
        <v>162.42896337528069</v>
      </c>
      <c r="O40">
        <f t="shared" si="42"/>
        <v>162.42896337528069</v>
      </c>
      <c r="P40">
        <f t="shared" si="42"/>
        <v>162.42896337528069</v>
      </c>
      <c r="R40" s="1">
        <v>2032</v>
      </c>
      <c r="S40">
        <f t="shared" ref="S40:W40" si="43">S14*$B14</f>
        <v>207.5481198684142</v>
      </c>
      <c r="T40">
        <f t="shared" si="43"/>
        <v>207.5481198684142</v>
      </c>
      <c r="U40">
        <f t="shared" si="43"/>
        <v>207.5481198684142</v>
      </c>
      <c r="V40">
        <f t="shared" si="43"/>
        <v>207.5481198684142</v>
      </c>
      <c r="W40">
        <f t="shared" si="43"/>
        <v>207.5481198684142</v>
      </c>
      <c r="Y40" s="1">
        <v>2032</v>
      </c>
      <c r="Z40">
        <f t="shared" ref="Z40:AD40" si="44">Z14*$B14</f>
        <v>262.5114559600496</v>
      </c>
      <c r="AA40">
        <f t="shared" si="44"/>
        <v>262.5114559600496</v>
      </c>
      <c r="AB40">
        <f t="shared" si="44"/>
        <v>262.5114559600496</v>
      </c>
      <c r="AC40">
        <f t="shared" si="44"/>
        <v>262.5114559600496</v>
      </c>
      <c r="AD40">
        <f t="shared" si="44"/>
        <v>262.5114559600496</v>
      </c>
    </row>
    <row r="41" spans="4:30" x14ac:dyDescent="0.25">
      <c r="D41" s="1">
        <v>2033</v>
      </c>
      <c r="E41">
        <f t="shared" ref="E41:I41" si="45">E15*$B15</f>
        <v>93.29451253482155</v>
      </c>
      <c r="F41">
        <f t="shared" si="45"/>
        <v>93.29451253482155</v>
      </c>
      <c r="G41">
        <f t="shared" si="45"/>
        <v>93.29451253482155</v>
      </c>
      <c r="H41">
        <f t="shared" si="45"/>
        <v>93.29451253482155</v>
      </c>
      <c r="I41">
        <f t="shared" si="45"/>
        <v>93.29451253482155</v>
      </c>
      <c r="K41" s="1">
        <v>2033</v>
      </c>
      <c r="L41">
        <f t="shared" ref="L41:P41" si="46">L15*$B15</f>
        <v>122.24798194217996</v>
      </c>
      <c r="M41">
        <f t="shared" si="46"/>
        <v>122.24798194217996</v>
      </c>
      <c r="N41">
        <f t="shared" si="46"/>
        <v>122.24798194217996</v>
      </c>
      <c r="O41">
        <f t="shared" si="46"/>
        <v>122.24798194217996</v>
      </c>
      <c r="P41">
        <f t="shared" si="46"/>
        <v>122.24798194217996</v>
      </c>
      <c r="R41" s="1">
        <v>2033</v>
      </c>
      <c r="S41">
        <f t="shared" ref="S41:W41" si="47">S15*$B15</f>
        <v>159.24408174047127</v>
      </c>
      <c r="T41">
        <f t="shared" si="47"/>
        <v>159.24408174047127</v>
      </c>
      <c r="U41">
        <f t="shared" si="47"/>
        <v>159.24408174047127</v>
      </c>
      <c r="V41">
        <f t="shared" si="47"/>
        <v>159.24408174047127</v>
      </c>
      <c r="W41">
        <f t="shared" si="47"/>
        <v>159.24408174047127</v>
      </c>
      <c r="Y41" s="1">
        <v>2033</v>
      </c>
      <c r="Z41">
        <f t="shared" ref="Z41:AD41" si="48">Z15*$B15</f>
        <v>203.47854889060218</v>
      </c>
      <c r="AA41">
        <f t="shared" si="48"/>
        <v>203.47854889060218</v>
      </c>
      <c r="AB41">
        <f t="shared" si="48"/>
        <v>203.47854889060218</v>
      </c>
      <c r="AC41">
        <f t="shared" si="48"/>
        <v>203.47854889060218</v>
      </c>
      <c r="AD41">
        <f t="shared" si="48"/>
        <v>203.47854889060218</v>
      </c>
    </row>
    <row r="42" spans="4:30" x14ac:dyDescent="0.25">
      <c r="D42" s="1">
        <v>2034</v>
      </c>
      <c r="E42">
        <f t="shared" ref="E42:I42" si="49">E16*$B16</f>
        <v>67.021919924440766</v>
      </c>
      <c r="F42">
        <f t="shared" si="49"/>
        <v>67.021919924440766</v>
      </c>
      <c r="G42">
        <f t="shared" si="49"/>
        <v>67.021919924440766</v>
      </c>
      <c r="H42">
        <f t="shared" si="49"/>
        <v>67.021919924440766</v>
      </c>
      <c r="I42">
        <f t="shared" si="49"/>
        <v>67.021919924440766</v>
      </c>
      <c r="K42" s="1">
        <v>2034</v>
      </c>
      <c r="L42">
        <f t="shared" ref="L42:P42" si="50">L16*$B16</f>
        <v>91.465208367472101</v>
      </c>
      <c r="M42">
        <f t="shared" si="50"/>
        <v>91.465208367472101</v>
      </c>
      <c r="N42">
        <f t="shared" si="50"/>
        <v>91.465208367472101</v>
      </c>
      <c r="O42">
        <f t="shared" si="50"/>
        <v>91.465208367472101</v>
      </c>
      <c r="P42">
        <f t="shared" si="50"/>
        <v>91.465208367472101</v>
      </c>
      <c r="R42" s="1">
        <v>2034</v>
      </c>
      <c r="S42">
        <f t="shared" ref="S42:W42" si="51">S16*$B16</f>
        <v>119.85096268841173</v>
      </c>
      <c r="T42">
        <f t="shared" si="51"/>
        <v>119.85096268841173</v>
      </c>
      <c r="U42">
        <f t="shared" si="51"/>
        <v>119.85096268841173</v>
      </c>
      <c r="V42">
        <f t="shared" si="51"/>
        <v>119.85096268841173</v>
      </c>
      <c r="W42">
        <f t="shared" si="51"/>
        <v>119.85096268841173</v>
      </c>
      <c r="Y42" s="1">
        <v>2034</v>
      </c>
      <c r="Z42">
        <f t="shared" ref="Z42:AD42" si="52">Z16*$B16</f>
        <v>156.12164876516792</v>
      </c>
      <c r="AA42">
        <f t="shared" si="52"/>
        <v>156.12164876516792</v>
      </c>
      <c r="AB42">
        <f t="shared" si="52"/>
        <v>156.12164876516792</v>
      </c>
      <c r="AC42">
        <f t="shared" si="52"/>
        <v>156.12164876516792</v>
      </c>
      <c r="AD42">
        <f t="shared" si="52"/>
        <v>156.12164876516792</v>
      </c>
    </row>
    <row r="43" spans="4:30" x14ac:dyDescent="0.25">
      <c r="D43" s="1">
        <v>2035</v>
      </c>
      <c r="E43">
        <f t="shared" ref="E43:I43" si="53">E17*$B17</f>
        <v>46.381951504803304</v>
      </c>
      <c r="F43">
        <f t="shared" si="53"/>
        <v>46.381951504803304</v>
      </c>
      <c r="G43">
        <f t="shared" si="53"/>
        <v>46.381951504803304</v>
      </c>
      <c r="H43">
        <f t="shared" si="53"/>
        <v>46.381951504803304</v>
      </c>
      <c r="I43">
        <f t="shared" si="53"/>
        <v>46.381951504803304</v>
      </c>
      <c r="K43" s="1">
        <v>2035</v>
      </c>
      <c r="L43">
        <f t="shared" ref="L43:P43" si="54">L17*$B17</f>
        <v>65.707764631804679</v>
      </c>
      <c r="M43">
        <f t="shared" si="54"/>
        <v>65.707764631804679</v>
      </c>
      <c r="N43">
        <f t="shared" si="54"/>
        <v>65.707764631804679</v>
      </c>
      <c r="O43">
        <f t="shared" si="54"/>
        <v>65.707764631804679</v>
      </c>
      <c r="P43">
        <f t="shared" si="54"/>
        <v>65.707764631804679</v>
      </c>
      <c r="R43" s="1">
        <v>2035</v>
      </c>
      <c r="S43">
        <f t="shared" ref="S43:W43" si="55">S17*$B17</f>
        <v>89.671772909286389</v>
      </c>
      <c r="T43">
        <f t="shared" si="55"/>
        <v>89.671772909286389</v>
      </c>
      <c r="U43">
        <f t="shared" si="55"/>
        <v>89.671772909286389</v>
      </c>
      <c r="V43">
        <f t="shared" si="55"/>
        <v>89.671772909286389</v>
      </c>
      <c r="W43">
        <f t="shared" si="55"/>
        <v>89.671772909286389</v>
      </c>
      <c r="Y43" s="1">
        <v>2035</v>
      </c>
      <c r="Z43">
        <f t="shared" ref="Z43:AD43" si="56">Z17*$B17</f>
        <v>117.50094381216837</v>
      </c>
      <c r="AA43">
        <f t="shared" si="56"/>
        <v>117.50094381216837</v>
      </c>
      <c r="AB43">
        <f t="shared" si="56"/>
        <v>117.50094381216837</v>
      </c>
      <c r="AC43">
        <f t="shared" si="56"/>
        <v>117.50094381216837</v>
      </c>
      <c r="AD43">
        <f t="shared" si="56"/>
        <v>117.50094381216837</v>
      </c>
    </row>
    <row r="44" spans="4:30" x14ac:dyDescent="0.25">
      <c r="D44" s="1">
        <v>2036</v>
      </c>
      <c r="E44">
        <f t="shared" ref="E44:I44" si="57">E18*$B18</f>
        <v>30.315000983531569</v>
      </c>
      <c r="F44">
        <f t="shared" si="57"/>
        <v>30.315000983531569</v>
      </c>
      <c r="G44">
        <f t="shared" si="57"/>
        <v>30.315000983531569</v>
      </c>
      <c r="H44">
        <f t="shared" si="57"/>
        <v>30.315000983531569</v>
      </c>
      <c r="I44">
        <f t="shared" si="57"/>
        <v>30.315000983531569</v>
      </c>
      <c r="K44" s="1">
        <v>2036</v>
      </c>
      <c r="L44">
        <f t="shared" ref="L44:P44" si="58">L18*$B18</f>
        <v>45.472501475297356</v>
      </c>
      <c r="M44">
        <f t="shared" si="58"/>
        <v>45.472501475297356</v>
      </c>
      <c r="N44">
        <f t="shared" si="58"/>
        <v>45.472501475297356</v>
      </c>
      <c r="O44">
        <f t="shared" si="58"/>
        <v>45.472501475297356</v>
      </c>
      <c r="P44">
        <f t="shared" si="58"/>
        <v>45.472501475297356</v>
      </c>
      <c r="R44" s="1">
        <v>2036</v>
      </c>
      <c r="S44">
        <f t="shared" ref="S44:W44" si="59">S18*$B18</f>
        <v>64.419377090004588</v>
      </c>
      <c r="T44">
        <f t="shared" si="59"/>
        <v>64.419377090004588</v>
      </c>
      <c r="U44">
        <f t="shared" si="59"/>
        <v>64.419377090004588</v>
      </c>
      <c r="V44">
        <f t="shared" si="59"/>
        <v>64.419377090004588</v>
      </c>
      <c r="W44">
        <f t="shared" si="59"/>
        <v>64.419377090004588</v>
      </c>
      <c r="Y44" s="1">
        <v>2036</v>
      </c>
      <c r="Z44">
        <f t="shared" ref="Z44:AD44" si="60">Z18*$B18</f>
        <v>87.91350285224155</v>
      </c>
      <c r="AA44">
        <f t="shared" si="60"/>
        <v>87.91350285224155</v>
      </c>
      <c r="AB44">
        <f t="shared" si="60"/>
        <v>87.91350285224155</v>
      </c>
      <c r="AC44">
        <f t="shared" si="60"/>
        <v>87.91350285224155</v>
      </c>
      <c r="AD44">
        <f t="shared" si="60"/>
        <v>87.91350285224155</v>
      </c>
    </row>
    <row r="45" spans="4:30" x14ac:dyDescent="0.25">
      <c r="D45" s="1">
        <v>2037</v>
      </c>
      <c r="E45">
        <f t="shared" ref="E45:I45" si="61">E19*$B19</f>
        <v>16.346324059747417</v>
      </c>
      <c r="F45">
        <f t="shared" si="61"/>
        <v>16.346324059747417</v>
      </c>
      <c r="G45">
        <f t="shared" si="61"/>
        <v>16.346324059747417</v>
      </c>
      <c r="H45">
        <f t="shared" si="61"/>
        <v>16.346324059747417</v>
      </c>
      <c r="I45">
        <f t="shared" si="61"/>
        <v>16.346324059747417</v>
      </c>
      <c r="K45" s="1">
        <v>2037</v>
      </c>
      <c r="L45">
        <f t="shared" ref="L45:P45" si="62">L19*$B19</f>
        <v>29.720589199540758</v>
      </c>
      <c r="M45">
        <f t="shared" si="62"/>
        <v>29.720589199540758</v>
      </c>
      <c r="N45">
        <f t="shared" si="62"/>
        <v>29.720589199540758</v>
      </c>
      <c r="O45">
        <f t="shared" si="62"/>
        <v>29.720589199540758</v>
      </c>
      <c r="P45">
        <f t="shared" si="62"/>
        <v>29.720589199540758</v>
      </c>
      <c r="R45" s="1">
        <v>2037</v>
      </c>
      <c r="S45">
        <f t="shared" ref="S45:W45" si="63">S19*$B19</f>
        <v>44.580883799311138</v>
      </c>
      <c r="T45">
        <f t="shared" si="63"/>
        <v>44.580883799311138</v>
      </c>
      <c r="U45">
        <f t="shared" si="63"/>
        <v>44.580883799311138</v>
      </c>
      <c r="V45">
        <f t="shared" si="63"/>
        <v>44.580883799311138</v>
      </c>
      <c r="W45">
        <f t="shared" si="63"/>
        <v>44.580883799311138</v>
      </c>
      <c r="Y45" s="1">
        <v>2037</v>
      </c>
      <c r="Z45">
        <f t="shared" ref="Z45:AD45" si="64">Z19*$B19</f>
        <v>63.156252049024111</v>
      </c>
      <c r="AA45">
        <f t="shared" si="64"/>
        <v>63.156252049024111</v>
      </c>
      <c r="AB45">
        <f t="shared" si="64"/>
        <v>63.156252049024111</v>
      </c>
      <c r="AC45">
        <f t="shared" si="64"/>
        <v>63.156252049024111</v>
      </c>
      <c r="AD45">
        <f t="shared" si="64"/>
        <v>63.156252049024111</v>
      </c>
    </row>
    <row r="46" spans="4:30" x14ac:dyDescent="0.25">
      <c r="D46" s="1">
        <v>2038</v>
      </c>
      <c r="E46">
        <f t="shared" ref="E46:I46" si="65">E20*$B20</f>
        <v>5.8275665097138738</v>
      </c>
      <c r="F46">
        <f t="shared" si="65"/>
        <v>5.8275665097138738</v>
      </c>
      <c r="G46">
        <f t="shared" si="65"/>
        <v>5.8275665097138738</v>
      </c>
      <c r="H46">
        <f t="shared" si="65"/>
        <v>5.8275665097138738</v>
      </c>
      <c r="I46">
        <f t="shared" si="65"/>
        <v>5.8275665097138738</v>
      </c>
      <c r="K46" s="1">
        <v>2038</v>
      </c>
      <c r="L46">
        <f t="shared" ref="L46:P46" si="66">L20*$B20</f>
        <v>16.025807901713154</v>
      </c>
      <c r="M46">
        <f t="shared" si="66"/>
        <v>16.025807901713154</v>
      </c>
      <c r="N46">
        <f t="shared" si="66"/>
        <v>16.025807901713154</v>
      </c>
      <c r="O46">
        <f t="shared" si="66"/>
        <v>16.025807901713154</v>
      </c>
      <c r="P46">
        <f t="shared" si="66"/>
        <v>16.025807901713154</v>
      </c>
      <c r="R46" s="1">
        <v>2038</v>
      </c>
      <c r="S46">
        <f t="shared" ref="S46:W46" si="67">S20*$B20</f>
        <v>29.137832548569371</v>
      </c>
      <c r="T46">
        <f t="shared" si="67"/>
        <v>29.137832548569371</v>
      </c>
      <c r="U46">
        <f t="shared" si="67"/>
        <v>29.137832548569371</v>
      </c>
      <c r="V46">
        <f t="shared" si="67"/>
        <v>29.137832548569371</v>
      </c>
      <c r="W46">
        <f t="shared" si="67"/>
        <v>29.137832548569371</v>
      </c>
      <c r="Y46" s="1">
        <v>2038</v>
      </c>
      <c r="Z46">
        <f t="shared" ref="Z46:AD46" si="68">Z20*$B20</f>
        <v>43.706748822854053</v>
      </c>
      <c r="AA46">
        <f t="shared" si="68"/>
        <v>43.706748822854053</v>
      </c>
      <c r="AB46">
        <f t="shared" si="68"/>
        <v>43.706748822854053</v>
      </c>
      <c r="AC46">
        <f t="shared" si="68"/>
        <v>43.706748822854053</v>
      </c>
      <c r="AD46">
        <f t="shared" si="68"/>
        <v>43.706748822854053</v>
      </c>
    </row>
    <row r="47" spans="4:30" x14ac:dyDescent="0.25">
      <c r="D47" s="1">
        <v>2039</v>
      </c>
      <c r="E47">
        <f t="shared" ref="E47:I47" si="69">E21*$B21</f>
        <v>-4.2849753747896129</v>
      </c>
      <c r="F47">
        <f t="shared" si="69"/>
        <v>-4.2849753747896129</v>
      </c>
      <c r="G47">
        <f t="shared" si="69"/>
        <v>-4.2849753747896129</v>
      </c>
      <c r="H47">
        <f t="shared" si="69"/>
        <v>-4.2849753747896129</v>
      </c>
      <c r="I47">
        <f t="shared" si="69"/>
        <v>-4.2849753747896129</v>
      </c>
      <c r="K47" s="1">
        <v>2039</v>
      </c>
      <c r="L47">
        <f t="shared" ref="L47:P47" si="70">L21*$B21</f>
        <v>5.7133004997194838</v>
      </c>
      <c r="M47">
        <f t="shared" si="70"/>
        <v>5.7133004997194838</v>
      </c>
      <c r="N47">
        <f t="shared" si="70"/>
        <v>5.7133004997194838</v>
      </c>
      <c r="O47">
        <f t="shared" si="70"/>
        <v>5.7133004997194838</v>
      </c>
      <c r="P47">
        <f t="shared" si="70"/>
        <v>5.7133004997194838</v>
      </c>
      <c r="R47" s="1">
        <v>2039</v>
      </c>
      <c r="S47">
        <f t="shared" ref="S47:W47" si="71">S21*$B21</f>
        <v>15.711576374228581</v>
      </c>
      <c r="T47">
        <f t="shared" si="71"/>
        <v>15.711576374228581</v>
      </c>
      <c r="U47">
        <f t="shared" si="71"/>
        <v>15.711576374228581</v>
      </c>
      <c r="V47">
        <f t="shared" si="71"/>
        <v>15.711576374228581</v>
      </c>
      <c r="W47">
        <f t="shared" si="71"/>
        <v>15.711576374228581</v>
      </c>
      <c r="Y47" s="1">
        <v>2039</v>
      </c>
      <c r="Z47">
        <f t="shared" ref="Z47:AD47" si="72">Z21*$B21</f>
        <v>28.566502498597419</v>
      </c>
      <c r="AA47">
        <f t="shared" si="72"/>
        <v>28.566502498597419</v>
      </c>
      <c r="AB47">
        <f t="shared" si="72"/>
        <v>28.566502498597419</v>
      </c>
      <c r="AC47">
        <f t="shared" si="72"/>
        <v>28.566502498597419</v>
      </c>
      <c r="AD47">
        <f t="shared" si="72"/>
        <v>28.566502498597419</v>
      </c>
    </row>
    <row r="48" spans="4:30" x14ac:dyDescent="0.25">
      <c r="D48" s="1">
        <v>2040</v>
      </c>
      <c r="E48">
        <f t="shared" ref="E48:I48" si="73">E22*$B22</f>
        <v>-30.106853123521788</v>
      </c>
      <c r="F48">
        <f t="shared" si="73"/>
        <v>-30.106853123521788</v>
      </c>
      <c r="G48">
        <f t="shared" si="73"/>
        <v>-30.106853123521788</v>
      </c>
      <c r="H48">
        <f t="shared" si="73"/>
        <v>-30.106853123521788</v>
      </c>
      <c r="I48">
        <f t="shared" si="73"/>
        <v>-30.106853123521788</v>
      </c>
      <c r="K48" s="1">
        <v>2040</v>
      </c>
      <c r="L48">
        <f t="shared" ref="L48:P48" si="74">L22*$B22</f>
        <v>-4.2009562497937374</v>
      </c>
      <c r="M48">
        <f t="shared" si="74"/>
        <v>-4.2009562497937374</v>
      </c>
      <c r="N48">
        <f t="shared" si="74"/>
        <v>-4.2009562497937374</v>
      </c>
      <c r="O48">
        <f t="shared" si="74"/>
        <v>-4.2009562497937374</v>
      </c>
      <c r="P48">
        <f t="shared" si="74"/>
        <v>-4.2009562497937374</v>
      </c>
      <c r="R48" s="1">
        <v>2040</v>
      </c>
      <c r="S48">
        <f t="shared" ref="S48:W48" si="75">S22*$B22</f>
        <v>5.6012749997249838</v>
      </c>
      <c r="T48">
        <f t="shared" si="75"/>
        <v>5.6012749997249838</v>
      </c>
      <c r="U48">
        <f t="shared" si="75"/>
        <v>5.6012749997249838</v>
      </c>
      <c r="V48">
        <f t="shared" si="75"/>
        <v>5.6012749997249838</v>
      </c>
      <c r="W48">
        <f t="shared" si="75"/>
        <v>5.6012749997249838</v>
      </c>
      <c r="Y48" s="1">
        <v>2040</v>
      </c>
      <c r="Z48">
        <f t="shared" ref="Z48:AD48" si="76">Z22*$B22</f>
        <v>15.403506249243705</v>
      </c>
      <c r="AA48">
        <f t="shared" si="76"/>
        <v>15.403506249243705</v>
      </c>
      <c r="AB48">
        <f t="shared" si="76"/>
        <v>15.403506249243705</v>
      </c>
      <c r="AC48">
        <f t="shared" si="76"/>
        <v>15.403506249243705</v>
      </c>
      <c r="AD48">
        <f t="shared" si="76"/>
        <v>15.403506249243705</v>
      </c>
    </row>
    <row r="49" spans="4:30" x14ac:dyDescent="0.25">
      <c r="D49" s="1">
        <v>2041</v>
      </c>
      <c r="E49">
        <f t="shared" ref="E49:I49" si="77">E23*$B23</f>
        <v>-19.906492033336338</v>
      </c>
      <c r="F49">
        <f t="shared" si="77"/>
        <v>-19.906492033336338</v>
      </c>
      <c r="G49">
        <f t="shared" si="77"/>
        <v>-19.906492033336338</v>
      </c>
      <c r="H49">
        <f t="shared" si="77"/>
        <v>-19.906492033336338</v>
      </c>
      <c r="I49">
        <f t="shared" si="77"/>
        <v>-19.906492033336338</v>
      </c>
      <c r="K49" s="1">
        <v>2041</v>
      </c>
      <c r="L49">
        <f t="shared" ref="L49:P49" si="78">L23*$B23</f>
        <v>-29.5165226701194</v>
      </c>
      <c r="M49">
        <f t="shared" si="78"/>
        <v>-29.5165226701194</v>
      </c>
      <c r="N49">
        <f t="shared" si="78"/>
        <v>-29.5165226701194</v>
      </c>
      <c r="O49">
        <f t="shared" si="78"/>
        <v>-29.5165226701194</v>
      </c>
      <c r="P49">
        <f t="shared" si="78"/>
        <v>-29.5165226701194</v>
      </c>
      <c r="R49" s="1">
        <v>2041</v>
      </c>
      <c r="S49">
        <f t="shared" ref="S49:W49" si="79">S23*$B23</f>
        <v>-4.1185845586213112</v>
      </c>
      <c r="T49">
        <f t="shared" si="79"/>
        <v>-4.1185845586213112</v>
      </c>
      <c r="U49">
        <f t="shared" si="79"/>
        <v>-4.1185845586213112</v>
      </c>
      <c r="V49">
        <f t="shared" si="79"/>
        <v>-4.1185845586213112</v>
      </c>
      <c r="W49">
        <f t="shared" si="79"/>
        <v>-4.1185845586213112</v>
      </c>
      <c r="Y49" s="1">
        <v>2041</v>
      </c>
      <c r="Z49">
        <f t="shared" ref="Z49:AD49" si="80">Z23*$B23</f>
        <v>5.4914460781617489</v>
      </c>
      <c r="AA49">
        <f t="shared" si="80"/>
        <v>5.4914460781617489</v>
      </c>
      <c r="AB49">
        <f t="shared" si="80"/>
        <v>5.4914460781617489</v>
      </c>
      <c r="AC49">
        <f t="shared" si="80"/>
        <v>5.4914460781617489</v>
      </c>
      <c r="AD49">
        <f t="shared" si="80"/>
        <v>5.4914460781617489</v>
      </c>
    </row>
    <row r="50" spans="4:30" x14ac:dyDescent="0.25">
      <c r="K50" s="1">
        <v>2042</v>
      </c>
      <c r="L50">
        <f t="shared" ref="L50:P50" si="81">L24*$B24</f>
        <v>-19.516168660133665</v>
      </c>
      <c r="M50">
        <f t="shared" si="81"/>
        <v>-19.516168660133665</v>
      </c>
      <c r="N50">
        <f t="shared" si="81"/>
        <v>-19.516168660133665</v>
      </c>
      <c r="O50">
        <f t="shared" si="81"/>
        <v>-19.516168660133665</v>
      </c>
      <c r="P50">
        <f t="shared" si="81"/>
        <v>-19.516168660133665</v>
      </c>
      <c r="R50" s="1">
        <v>2042</v>
      </c>
      <c r="S50">
        <f t="shared" ref="S50:W50" si="82">S24*$B24</f>
        <v>-28.937767323646472</v>
      </c>
      <c r="T50">
        <f t="shared" si="82"/>
        <v>-28.937767323646472</v>
      </c>
      <c r="U50">
        <f t="shared" si="82"/>
        <v>-28.937767323646472</v>
      </c>
      <c r="V50">
        <f t="shared" si="82"/>
        <v>-28.937767323646472</v>
      </c>
      <c r="W50">
        <f t="shared" si="82"/>
        <v>-28.937767323646472</v>
      </c>
      <c r="Y50" s="1">
        <v>2042</v>
      </c>
      <c r="Z50">
        <f t="shared" ref="Z50:AD50" si="83">Z24*$B24</f>
        <v>-4.0378279986483445</v>
      </c>
      <c r="AA50">
        <f t="shared" si="83"/>
        <v>-4.0378279986483445</v>
      </c>
      <c r="AB50">
        <f t="shared" si="83"/>
        <v>-4.0378279986483445</v>
      </c>
      <c r="AC50">
        <f t="shared" si="83"/>
        <v>-4.0378279986483445</v>
      </c>
      <c r="AD50">
        <f t="shared" si="83"/>
        <v>-4.0378279986483445</v>
      </c>
    </row>
    <row r="51" spans="4:30" x14ac:dyDescent="0.25">
      <c r="R51" s="1">
        <v>2043</v>
      </c>
      <c r="S51">
        <f t="shared" ref="S51:W51" si="84">S25*$B25</f>
        <v>-19.133498686405556</v>
      </c>
      <c r="T51">
        <f t="shared" si="84"/>
        <v>-19.133498686405556</v>
      </c>
      <c r="U51">
        <f t="shared" si="84"/>
        <v>-19.133498686405556</v>
      </c>
      <c r="V51">
        <f t="shared" si="84"/>
        <v>-19.133498686405556</v>
      </c>
      <c r="W51">
        <f t="shared" si="84"/>
        <v>-19.133498686405556</v>
      </c>
      <c r="Y51" s="1">
        <v>2043</v>
      </c>
      <c r="Z51">
        <f t="shared" ref="Z51:AD51" si="85">Z25*$B25</f>
        <v>-28.370360121222028</v>
      </c>
      <c r="AA51">
        <f t="shared" si="85"/>
        <v>-28.370360121222028</v>
      </c>
      <c r="AB51">
        <f t="shared" si="85"/>
        <v>-28.370360121222028</v>
      </c>
      <c r="AC51">
        <f t="shared" si="85"/>
        <v>-28.370360121222028</v>
      </c>
      <c r="AD51">
        <f t="shared" si="85"/>
        <v>-28.370360121222028</v>
      </c>
    </row>
    <row r="52" spans="4:30" x14ac:dyDescent="0.25">
      <c r="Y52" s="1">
        <v>2044</v>
      </c>
      <c r="Z52">
        <f t="shared" ref="Z52:AD52" si="86">Z26*$B26</f>
        <v>-18.758332045495642</v>
      </c>
      <c r="AA52">
        <f t="shared" si="86"/>
        <v>-18.758332045495642</v>
      </c>
      <c r="AB52">
        <f t="shared" si="86"/>
        <v>-18.758332045495642</v>
      </c>
      <c r="AC52">
        <f t="shared" si="86"/>
        <v>-18.758332045495642</v>
      </c>
      <c r="AD52">
        <f t="shared" si="86"/>
        <v>-18.758332045495642</v>
      </c>
    </row>
    <row r="56" spans="4:30" x14ac:dyDescent="0.25">
      <c r="D56" t="s">
        <v>15</v>
      </c>
      <c r="E56" s="5">
        <f>E30 + NPV(0.1,E31:E49)</f>
        <v>1100.791125532274</v>
      </c>
      <c r="F56" s="5">
        <f t="shared" ref="F56:I56" si="87">F30 + NPV(0.1,F31:F49)</f>
        <v>1366.9782455664565</v>
      </c>
      <c r="G56" s="5">
        <f t="shared" si="87"/>
        <v>878.7546412565971</v>
      </c>
      <c r="H56" s="5">
        <f t="shared" si="87"/>
        <v>690.21431997062757</v>
      </c>
      <c r="I56" s="5">
        <f t="shared" si="87"/>
        <v>414.68576689590986</v>
      </c>
      <c r="L56" s="5">
        <f>L30 + NPV(0.1,L31:L50)</f>
        <v>981.09725983268584</v>
      </c>
      <c r="M56" s="5">
        <f t="shared" ref="M56:P56" si="88">M30 + NPV(0.1,M31:M50)</f>
        <v>1222.1266754629667</v>
      </c>
      <c r="N56" s="5">
        <f t="shared" si="88"/>
        <v>888.1865105061579</v>
      </c>
      <c r="O56" s="5">
        <f t="shared" si="88"/>
        <v>695.99066813960803</v>
      </c>
      <c r="P56" s="5">
        <f t="shared" si="88"/>
        <v>450.4215477521596</v>
      </c>
      <c r="S56" s="5">
        <f>S30 + NPV(0.1,S31:S51)</f>
        <v>874.41823514499606</v>
      </c>
      <c r="T56" s="5">
        <f t="shared" ref="T56:W56" si="89">T30 + NPV(0.1,T31:T51)</f>
        <v>1015.4125949684702</v>
      </c>
      <c r="U56" s="5">
        <f t="shared" si="89"/>
        <v>922.95017744587096</v>
      </c>
      <c r="V56" s="5">
        <f t="shared" si="89"/>
        <v>721.8432255088718</v>
      </c>
      <c r="W56" s="5">
        <f t="shared" si="89"/>
        <v>502.97591678565573</v>
      </c>
      <c r="Z56" s="5">
        <f>Z30 + NPV(0.1,Z31:Z52)</f>
        <v>779.33889050356152</v>
      </c>
      <c r="AA56" s="5">
        <f t="shared" ref="AA56:AD56" si="90">AA30 + NPV(0.1,AA31:AA52)</f>
        <v>832.43744429096068</v>
      </c>
      <c r="AB56" s="5">
        <f t="shared" si="90"/>
        <v>951.25342768156247</v>
      </c>
      <c r="AC56" s="5">
        <f t="shared" si="90"/>
        <v>770.36693214467118</v>
      </c>
      <c r="AD56" s="5">
        <f t="shared" si="90"/>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F445-E307-274F-A1D1-4874AA4AB18C}">
  <sheetPr>
    <tabColor theme="5" tint="0.79998168889431442"/>
  </sheetPr>
  <dimension ref="A1:AD61"/>
  <sheetViews>
    <sheetView topLeftCell="O1" zoomScale="120" zoomScaleNormal="120" workbookViewId="0">
      <selection activeCell="F27" sqref="F27"/>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6" spans="1:30" x14ac:dyDescent="0.25">
      <c r="R6" s="7" t="s">
        <v>32</v>
      </c>
      <c r="S6" s="7"/>
      <c r="T6" s="7"/>
      <c r="U6" s="7"/>
      <c r="V6" s="7"/>
      <c r="W6" s="7"/>
    </row>
    <row r="7" spans="1:30" x14ac:dyDescent="0.25">
      <c r="R7" s="7"/>
      <c r="S7" s="7"/>
      <c r="T7" s="7"/>
      <c r="U7" s="7"/>
      <c r="V7" s="7"/>
      <c r="W7" s="7"/>
    </row>
    <row r="8" spans="1:30" x14ac:dyDescent="0.25">
      <c r="D8" t="s">
        <v>4</v>
      </c>
      <c r="K8" t="s">
        <v>5</v>
      </c>
      <c r="R8" s="7" t="s">
        <v>6</v>
      </c>
      <c r="S8" s="7"/>
      <c r="T8" s="7"/>
      <c r="U8" s="7"/>
      <c r="V8" s="7"/>
      <c r="W8" s="7"/>
      <c r="Y8" t="s">
        <v>7</v>
      </c>
    </row>
    <row r="9" spans="1:30" x14ac:dyDescent="0.25">
      <c r="D9" s="1"/>
      <c r="E9" s="1" t="s">
        <v>8</v>
      </c>
      <c r="F9" s="1" t="s">
        <v>9</v>
      </c>
      <c r="G9" s="1" t="s">
        <v>10</v>
      </c>
      <c r="H9" s="1" t="s">
        <v>11</v>
      </c>
      <c r="I9" s="1" t="s">
        <v>12</v>
      </c>
      <c r="K9" s="1"/>
      <c r="L9" s="1" t="s">
        <v>8</v>
      </c>
      <c r="M9" s="1" t="s">
        <v>9</v>
      </c>
      <c r="N9" s="1" t="s">
        <v>10</v>
      </c>
      <c r="O9" s="1" t="s">
        <v>11</v>
      </c>
      <c r="P9" s="1" t="s">
        <v>12</v>
      </c>
      <c r="R9" s="8"/>
      <c r="S9" s="8" t="s">
        <v>8</v>
      </c>
      <c r="T9" s="8" t="s">
        <v>9</v>
      </c>
      <c r="U9" s="8" t="s">
        <v>10</v>
      </c>
      <c r="V9" s="8" t="s">
        <v>11</v>
      </c>
      <c r="W9" s="8"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8">
        <v>2022</v>
      </c>
      <c r="S10" s="8"/>
      <c r="T10" s="8"/>
      <c r="U10" s="8"/>
      <c r="V10" s="8"/>
      <c r="W10" s="8"/>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8">
        <v>2023</v>
      </c>
      <c r="S11" s="8"/>
      <c r="T11" s="8"/>
      <c r="U11" s="8"/>
      <c r="V11" s="8"/>
      <c r="W11" s="8"/>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8">
        <v>2024</v>
      </c>
      <c r="S12" s="9">
        <v>-79</v>
      </c>
      <c r="T12" s="9">
        <v>-63</v>
      </c>
      <c r="U12" s="9">
        <v>-79</v>
      </c>
      <c r="V12" s="9">
        <v>-79</v>
      </c>
      <c r="W12" s="9">
        <v>-79</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8">
        <v>2025</v>
      </c>
      <c r="S13" s="9">
        <v>-81</v>
      </c>
      <c r="T13" s="9">
        <v>-65</v>
      </c>
      <c r="U13" s="9">
        <v>-81</v>
      </c>
      <c r="V13" s="9">
        <v>-81</v>
      </c>
      <c r="W13" s="9">
        <v>-81</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8">
        <v>2026</v>
      </c>
      <c r="S14" s="9">
        <v>175</v>
      </c>
      <c r="T14" s="9">
        <v>175</v>
      </c>
      <c r="U14" s="9">
        <v>108</v>
      </c>
      <c r="V14" s="9">
        <v>108</v>
      </c>
      <c r="W14" s="9">
        <v>108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8">
        <v>2027</v>
      </c>
      <c r="S15" s="9">
        <v>74</v>
      </c>
      <c r="T15" s="9">
        <v>74</v>
      </c>
      <c r="U15" s="9">
        <v>30</v>
      </c>
      <c r="V15" s="9">
        <v>30</v>
      </c>
      <c r="W15" s="9">
        <v>30</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8">
        <v>2028</v>
      </c>
      <c r="S16" s="9">
        <v>46</v>
      </c>
      <c r="T16" s="9">
        <v>46</v>
      </c>
      <c r="U16" s="9">
        <v>17</v>
      </c>
      <c r="V16" s="9">
        <v>17</v>
      </c>
      <c r="W16" s="9">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8">
        <v>2029</v>
      </c>
      <c r="S17" s="9">
        <v>29</v>
      </c>
      <c r="T17" s="9">
        <v>29</v>
      </c>
      <c r="U17" s="9">
        <v>29</v>
      </c>
      <c r="V17" s="9">
        <v>11</v>
      </c>
      <c r="W17" s="9">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8">
        <v>2030</v>
      </c>
      <c r="S18" s="9">
        <v>17</v>
      </c>
      <c r="T18" s="9">
        <v>17</v>
      </c>
      <c r="U18" s="9">
        <v>17</v>
      </c>
      <c r="V18" s="9">
        <v>17</v>
      </c>
      <c r="W18" s="9">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8">
        <v>2031</v>
      </c>
      <c r="S19" s="9">
        <v>10</v>
      </c>
      <c r="T19" s="9">
        <v>10</v>
      </c>
      <c r="U19" s="9">
        <v>10</v>
      </c>
      <c r="V19" s="9">
        <v>10</v>
      </c>
      <c r="W19" s="9">
        <v>10</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8">
        <v>2032</v>
      </c>
      <c r="S20" s="9">
        <v>5</v>
      </c>
      <c r="T20" s="9">
        <v>5</v>
      </c>
      <c r="U20" s="9">
        <v>5</v>
      </c>
      <c r="V20" s="9">
        <v>5</v>
      </c>
      <c r="W20" s="9">
        <v>5</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8">
        <v>2033</v>
      </c>
      <c r="S21" s="9">
        <v>-2</v>
      </c>
      <c r="T21" s="9">
        <v>-2</v>
      </c>
      <c r="U21" s="9">
        <v>-2</v>
      </c>
      <c r="V21" s="9">
        <v>-2</v>
      </c>
      <c r="W21" s="9">
        <v>-2</v>
      </c>
      <c r="Y21" s="1">
        <v>2033</v>
      </c>
      <c r="Z21" s="2">
        <v>3</v>
      </c>
      <c r="AA21" s="2">
        <v>3</v>
      </c>
      <c r="AB21" s="2">
        <v>3</v>
      </c>
      <c r="AC21" s="2">
        <v>3</v>
      </c>
      <c r="AD21" s="2">
        <v>3</v>
      </c>
    </row>
    <row r="22" spans="1:30" x14ac:dyDescent="0.25">
      <c r="A22">
        <v>2034</v>
      </c>
      <c r="B22">
        <f t="shared" si="2"/>
        <v>0.7884931755816561</v>
      </c>
      <c r="R22" s="8">
        <v>2034</v>
      </c>
      <c r="S22" s="9">
        <v>-19</v>
      </c>
      <c r="T22" s="9">
        <v>-19</v>
      </c>
      <c r="U22" s="9">
        <v>-19</v>
      </c>
      <c r="V22" s="9">
        <v>-19</v>
      </c>
      <c r="W22" s="9">
        <v>-19</v>
      </c>
      <c r="Y22" s="1">
        <v>2034</v>
      </c>
      <c r="Z22" s="2">
        <v>-2</v>
      </c>
      <c r="AA22" s="2">
        <v>-2</v>
      </c>
      <c r="AB22" s="2">
        <v>-2</v>
      </c>
      <c r="AC22" s="2">
        <v>-2</v>
      </c>
      <c r="AD22" s="2">
        <v>-2</v>
      </c>
    </row>
    <row r="23" spans="1:30" x14ac:dyDescent="0.25">
      <c r="A23">
        <v>2035</v>
      </c>
      <c r="B23">
        <f t="shared" si="2"/>
        <v>0.77303252508005504</v>
      </c>
      <c r="R23" s="1"/>
      <c r="S23" s="2"/>
      <c r="T23" s="2"/>
      <c r="U23" s="2"/>
      <c r="V23" s="2"/>
      <c r="W23" s="2"/>
      <c r="Y23" s="1">
        <v>2035</v>
      </c>
      <c r="Z23" s="2">
        <v>-11</v>
      </c>
      <c r="AA23" s="2">
        <v>-11</v>
      </c>
      <c r="AB23" s="2">
        <v>-11</v>
      </c>
      <c r="AC23" s="2">
        <v>-11</v>
      </c>
      <c r="AD23" s="2">
        <v>-11</v>
      </c>
    </row>
    <row r="24" spans="1:30" x14ac:dyDescent="0.25">
      <c r="R24" s="1"/>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8"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37" si="7">E11*$B11</f>
        <v>-48.03921568627451</v>
      </c>
      <c r="F28">
        <f t="shared" si="7"/>
        <v>-11.76470588235294</v>
      </c>
      <c r="G28">
        <f t="shared" si="7"/>
        <v>-11.76470588235294</v>
      </c>
      <c r="H28">
        <f t="shared" si="7"/>
        <v>-17.647058823529409</v>
      </c>
      <c r="I28">
        <f t="shared" si="7"/>
        <v>-48.03921568627451</v>
      </c>
      <c r="K28" s="1">
        <v>2023</v>
      </c>
      <c r="L28">
        <f t="shared" ref="L28:P38" si="8">L11*$B11</f>
        <v>-46.078431372549019</v>
      </c>
      <c r="M28">
        <f t="shared" si="8"/>
        <v>-11.76470588235294</v>
      </c>
      <c r="N28">
        <f t="shared" si="8"/>
        <v>-11.76470588235294</v>
      </c>
      <c r="O28">
        <f t="shared" si="8"/>
        <v>-16.666666666666664</v>
      </c>
      <c r="P28">
        <f t="shared" si="8"/>
        <v>-46.078431372549019</v>
      </c>
      <c r="R28" s="1">
        <v>2023</v>
      </c>
      <c r="S28">
        <f>S11*$B11</f>
        <v>0</v>
      </c>
      <c r="T28">
        <f t="shared" si="5"/>
        <v>0</v>
      </c>
      <c r="U28">
        <f t="shared" si="5"/>
        <v>0</v>
      </c>
      <c r="V28">
        <f t="shared" si="5"/>
        <v>0</v>
      </c>
      <c r="W28">
        <f t="shared" si="5"/>
        <v>0</v>
      </c>
      <c r="Y28" s="1">
        <v>2023</v>
      </c>
      <c r="Z28">
        <f t="shared" ref="Z28:AD40" si="9">Z11*$B11</f>
        <v>0</v>
      </c>
      <c r="AA28">
        <f t="shared" si="9"/>
        <v>0</v>
      </c>
      <c r="AB28">
        <f t="shared" si="9"/>
        <v>0</v>
      </c>
      <c r="AC28">
        <f t="shared" si="9"/>
        <v>0</v>
      </c>
      <c r="AD28">
        <f t="shared" si="9"/>
        <v>0</v>
      </c>
    </row>
    <row r="29" spans="1:30" x14ac:dyDescent="0.25">
      <c r="A29">
        <v>2</v>
      </c>
      <c r="D29" s="1">
        <v>2024</v>
      </c>
      <c r="E29">
        <f t="shared" si="7"/>
        <v>110.53440984236832</v>
      </c>
      <c r="F29">
        <f t="shared" si="7"/>
        <v>68.242983467896963</v>
      </c>
      <c r="G29">
        <f t="shared" si="7"/>
        <v>51.903114186851205</v>
      </c>
      <c r="H29">
        <f t="shared" si="7"/>
        <v>46.136101499423297</v>
      </c>
      <c r="I29">
        <f t="shared" si="7"/>
        <v>46.136101499423297</v>
      </c>
      <c r="K29" s="1">
        <v>2024</v>
      </c>
      <c r="L29">
        <f t="shared" si="8"/>
        <v>-47.097270280661284</v>
      </c>
      <c r="M29">
        <f t="shared" si="8"/>
        <v>-11.534025374855824</v>
      </c>
      <c r="N29">
        <f t="shared" si="8"/>
        <v>-11.534025374855824</v>
      </c>
      <c r="O29">
        <f t="shared" si="8"/>
        <v>-17.301038062283737</v>
      </c>
      <c r="P29">
        <f t="shared" si="8"/>
        <v>-47.097270280661284</v>
      </c>
      <c r="R29" s="1">
        <v>2024</v>
      </c>
      <c r="S29">
        <f>S12*$B12</f>
        <v>-75.932333717800844</v>
      </c>
      <c r="T29" t="e">
        <f>#REF!*$B12</f>
        <v>#REF!</v>
      </c>
      <c r="U29" t="e">
        <f>#REF!*$B12</f>
        <v>#REF!</v>
      </c>
      <c r="V29" t="e">
        <f>#REF!*$B12</f>
        <v>#REF!</v>
      </c>
      <c r="W29" t="e">
        <f>#REF!*$B12</f>
        <v>#REF!</v>
      </c>
      <c r="Y29" s="1">
        <v>2024</v>
      </c>
      <c r="Z29">
        <f t="shared" si="9"/>
        <v>0</v>
      </c>
      <c r="AA29">
        <f t="shared" si="9"/>
        <v>0</v>
      </c>
      <c r="AB29">
        <f t="shared" si="9"/>
        <v>0</v>
      </c>
      <c r="AC29">
        <f t="shared" si="9"/>
        <v>0</v>
      </c>
      <c r="AD29">
        <f t="shared" si="9"/>
        <v>0</v>
      </c>
    </row>
    <row r="30" spans="1:30" x14ac:dyDescent="0.25">
      <c r="A30">
        <v>3</v>
      </c>
      <c r="D30" s="1">
        <v>2025</v>
      </c>
      <c r="E30">
        <f t="shared" si="7"/>
        <v>65.962563418293101</v>
      </c>
      <c r="F30">
        <f t="shared" si="7"/>
        <v>38.635215716428817</v>
      </c>
      <c r="G30">
        <f t="shared" si="7"/>
        <v>27.327347701864287</v>
      </c>
      <c r="H30">
        <f t="shared" si="7"/>
        <v>24.500380698223154</v>
      </c>
      <c r="I30">
        <f t="shared" si="7"/>
        <v>24.500380698223154</v>
      </c>
      <c r="K30" s="1">
        <v>2025</v>
      </c>
      <c r="L30">
        <f t="shared" si="8"/>
        <v>108.36706847291011</v>
      </c>
      <c r="M30">
        <f t="shared" si="8"/>
        <v>66.904885752840158</v>
      </c>
      <c r="N30">
        <f t="shared" si="8"/>
        <v>50.885406065540394</v>
      </c>
      <c r="O30">
        <f t="shared" si="8"/>
        <v>45.231472058258134</v>
      </c>
      <c r="P30">
        <f t="shared" si="8"/>
        <v>45.231472058258134</v>
      </c>
      <c r="R30" s="1">
        <v>2025</v>
      </c>
      <c r="S30">
        <f t="shared" ref="S30:S39" si="10">S13*$B13</f>
        <v>-76.328109098310591</v>
      </c>
      <c r="T30">
        <f t="shared" ref="T30:W39" si="11">T12*$B13</f>
        <v>-59.366307076463798</v>
      </c>
      <c r="U30">
        <f t="shared" si="11"/>
        <v>-74.443464429216505</v>
      </c>
      <c r="V30">
        <f t="shared" si="11"/>
        <v>-74.443464429216505</v>
      </c>
      <c r="W30">
        <f t="shared" si="11"/>
        <v>-74.443464429216505</v>
      </c>
      <c r="Y30" s="1">
        <v>2025</v>
      </c>
      <c r="Z30">
        <f t="shared" si="9"/>
        <v>-44.289149723711084</v>
      </c>
      <c r="AA30">
        <f t="shared" si="9"/>
        <v>-11.307868014564534</v>
      </c>
      <c r="AB30">
        <f t="shared" si="9"/>
        <v>-11.307868014564534</v>
      </c>
      <c r="AC30">
        <f t="shared" si="9"/>
        <v>-16.019479687299754</v>
      </c>
      <c r="AD30">
        <f t="shared" si="9"/>
        <v>-44.289149723711084</v>
      </c>
    </row>
    <row r="31" spans="1:30" x14ac:dyDescent="0.25">
      <c r="A31">
        <v>4</v>
      </c>
      <c r="D31" s="1">
        <v>2026</v>
      </c>
      <c r="E31">
        <f t="shared" si="7"/>
        <v>42.496889597219649</v>
      </c>
      <c r="F31">
        <f t="shared" si="7"/>
        <v>42.496889597219649</v>
      </c>
      <c r="G31">
        <f t="shared" si="7"/>
        <v>17.553063094503766</v>
      </c>
      <c r="H31">
        <f t="shared" si="7"/>
        <v>15.705372242450739</v>
      </c>
      <c r="I31">
        <f t="shared" si="7"/>
        <v>15.705372242450739</v>
      </c>
      <c r="K31" s="1">
        <v>2026</v>
      </c>
      <c r="L31">
        <f t="shared" si="8"/>
        <v>64.669179821855991</v>
      </c>
      <c r="M31">
        <f t="shared" si="8"/>
        <v>64.669179821855991</v>
      </c>
      <c r="N31">
        <f t="shared" si="8"/>
        <v>26.79151735476891</v>
      </c>
      <c r="O31">
        <f t="shared" si="8"/>
        <v>24.019981076689366</v>
      </c>
      <c r="P31">
        <f t="shared" si="8"/>
        <v>24.019981076689366</v>
      </c>
      <c r="R31" s="1">
        <v>2026</v>
      </c>
      <c r="S31">
        <f t="shared" si="10"/>
        <v>161.67294955463996</v>
      </c>
      <c r="T31">
        <f t="shared" si="11"/>
        <v>-60.049952691723419</v>
      </c>
      <c r="U31">
        <f t="shared" si="11"/>
        <v>-74.831479508147638</v>
      </c>
      <c r="V31">
        <f t="shared" si="11"/>
        <v>-74.831479508147638</v>
      </c>
      <c r="W31">
        <f t="shared" si="11"/>
        <v>-74.831479508147638</v>
      </c>
      <c r="Y31" s="1">
        <v>2026</v>
      </c>
      <c r="Z31">
        <f t="shared" si="9"/>
        <v>-45.268425875299194</v>
      </c>
      <c r="AA31">
        <f t="shared" si="9"/>
        <v>-45.268425875299194</v>
      </c>
      <c r="AB31">
        <f t="shared" si="9"/>
        <v>-11.086145112318169</v>
      </c>
      <c r="AC31">
        <f t="shared" si="9"/>
        <v>-16.629217668477253</v>
      </c>
      <c r="AD31">
        <f t="shared" si="9"/>
        <v>-45.268425875299194</v>
      </c>
    </row>
    <row r="32" spans="1:30" x14ac:dyDescent="0.25">
      <c r="A32">
        <v>5</v>
      </c>
      <c r="D32" s="1">
        <v>2027</v>
      </c>
      <c r="E32">
        <f t="shared" si="7"/>
        <v>26.266193485067557</v>
      </c>
      <c r="F32">
        <f t="shared" si="7"/>
        <v>26.266193485067557</v>
      </c>
      <c r="G32">
        <f t="shared" si="7"/>
        <v>10.868769717958989</v>
      </c>
      <c r="H32">
        <f t="shared" si="7"/>
        <v>9.9630389081290733</v>
      </c>
      <c r="I32">
        <f t="shared" si="7"/>
        <v>9.9630389081290733</v>
      </c>
      <c r="J32" s="1"/>
      <c r="K32" s="1">
        <v>2027</v>
      </c>
      <c r="L32">
        <f t="shared" si="8"/>
        <v>41.663617252176124</v>
      </c>
      <c r="M32">
        <f t="shared" si="8"/>
        <v>41.663617252176124</v>
      </c>
      <c r="N32">
        <f t="shared" si="8"/>
        <v>17.208885386768397</v>
      </c>
      <c r="O32">
        <f t="shared" si="8"/>
        <v>15.397423767108567</v>
      </c>
      <c r="P32">
        <f t="shared" si="8"/>
        <v>15.397423767108567</v>
      </c>
      <c r="R32" s="1">
        <v>2027</v>
      </c>
      <c r="S32">
        <f t="shared" si="10"/>
        <v>67.024079927413766</v>
      </c>
      <c r="T32">
        <f t="shared" si="11"/>
        <v>158.50289172023525</v>
      </c>
      <c r="U32">
        <f t="shared" si="11"/>
        <v>97.818927461630892</v>
      </c>
      <c r="V32">
        <f t="shared" si="11"/>
        <v>97.818927461630892</v>
      </c>
      <c r="W32">
        <f t="shared" si="11"/>
        <v>97.818927461630892</v>
      </c>
      <c r="Y32" s="1">
        <v>2027</v>
      </c>
      <c r="Z32">
        <f t="shared" si="9"/>
        <v>104.15904313044031</v>
      </c>
      <c r="AA32">
        <f t="shared" si="9"/>
        <v>104.15904313044031</v>
      </c>
      <c r="AB32">
        <f t="shared" si="9"/>
        <v>48.909463730815446</v>
      </c>
      <c r="AC32">
        <f t="shared" si="9"/>
        <v>43.475078871835954</v>
      </c>
      <c r="AD32">
        <f t="shared" si="9"/>
        <v>43.475078871835954</v>
      </c>
    </row>
    <row r="33" spans="1:30" x14ac:dyDescent="0.25">
      <c r="A33">
        <v>6</v>
      </c>
      <c r="D33" s="1">
        <v>2028</v>
      </c>
      <c r="E33">
        <f t="shared" si="7"/>
        <v>15.095513497165262</v>
      </c>
      <c r="F33">
        <f t="shared" si="7"/>
        <v>15.095513497165262</v>
      </c>
      <c r="G33">
        <f t="shared" si="7"/>
        <v>6.2157996753033427</v>
      </c>
      <c r="H33">
        <f t="shared" si="7"/>
        <v>5.3278282931171512</v>
      </c>
      <c r="I33">
        <f t="shared" si="7"/>
        <v>5.3278282931171512</v>
      </c>
      <c r="J33" s="1"/>
      <c r="K33" s="1">
        <v>2028</v>
      </c>
      <c r="L33">
        <f t="shared" si="8"/>
        <v>25.751170083399565</v>
      </c>
      <c r="M33">
        <f t="shared" si="8"/>
        <v>25.751170083399565</v>
      </c>
      <c r="N33">
        <f t="shared" si="8"/>
        <v>10.655656586234302</v>
      </c>
      <c r="O33">
        <f t="shared" si="8"/>
        <v>9.7676852040481101</v>
      </c>
      <c r="P33">
        <f t="shared" si="8"/>
        <v>9.7676852040481101</v>
      </c>
      <c r="R33" s="1">
        <v>2028</v>
      </c>
      <c r="S33">
        <f t="shared" si="10"/>
        <v>40.846683580564829</v>
      </c>
      <c r="T33">
        <f t="shared" si="11"/>
        <v>65.709882281778192</v>
      </c>
      <c r="U33">
        <f t="shared" si="11"/>
        <v>26.639141465585755</v>
      </c>
      <c r="V33">
        <f t="shared" si="11"/>
        <v>26.639141465585755</v>
      </c>
      <c r="W33">
        <f t="shared" si="11"/>
        <v>26.639141465585755</v>
      </c>
      <c r="Y33" s="1">
        <v>2028</v>
      </c>
      <c r="Z33">
        <f t="shared" si="9"/>
        <v>62.15799675303343</v>
      </c>
      <c r="AA33">
        <f t="shared" si="9"/>
        <v>62.15799675303343</v>
      </c>
      <c r="AB33">
        <f t="shared" si="9"/>
        <v>25.751170083399565</v>
      </c>
      <c r="AC33">
        <f t="shared" si="9"/>
        <v>23.08725593684099</v>
      </c>
      <c r="AD33">
        <f t="shared" si="9"/>
        <v>23.08725593684099</v>
      </c>
    </row>
    <row r="34" spans="1:30" x14ac:dyDescent="0.25">
      <c r="A34">
        <v>7</v>
      </c>
      <c r="D34" s="1">
        <v>2029</v>
      </c>
      <c r="E34">
        <f t="shared" si="7"/>
        <v>7.8350416075252216</v>
      </c>
      <c r="F34">
        <f t="shared" si="7"/>
        <v>7.8350416075252216</v>
      </c>
      <c r="G34">
        <f t="shared" si="7"/>
        <v>7.8350416075252216</v>
      </c>
      <c r="H34">
        <f t="shared" si="7"/>
        <v>2.6116805358417405</v>
      </c>
      <c r="I34">
        <f t="shared" si="7"/>
        <v>2.6116805358417405</v>
      </c>
      <c r="J34" s="2"/>
      <c r="K34" s="1">
        <v>2029</v>
      </c>
      <c r="L34">
        <f t="shared" si="8"/>
        <v>14.799523036436531</v>
      </c>
      <c r="M34">
        <f t="shared" si="8"/>
        <v>14.799523036436531</v>
      </c>
      <c r="N34">
        <f t="shared" si="8"/>
        <v>14.799523036436531</v>
      </c>
      <c r="O34">
        <f t="shared" si="8"/>
        <v>5.2233610716834811</v>
      </c>
      <c r="P34">
        <f t="shared" si="8"/>
        <v>5.2233610716834811</v>
      </c>
      <c r="R34" s="1">
        <v>2029</v>
      </c>
      <c r="S34">
        <f t="shared" si="10"/>
        <v>25.246245179803491</v>
      </c>
      <c r="T34">
        <f t="shared" si="11"/>
        <v>40.04576821624002</v>
      </c>
      <c r="U34">
        <f t="shared" si="11"/>
        <v>14.799523036436531</v>
      </c>
      <c r="V34">
        <f t="shared" si="11"/>
        <v>14.799523036436531</v>
      </c>
      <c r="W34">
        <f t="shared" si="11"/>
        <v>14.799523036436531</v>
      </c>
      <c r="Y34" s="1">
        <v>2029</v>
      </c>
      <c r="Z34">
        <f t="shared" si="9"/>
        <v>40.04576821624002</v>
      </c>
      <c r="AA34">
        <f t="shared" si="9"/>
        <v>40.04576821624002</v>
      </c>
      <c r="AB34">
        <f t="shared" si="9"/>
        <v>40.04576821624002</v>
      </c>
      <c r="AC34">
        <f t="shared" si="9"/>
        <v>14.799523036436531</v>
      </c>
      <c r="AD34">
        <f t="shared" si="9"/>
        <v>14.799523036436531</v>
      </c>
    </row>
    <row r="35" spans="1:30" x14ac:dyDescent="0.25">
      <c r="A35">
        <v>8</v>
      </c>
      <c r="D35" s="1">
        <v>2030</v>
      </c>
      <c r="E35">
        <f t="shared" si="7"/>
        <v>2.5604711135703337</v>
      </c>
      <c r="F35">
        <f t="shared" si="7"/>
        <v>2.5604711135703337</v>
      </c>
      <c r="G35">
        <f t="shared" si="7"/>
        <v>2.5604711135703337</v>
      </c>
      <c r="H35">
        <f t="shared" si="7"/>
        <v>2.5604711135703337</v>
      </c>
      <c r="I35">
        <f t="shared" si="7"/>
        <v>2.5604711135703337</v>
      </c>
      <c r="J35" s="2"/>
      <c r="K35" s="1">
        <v>2030</v>
      </c>
      <c r="L35">
        <f t="shared" si="8"/>
        <v>7.6814133407110017</v>
      </c>
      <c r="M35">
        <f t="shared" si="8"/>
        <v>7.6814133407110017</v>
      </c>
      <c r="N35">
        <f t="shared" si="8"/>
        <v>7.6814133407110017</v>
      </c>
      <c r="O35">
        <f t="shared" si="8"/>
        <v>7.6814133407110017</v>
      </c>
      <c r="P35">
        <f t="shared" si="8"/>
        <v>7.6814133407110017</v>
      </c>
      <c r="R35" s="1">
        <v>2030</v>
      </c>
      <c r="S35">
        <f t="shared" si="10"/>
        <v>14.509336310231891</v>
      </c>
      <c r="T35">
        <f t="shared" si="11"/>
        <v>24.751220764513228</v>
      </c>
      <c r="U35">
        <f t="shared" si="11"/>
        <v>24.751220764513228</v>
      </c>
      <c r="V35">
        <f t="shared" si="11"/>
        <v>9.3883940830912245</v>
      </c>
      <c r="W35">
        <f t="shared" si="11"/>
        <v>9.3883940830912245</v>
      </c>
      <c r="Y35" s="1">
        <v>2030</v>
      </c>
      <c r="Z35">
        <f t="shared" si="9"/>
        <v>24.751220764513228</v>
      </c>
      <c r="AA35">
        <f t="shared" si="9"/>
        <v>24.751220764513228</v>
      </c>
      <c r="AB35">
        <f t="shared" si="9"/>
        <v>24.751220764513228</v>
      </c>
      <c r="AC35">
        <f t="shared" si="9"/>
        <v>24.751220764513228</v>
      </c>
      <c r="AD35">
        <f t="shared" si="9"/>
        <v>24.751220764513228</v>
      </c>
    </row>
    <row r="36" spans="1:30" x14ac:dyDescent="0.25">
      <c r="A36">
        <v>9</v>
      </c>
      <c r="D36" s="1">
        <v>2031</v>
      </c>
      <c r="E36">
        <f t="shared" si="7"/>
        <v>-1.6735105317453163</v>
      </c>
      <c r="F36">
        <f t="shared" si="7"/>
        <v>-1.6735105317453163</v>
      </c>
      <c r="G36">
        <f t="shared" si="7"/>
        <v>-1.6735105317453163</v>
      </c>
      <c r="H36">
        <f t="shared" si="7"/>
        <v>-1.6735105317453163</v>
      </c>
      <c r="I36">
        <f t="shared" si="7"/>
        <v>-1.6735105317453163</v>
      </c>
      <c r="J36" s="2"/>
      <c r="K36" s="1">
        <v>2031</v>
      </c>
      <c r="L36">
        <f t="shared" si="8"/>
        <v>2.5102657976179743</v>
      </c>
      <c r="M36">
        <f t="shared" si="8"/>
        <v>2.5102657976179743</v>
      </c>
      <c r="N36">
        <f t="shared" si="8"/>
        <v>2.5102657976179743</v>
      </c>
      <c r="O36">
        <f t="shared" si="8"/>
        <v>2.5102657976179743</v>
      </c>
      <c r="P36">
        <f t="shared" si="8"/>
        <v>2.5102657976179743</v>
      </c>
      <c r="R36" s="1">
        <v>2031</v>
      </c>
      <c r="S36">
        <f t="shared" si="10"/>
        <v>8.3675526587265807</v>
      </c>
      <c r="T36">
        <f t="shared" si="11"/>
        <v>14.224839519835188</v>
      </c>
      <c r="U36">
        <f t="shared" si="11"/>
        <v>14.224839519835188</v>
      </c>
      <c r="V36">
        <f t="shared" si="11"/>
        <v>14.224839519835188</v>
      </c>
      <c r="W36">
        <f t="shared" si="11"/>
        <v>14.224839519835188</v>
      </c>
      <c r="Y36" s="1">
        <v>2031</v>
      </c>
      <c r="Z36">
        <f t="shared" si="9"/>
        <v>14.224839519835188</v>
      </c>
      <c r="AA36">
        <f t="shared" si="9"/>
        <v>14.224839519835188</v>
      </c>
      <c r="AB36">
        <f t="shared" si="9"/>
        <v>14.224839519835188</v>
      </c>
      <c r="AC36">
        <f t="shared" si="9"/>
        <v>14.224839519835188</v>
      </c>
      <c r="AD36">
        <f t="shared" si="9"/>
        <v>14.224839519835188</v>
      </c>
    </row>
    <row r="37" spans="1:30" x14ac:dyDescent="0.25">
      <c r="A37">
        <v>10</v>
      </c>
      <c r="D37" s="1">
        <v>2032</v>
      </c>
      <c r="E37">
        <f t="shared" si="7"/>
        <v>-9.0238312986267051</v>
      </c>
      <c r="F37">
        <f t="shared" si="7"/>
        <v>-9.0238312986267051</v>
      </c>
      <c r="G37">
        <f t="shared" si="7"/>
        <v>-9.0238312986267051</v>
      </c>
      <c r="H37">
        <f t="shared" si="7"/>
        <v>-9.0238312986267051</v>
      </c>
      <c r="I37">
        <f t="shared" si="7"/>
        <v>-9.0238312986267051</v>
      </c>
      <c r="J37" s="2"/>
      <c r="K37" s="1">
        <v>2032</v>
      </c>
      <c r="L37">
        <f t="shared" si="8"/>
        <v>-1.64069659975031</v>
      </c>
      <c r="M37">
        <f t="shared" si="8"/>
        <v>-1.64069659975031</v>
      </c>
      <c r="N37">
        <f t="shared" si="8"/>
        <v>-1.64069659975031</v>
      </c>
      <c r="O37">
        <f t="shared" si="8"/>
        <v>-1.64069659975031</v>
      </c>
      <c r="P37">
        <f t="shared" si="8"/>
        <v>-1.64069659975031</v>
      </c>
      <c r="R37" s="1">
        <v>2032</v>
      </c>
      <c r="S37">
        <f t="shared" si="10"/>
        <v>4.101741499375775</v>
      </c>
      <c r="T37">
        <f t="shared" si="11"/>
        <v>8.2034829987515501</v>
      </c>
      <c r="U37">
        <f t="shared" si="11"/>
        <v>8.2034829987515501</v>
      </c>
      <c r="V37">
        <f t="shared" si="11"/>
        <v>8.2034829987515501</v>
      </c>
      <c r="W37">
        <f t="shared" si="11"/>
        <v>8.2034829987515501</v>
      </c>
      <c r="Y37" s="1">
        <v>2032</v>
      </c>
      <c r="Z37">
        <f t="shared" si="9"/>
        <v>7.3831346988763951</v>
      </c>
      <c r="AA37">
        <f t="shared" si="9"/>
        <v>7.3831346988763951</v>
      </c>
      <c r="AB37">
        <f t="shared" si="9"/>
        <v>7.3831346988763951</v>
      </c>
      <c r="AC37">
        <f t="shared" si="9"/>
        <v>7.3831346988763951</v>
      </c>
      <c r="AD37">
        <f t="shared" si="9"/>
        <v>7.3831346988763951</v>
      </c>
    </row>
    <row r="38" spans="1:30" x14ac:dyDescent="0.25">
      <c r="J38" s="2"/>
      <c r="K38" s="1">
        <v>2033</v>
      </c>
      <c r="L38">
        <f t="shared" si="8"/>
        <v>-8.8468934300261814</v>
      </c>
      <c r="M38">
        <f t="shared" si="8"/>
        <v>-8.8468934300261814</v>
      </c>
      <c r="N38">
        <f t="shared" si="8"/>
        <v>-8.8468934300261814</v>
      </c>
      <c r="O38">
        <f t="shared" si="8"/>
        <v>-8.8468934300261814</v>
      </c>
      <c r="P38">
        <f t="shared" si="8"/>
        <v>-8.8468934300261814</v>
      </c>
      <c r="R38" s="1">
        <v>2033</v>
      </c>
      <c r="S38">
        <f t="shared" si="10"/>
        <v>-1.6085260781865784</v>
      </c>
      <c r="T38">
        <f t="shared" si="11"/>
        <v>4.0213151954664461</v>
      </c>
      <c r="U38">
        <f t="shared" si="11"/>
        <v>4.0213151954664461</v>
      </c>
      <c r="V38">
        <f t="shared" si="11"/>
        <v>4.0213151954664461</v>
      </c>
      <c r="W38">
        <f t="shared" si="11"/>
        <v>4.0213151954664461</v>
      </c>
      <c r="Y38" s="1">
        <v>2033</v>
      </c>
      <c r="Z38">
        <f t="shared" si="9"/>
        <v>2.4127891172798677</v>
      </c>
      <c r="AA38">
        <f t="shared" si="9"/>
        <v>2.4127891172798677</v>
      </c>
      <c r="AB38">
        <f t="shared" si="9"/>
        <v>2.4127891172798677</v>
      </c>
      <c r="AC38">
        <f t="shared" si="9"/>
        <v>2.4127891172798677</v>
      </c>
      <c r="AD38">
        <f t="shared" si="9"/>
        <v>2.4127891172798677</v>
      </c>
    </row>
    <row r="39" spans="1:30" x14ac:dyDescent="0.25">
      <c r="R39" s="1">
        <v>2034</v>
      </c>
      <c r="S39">
        <f t="shared" si="10"/>
        <v>-14.981370336051466</v>
      </c>
      <c r="T39">
        <f t="shared" si="11"/>
        <v>-1.5769863511633122</v>
      </c>
      <c r="U39">
        <f t="shared" si="11"/>
        <v>-1.5769863511633122</v>
      </c>
      <c r="V39">
        <f t="shared" si="11"/>
        <v>-1.5769863511633122</v>
      </c>
      <c r="W39">
        <f t="shared" si="11"/>
        <v>-1.5769863511633122</v>
      </c>
      <c r="Y39" s="1">
        <v>2034</v>
      </c>
      <c r="Z39">
        <f t="shared" si="9"/>
        <v>-1.5769863511633122</v>
      </c>
      <c r="AA39">
        <f t="shared" si="9"/>
        <v>-1.5769863511633122</v>
      </c>
      <c r="AB39">
        <f t="shared" si="9"/>
        <v>-1.5769863511633122</v>
      </c>
      <c r="AC39">
        <f t="shared" si="9"/>
        <v>-1.5769863511633122</v>
      </c>
      <c r="AD39">
        <f t="shared" si="9"/>
        <v>-1.5769863511633122</v>
      </c>
    </row>
    <row r="40" spans="1:30" x14ac:dyDescent="0.25">
      <c r="Y40" s="1">
        <v>2035</v>
      </c>
      <c r="Z40">
        <f t="shared" si="9"/>
        <v>-8.5033577758806054</v>
      </c>
      <c r="AA40">
        <f t="shared" si="9"/>
        <v>-8.5033577758806054</v>
      </c>
      <c r="AB40">
        <f t="shared" si="9"/>
        <v>-8.5033577758806054</v>
      </c>
      <c r="AC40">
        <f t="shared" si="9"/>
        <v>-8.5033577758806054</v>
      </c>
      <c r="AD40">
        <f t="shared" si="9"/>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12">M27 + NPV(0.1,M28:M38)</f>
        <v>123.12399128252564</v>
      </c>
      <c r="N42" s="5">
        <f t="shared" si="12"/>
        <v>61.511877673067616</v>
      </c>
      <c r="O42" s="5">
        <f t="shared" si="12"/>
        <v>39.608445531285099</v>
      </c>
      <c r="P42" s="5">
        <f t="shared" si="12"/>
        <v>-11.754507687597643</v>
      </c>
      <c r="Q42" s="5"/>
      <c r="R42" s="5"/>
      <c r="S42" s="5">
        <f>S12 + NPV(0.1,S13:S22)</f>
        <v>105.90102527777938</v>
      </c>
      <c r="T42" s="5">
        <f t="shared" ref="T42:W42" si="13">T12 + NPV(0.1,T13:T22)</f>
        <v>136.44647982323394</v>
      </c>
      <c r="U42" s="5">
        <f t="shared" si="13"/>
        <v>-2.3361169939233264</v>
      </c>
      <c r="V42" s="5">
        <f t="shared" si="13"/>
        <v>-13.512700808988114</v>
      </c>
      <c r="W42" s="5">
        <f t="shared" si="13"/>
        <v>-13.512700808988114</v>
      </c>
      <c r="X42" s="5"/>
      <c r="Y42" s="5"/>
      <c r="Z42" s="5">
        <f>Z27 + NPV(0.1,Z28:Z40)</f>
        <v>74.422850274703904</v>
      </c>
      <c r="AA42" s="5">
        <f t="shared" ref="AA42:AD42" si="14">AA27 + NPV(0.1,AA28:AA40)</f>
        <v>99.202175375490185</v>
      </c>
      <c r="AB42" s="5">
        <f t="shared" si="14"/>
        <v>67.692786601401039</v>
      </c>
      <c r="AC42" s="5">
        <f t="shared" si="14"/>
        <v>42.533538682509963</v>
      </c>
      <c r="AD42" s="5">
        <f t="shared" si="14"/>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4359-9268-6140-87B8-B8354E93A31D}">
  <sheetPr>
    <tabColor theme="5" tint="0.79998168889431442"/>
  </sheetPr>
  <dimension ref="A1:AD60"/>
  <sheetViews>
    <sheetView topLeftCell="K1" workbookViewId="0">
      <selection activeCell="F27" sqref="F27"/>
    </sheetView>
  </sheetViews>
  <sheetFormatPr defaultColWidth="11" defaultRowHeight="15.75" x14ac:dyDescent="0.25"/>
  <sheetData>
    <row r="1" spans="1:30" x14ac:dyDescent="0.25">
      <c r="D1" t="s">
        <v>29</v>
      </c>
    </row>
    <row r="2" spans="1:30" x14ac:dyDescent="0.25">
      <c r="R2" s="7"/>
      <c r="S2" s="7" t="s">
        <v>33</v>
      </c>
      <c r="T2" s="7"/>
      <c r="U2" s="7"/>
      <c r="V2" s="7"/>
      <c r="W2" s="7"/>
    </row>
    <row r="3" spans="1:30" x14ac:dyDescent="0.25">
      <c r="R3" s="7"/>
      <c r="S3" s="7"/>
      <c r="T3" s="7"/>
      <c r="U3" s="7"/>
      <c r="V3" s="7"/>
      <c r="W3" s="7"/>
    </row>
    <row r="4" spans="1:30" x14ac:dyDescent="0.25">
      <c r="D4" s="1"/>
      <c r="E4" s="1" t="s">
        <v>8</v>
      </c>
      <c r="F4" s="1" t="s">
        <v>9</v>
      </c>
      <c r="G4" s="1" t="s">
        <v>10</v>
      </c>
      <c r="H4" s="1" t="s">
        <v>11</v>
      </c>
      <c r="I4" s="1" t="s">
        <v>12</v>
      </c>
      <c r="K4" s="1"/>
      <c r="L4" s="1" t="s">
        <v>8</v>
      </c>
      <c r="M4" s="1" t="s">
        <v>9</v>
      </c>
      <c r="N4" s="1" t="s">
        <v>10</v>
      </c>
      <c r="O4" s="1" t="s">
        <v>11</v>
      </c>
      <c r="P4" s="1" t="s">
        <v>12</v>
      </c>
      <c r="R4" s="8"/>
      <c r="S4" s="8" t="s">
        <v>8</v>
      </c>
      <c r="T4" s="8" t="s">
        <v>9</v>
      </c>
      <c r="U4" s="8" t="s">
        <v>10</v>
      </c>
      <c r="V4" s="8" t="s">
        <v>11</v>
      </c>
      <c r="W4" s="8"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8">
        <v>2022</v>
      </c>
      <c r="S5" s="8"/>
      <c r="T5" s="8"/>
      <c r="U5" s="8"/>
      <c r="V5" s="8"/>
      <c r="W5" s="8"/>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8">
        <v>2023</v>
      </c>
      <c r="S6" s="8"/>
      <c r="T6" s="8"/>
      <c r="U6" s="8"/>
      <c r="V6" s="8"/>
      <c r="W6" s="8"/>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8">
        <v>2024</v>
      </c>
      <c r="S7" s="9">
        <v>-162</v>
      </c>
      <c r="T7" s="9">
        <v>-130</v>
      </c>
      <c r="U7" s="9">
        <v>-162</v>
      </c>
      <c r="V7" s="9">
        <v>-162</v>
      </c>
      <c r="W7" s="9">
        <v>-162</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8">
        <v>2025</v>
      </c>
      <c r="S8" s="9">
        <v>-166</v>
      </c>
      <c r="T8" s="9">
        <v>-133</v>
      </c>
      <c r="U8" s="9">
        <v>-166</v>
      </c>
      <c r="V8" s="9">
        <v>-166</v>
      </c>
      <c r="W8" s="9">
        <v>-166</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8">
        <v>2026</v>
      </c>
      <c r="S9" s="9">
        <v>111</v>
      </c>
      <c r="T9" s="9">
        <v>111</v>
      </c>
      <c r="U9" s="9">
        <v>69</v>
      </c>
      <c r="V9" s="9">
        <v>69</v>
      </c>
      <c r="W9" s="9">
        <v>69</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8">
        <v>2027</v>
      </c>
      <c r="S10" s="9">
        <v>498</v>
      </c>
      <c r="T10" s="9">
        <v>498</v>
      </c>
      <c r="U10" s="9">
        <v>257</v>
      </c>
      <c r="V10" s="9">
        <v>257</v>
      </c>
      <c r="W10" s="9">
        <v>257</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8">
        <v>2028</v>
      </c>
      <c r="S11" s="9">
        <v>284</v>
      </c>
      <c r="T11" s="9">
        <v>284</v>
      </c>
      <c r="U11" s="9">
        <v>104</v>
      </c>
      <c r="V11" s="9">
        <v>104</v>
      </c>
      <c r="W11" s="9">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8">
        <v>2029</v>
      </c>
      <c r="S12" s="9">
        <v>210</v>
      </c>
      <c r="T12" s="9">
        <v>210</v>
      </c>
      <c r="U12" s="9">
        <v>210</v>
      </c>
      <c r="V12" s="9">
        <v>77</v>
      </c>
      <c r="W12" s="9">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8">
        <v>2030</v>
      </c>
      <c r="S13" s="9">
        <v>154</v>
      </c>
      <c r="T13" s="9">
        <v>154</v>
      </c>
      <c r="U13" s="9">
        <v>154</v>
      </c>
      <c r="V13" s="9">
        <v>154</v>
      </c>
      <c r="W13" s="9">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8">
        <v>2031</v>
      </c>
      <c r="S14" s="9">
        <v>110</v>
      </c>
      <c r="T14" s="9">
        <v>110</v>
      </c>
      <c r="U14" s="9">
        <v>110</v>
      </c>
      <c r="V14" s="9">
        <v>110</v>
      </c>
      <c r="W14" s="9">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8">
        <v>2032</v>
      </c>
      <c r="S15" s="9">
        <v>77</v>
      </c>
      <c r="T15" s="9">
        <v>77</v>
      </c>
      <c r="U15" s="9">
        <v>77</v>
      </c>
      <c r="V15" s="9">
        <v>77</v>
      </c>
      <c r="W15" s="9">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8">
        <v>2033</v>
      </c>
      <c r="S16" s="9">
        <v>52</v>
      </c>
      <c r="T16" s="9">
        <v>52</v>
      </c>
      <c r="U16" s="9">
        <v>52</v>
      </c>
      <c r="V16" s="9">
        <v>52</v>
      </c>
      <c r="W16" s="9">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8">
        <v>2034</v>
      </c>
      <c r="S17" s="9">
        <v>32</v>
      </c>
      <c r="T17" s="9">
        <v>32</v>
      </c>
      <c r="U17" s="9">
        <v>32</v>
      </c>
      <c r="V17" s="9">
        <v>32</v>
      </c>
      <c r="W17" s="9">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8">
        <v>2035</v>
      </c>
      <c r="S18" s="9">
        <v>24</v>
      </c>
      <c r="T18" s="9">
        <v>24</v>
      </c>
      <c r="U18" s="9">
        <v>24</v>
      </c>
      <c r="V18" s="9">
        <v>24</v>
      </c>
      <c r="W18" s="9">
        <v>24</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8">
        <v>2036</v>
      </c>
      <c r="S19" s="9">
        <v>8</v>
      </c>
      <c r="T19" s="9">
        <v>8</v>
      </c>
      <c r="U19" s="9">
        <v>8</v>
      </c>
      <c r="V19" s="9">
        <v>8</v>
      </c>
      <c r="W19" s="9">
        <v>8</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8">
        <v>2037</v>
      </c>
      <c r="S20" s="9">
        <v>-8</v>
      </c>
      <c r="T20" s="9">
        <v>-8</v>
      </c>
      <c r="U20" s="9">
        <v>-8</v>
      </c>
      <c r="V20" s="9">
        <v>-8</v>
      </c>
      <c r="W20" s="9">
        <v>-8</v>
      </c>
      <c r="Y20" s="1">
        <v>2037</v>
      </c>
      <c r="Z20" s="2">
        <v>5</v>
      </c>
      <c r="AA20" s="2">
        <v>5</v>
      </c>
      <c r="AB20" s="2">
        <v>5</v>
      </c>
      <c r="AC20" s="2">
        <v>5</v>
      </c>
      <c r="AD20" s="2">
        <v>5</v>
      </c>
    </row>
    <row r="21" spans="1:30" x14ac:dyDescent="0.25">
      <c r="A21">
        <v>2038</v>
      </c>
      <c r="B21">
        <f t="shared" si="0"/>
        <v>0.72844581371423422</v>
      </c>
      <c r="R21" s="8">
        <v>2038</v>
      </c>
      <c r="S21" s="9">
        <v>-71</v>
      </c>
      <c r="T21" s="9">
        <v>-71</v>
      </c>
      <c r="U21" s="9">
        <v>-71</v>
      </c>
      <c r="V21" s="9">
        <v>-71</v>
      </c>
      <c r="W21" s="9">
        <v>-71</v>
      </c>
      <c r="Y21" s="1">
        <v>2038</v>
      </c>
      <c r="Z21" s="2">
        <v>-8</v>
      </c>
      <c r="AA21" s="2">
        <v>-8</v>
      </c>
      <c r="AB21" s="2">
        <v>-8</v>
      </c>
      <c r="AC21" s="2">
        <v>-8</v>
      </c>
      <c r="AD21" s="2">
        <v>-8</v>
      </c>
    </row>
    <row r="22" spans="1:30" x14ac:dyDescent="0.25">
      <c r="A22">
        <v>2039</v>
      </c>
      <c r="B22">
        <f t="shared" si="0"/>
        <v>0.71416256246493548</v>
      </c>
      <c r="R22" s="1"/>
      <c r="Y22" s="1">
        <v>2039</v>
      </c>
      <c r="Z22" s="2">
        <v>-43</v>
      </c>
      <c r="AA22" s="2">
        <v>-43</v>
      </c>
      <c r="AB22" s="2">
        <v>-43</v>
      </c>
      <c r="AC22" s="2">
        <v>-43</v>
      </c>
      <c r="AD22" s="2">
        <v>-43</v>
      </c>
    </row>
    <row r="23" spans="1:30" x14ac:dyDescent="0.25">
      <c r="R23" s="1"/>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41" si="5">E6*$B6</f>
        <v>-98.039215686274503</v>
      </c>
      <c r="F28">
        <f t="shared" si="5"/>
        <v>-24.509803921568626</v>
      </c>
      <c r="G28">
        <f t="shared" si="5"/>
        <v>-24.509803921568626</v>
      </c>
      <c r="H28">
        <f t="shared" si="5"/>
        <v>-36.274509803921568</v>
      </c>
      <c r="I28">
        <f t="shared" si="5"/>
        <v>-98.039215686274503</v>
      </c>
      <c r="K28" s="1">
        <v>2023</v>
      </c>
      <c r="L28">
        <f t="shared" ref="L28:P42"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43" si="8">Z6*$B6</f>
        <v>0</v>
      </c>
      <c r="AA28">
        <f t="shared" si="8"/>
        <v>0</v>
      </c>
      <c r="AB28">
        <f t="shared" si="8"/>
        <v>0</v>
      </c>
      <c r="AC28">
        <f t="shared" si="8"/>
        <v>0</v>
      </c>
      <c r="AD28">
        <f t="shared" si="8"/>
        <v>0</v>
      </c>
    </row>
    <row r="29" spans="1:30" x14ac:dyDescent="0.25">
      <c r="A29">
        <v>1</v>
      </c>
      <c r="D29" s="1">
        <v>2024</v>
      </c>
      <c r="E29">
        <f t="shared" si="5"/>
        <v>161.47635524798153</v>
      </c>
      <c r="F29">
        <f t="shared" si="5"/>
        <v>231.64167627835445</v>
      </c>
      <c r="G29">
        <f t="shared" si="5"/>
        <v>221.06881968473664</v>
      </c>
      <c r="H29">
        <f t="shared" si="5"/>
        <v>202.8066128412149</v>
      </c>
      <c r="I29">
        <f t="shared" si="5"/>
        <v>121.10726643598615</v>
      </c>
      <c r="K29" s="1">
        <v>2024</v>
      </c>
      <c r="L29">
        <f t="shared" si="6"/>
        <v>-96.116878123798529</v>
      </c>
      <c r="M29">
        <f t="shared" si="6"/>
        <v>-24.029219530949632</v>
      </c>
      <c r="N29">
        <f t="shared" si="6"/>
        <v>-24.029219530949632</v>
      </c>
      <c r="O29">
        <f t="shared" si="6"/>
        <v>-35.563244905805455</v>
      </c>
      <c r="P29">
        <f t="shared" si="6"/>
        <v>-96.116878123798529</v>
      </c>
      <c r="R29" s="1">
        <v>2024</v>
      </c>
      <c r="S29" t="e">
        <f>#REF!*$B7</f>
        <v>#REF!</v>
      </c>
      <c r="T29" t="e">
        <f>#REF!*$B7</f>
        <v>#REF!</v>
      </c>
      <c r="U29" t="e">
        <f>#REF!*$B7</f>
        <v>#REF!</v>
      </c>
      <c r="V29" t="e">
        <f>#REF!*$B7</f>
        <v>#REF!</v>
      </c>
      <c r="W29" t="e">
        <f>#REF!*$B7</f>
        <v>#REF!</v>
      </c>
      <c r="Y29" s="1">
        <v>2024</v>
      </c>
      <c r="Z29">
        <f t="shared" si="8"/>
        <v>0</v>
      </c>
      <c r="AA29">
        <f t="shared" si="8"/>
        <v>0</v>
      </c>
      <c r="AB29">
        <f t="shared" si="8"/>
        <v>0</v>
      </c>
      <c r="AC29">
        <f t="shared" si="8"/>
        <v>0</v>
      </c>
      <c r="AD29">
        <f t="shared" si="8"/>
        <v>0</v>
      </c>
    </row>
    <row r="30" spans="1:30" x14ac:dyDescent="0.25">
      <c r="A30">
        <v>2</v>
      </c>
      <c r="D30" s="1">
        <v>2025</v>
      </c>
      <c r="E30">
        <f t="shared" si="5"/>
        <v>379.7559008224589</v>
      </c>
      <c r="F30">
        <f t="shared" si="5"/>
        <v>230.86897196402589</v>
      </c>
      <c r="G30">
        <f t="shared" si="5"/>
        <v>171.50266488756208</v>
      </c>
      <c r="H30">
        <f t="shared" si="5"/>
        <v>153.59854053116823</v>
      </c>
      <c r="I30">
        <f t="shared" si="5"/>
        <v>153.59854053116823</v>
      </c>
      <c r="K30" s="1">
        <v>2025</v>
      </c>
      <c r="L30">
        <f t="shared" si="6"/>
        <v>158.31015220390347</v>
      </c>
      <c r="M30">
        <f t="shared" si="6"/>
        <v>227.09968262583769</v>
      </c>
      <c r="N30">
        <f t="shared" si="6"/>
        <v>216.73413694582021</v>
      </c>
      <c r="O30">
        <f t="shared" si="6"/>
        <v>198.83001258942636</v>
      </c>
      <c r="P30">
        <f t="shared" si="6"/>
        <v>118.7326141529276</v>
      </c>
      <c r="R30" s="1">
        <v>2025</v>
      </c>
      <c r="S30">
        <f t="shared" ref="S30:W43" si="9">S7*$B8</f>
        <v>-152.65621819662118</v>
      </c>
      <c r="T30">
        <f t="shared" si="9"/>
        <v>-122.50190349111577</v>
      </c>
      <c r="U30">
        <f t="shared" si="9"/>
        <v>-152.65621819662118</v>
      </c>
      <c r="V30">
        <f t="shared" si="9"/>
        <v>-152.65621819662118</v>
      </c>
      <c r="W30">
        <f t="shared" si="9"/>
        <v>-152.65621819662118</v>
      </c>
      <c r="Y30" s="1">
        <v>2025</v>
      </c>
      <c r="Z30">
        <f t="shared" si="8"/>
        <v>-91.405266451063312</v>
      </c>
      <c r="AA30">
        <f t="shared" si="8"/>
        <v>-22.615736029129067</v>
      </c>
      <c r="AB30">
        <f t="shared" si="8"/>
        <v>-22.615736029129067</v>
      </c>
      <c r="AC30">
        <f t="shared" si="8"/>
        <v>-33.923604043693601</v>
      </c>
      <c r="AD30">
        <f t="shared" si="8"/>
        <v>-91.405266451063312</v>
      </c>
    </row>
    <row r="31" spans="1:30" x14ac:dyDescent="0.25">
      <c r="A31">
        <v>3</v>
      </c>
      <c r="D31" s="1">
        <v>2026</v>
      </c>
      <c r="E31">
        <f t="shared" si="5"/>
        <v>262.37210099152998</v>
      </c>
      <c r="F31">
        <f t="shared" si="5"/>
        <v>262.37210099152998</v>
      </c>
      <c r="G31">
        <f t="shared" si="5"/>
        <v>109.01376027112866</v>
      </c>
      <c r="H31">
        <f t="shared" si="5"/>
        <v>96.079924306757462</v>
      </c>
      <c r="I31">
        <f t="shared" si="5"/>
        <v>96.079924306757462</v>
      </c>
      <c r="K31" s="1">
        <v>2026</v>
      </c>
      <c r="L31">
        <f t="shared" si="6"/>
        <v>372.3097066886852</v>
      </c>
      <c r="M31">
        <f t="shared" si="6"/>
        <v>372.3097066886852</v>
      </c>
      <c r="N31">
        <f t="shared" si="6"/>
        <v>168.13986753682556</v>
      </c>
      <c r="O31">
        <f t="shared" si="6"/>
        <v>150.58680444232181</v>
      </c>
      <c r="P31">
        <f t="shared" si="6"/>
        <v>150.58680444232181</v>
      </c>
      <c r="R31" s="1">
        <v>2026</v>
      </c>
      <c r="S31">
        <f t="shared" si="9"/>
        <v>-153.35834072040134</v>
      </c>
      <c r="T31">
        <f t="shared" si="9"/>
        <v>-122.87144166152638</v>
      </c>
      <c r="U31">
        <f t="shared" si="9"/>
        <v>-153.35834072040134</v>
      </c>
      <c r="V31">
        <f t="shared" si="9"/>
        <v>-153.35834072040134</v>
      </c>
      <c r="W31">
        <f t="shared" si="9"/>
        <v>-153.35834072040134</v>
      </c>
      <c r="Y31" s="1">
        <v>2026</v>
      </c>
      <c r="Z31">
        <f t="shared" si="8"/>
        <v>-92.384542602651408</v>
      </c>
      <c r="AA31">
        <f t="shared" si="8"/>
        <v>-92.384542602651408</v>
      </c>
      <c r="AB31">
        <f t="shared" si="8"/>
        <v>-23.096135650662852</v>
      </c>
      <c r="AC31">
        <f t="shared" si="8"/>
        <v>-34.182280762981023</v>
      </c>
      <c r="AD31">
        <f t="shared" si="8"/>
        <v>-92.384542602651408</v>
      </c>
    </row>
    <row r="32" spans="1:30" x14ac:dyDescent="0.25">
      <c r="A32">
        <v>4</v>
      </c>
      <c r="D32" s="1">
        <v>2027</v>
      </c>
      <c r="E32">
        <f t="shared" si="5"/>
        <v>190.2034700642823</v>
      </c>
      <c r="F32">
        <f t="shared" si="5"/>
        <v>190.2034700642823</v>
      </c>
      <c r="G32">
        <f t="shared" si="5"/>
        <v>79.704311265032587</v>
      </c>
      <c r="H32">
        <f t="shared" si="5"/>
        <v>69.741272356903508</v>
      </c>
      <c r="I32">
        <f t="shared" si="5"/>
        <v>69.741272356903508</v>
      </c>
      <c r="K32" s="1">
        <v>2027</v>
      </c>
      <c r="L32">
        <f t="shared" si="6"/>
        <v>257.22754999169604</v>
      </c>
      <c r="M32">
        <f t="shared" si="6"/>
        <v>257.22754999169604</v>
      </c>
      <c r="N32">
        <f t="shared" si="6"/>
        <v>106.87623555993005</v>
      </c>
      <c r="O32">
        <f t="shared" si="6"/>
        <v>94.196004222311231</v>
      </c>
      <c r="P32">
        <f t="shared" si="6"/>
        <v>94.196004222311231</v>
      </c>
      <c r="R32" s="1">
        <v>2027</v>
      </c>
      <c r="S32">
        <f t="shared" si="9"/>
        <v>100.53611989112065</v>
      </c>
      <c r="T32">
        <f t="shared" si="9"/>
        <v>100.53611989112065</v>
      </c>
      <c r="U32">
        <f t="shared" si="9"/>
        <v>62.495425878264186</v>
      </c>
      <c r="V32">
        <f t="shared" si="9"/>
        <v>62.495425878264186</v>
      </c>
      <c r="W32">
        <f t="shared" si="9"/>
        <v>62.495425878264186</v>
      </c>
      <c r="Y32" s="1">
        <v>2027</v>
      </c>
      <c r="Z32">
        <f t="shared" si="8"/>
        <v>152.16277605142585</v>
      </c>
      <c r="AA32">
        <f t="shared" si="8"/>
        <v>152.16277605142585</v>
      </c>
      <c r="AB32">
        <f t="shared" si="8"/>
        <v>208.31808626088062</v>
      </c>
      <c r="AC32">
        <f t="shared" si="8"/>
        <v>191.10920087411222</v>
      </c>
      <c r="AD32">
        <f t="shared" si="8"/>
        <v>114.12208203856937</v>
      </c>
    </row>
    <row r="33" spans="1:30" x14ac:dyDescent="0.25">
      <c r="A33">
        <v>5</v>
      </c>
      <c r="D33" s="1">
        <v>2028</v>
      </c>
      <c r="E33">
        <f t="shared" si="5"/>
        <v>136.74759285667355</v>
      </c>
      <c r="F33">
        <f t="shared" si="5"/>
        <v>136.74759285667355</v>
      </c>
      <c r="G33">
        <f t="shared" si="5"/>
        <v>56.83016845991628</v>
      </c>
      <c r="H33">
        <f t="shared" si="5"/>
        <v>49.726397402426741</v>
      </c>
      <c r="I33">
        <f t="shared" si="5"/>
        <v>49.726397402426741</v>
      </c>
      <c r="K33" s="1">
        <v>2028</v>
      </c>
      <c r="L33">
        <f t="shared" si="6"/>
        <v>186.4739902591003</v>
      </c>
      <c r="M33">
        <f t="shared" si="6"/>
        <v>186.4739902591003</v>
      </c>
      <c r="N33">
        <f t="shared" si="6"/>
        <v>78.141481632384881</v>
      </c>
      <c r="O33">
        <f t="shared" si="6"/>
        <v>68.373796428336775</v>
      </c>
      <c r="P33">
        <f t="shared" si="6"/>
        <v>68.373796428336775</v>
      </c>
      <c r="R33" s="1">
        <v>2028</v>
      </c>
      <c r="S33">
        <f t="shared" si="9"/>
        <v>442.20974832872355</v>
      </c>
      <c r="T33">
        <f t="shared" si="9"/>
        <v>442.20974832872355</v>
      </c>
      <c r="U33">
        <f t="shared" si="9"/>
        <v>228.2086452218513</v>
      </c>
      <c r="V33">
        <f t="shared" si="9"/>
        <v>228.2086452218513</v>
      </c>
      <c r="W33">
        <f t="shared" si="9"/>
        <v>228.2086452218513</v>
      </c>
      <c r="Y33" s="1">
        <v>2028</v>
      </c>
      <c r="Z33">
        <f t="shared" si="8"/>
        <v>357.85246702103535</v>
      </c>
      <c r="AA33">
        <f t="shared" si="8"/>
        <v>357.85246702103535</v>
      </c>
      <c r="AB33">
        <f t="shared" si="8"/>
        <v>161.61079155788693</v>
      </c>
      <c r="AC33">
        <f t="shared" si="8"/>
        <v>144.73933529634928</v>
      </c>
      <c r="AD33">
        <f t="shared" si="8"/>
        <v>144.73933529634928</v>
      </c>
    </row>
    <row r="34" spans="1:30" x14ac:dyDescent="0.25">
      <c r="A34">
        <v>6</v>
      </c>
      <c r="D34" s="1">
        <v>2029</v>
      </c>
      <c r="E34">
        <f t="shared" si="5"/>
        <v>95.761619647530495</v>
      </c>
      <c r="F34">
        <f t="shared" si="5"/>
        <v>95.761619647530495</v>
      </c>
      <c r="G34">
        <f t="shared" si="5"/>
        <v>95.761619647530495</v>
      </c>
      <c r="H34">
        <f t="shared" si="5"/>
        <v>34.822407144556543</v>
      </c>
      <c r="I34">
        <f t="shared" si="5"/>
        <v>34.822407144556543</v>
      </c>
      <c r="K34" s="1">
        <v>2029</v>
      </c>
      <c r="L34">
        <f t="shared" si="6"/>
        <v>134.06626750654269</v>
      </c>
      <c r="M34">
        <f t="shared" si="6"/>
        <v>134.06626750654269</v>
      </c>
      <c r="N34">
        <f t="shared" si="6"/>
        <v>134.06626750654269</v>
      </c>
      <c r="O34">
        <f t="shared" si="6"/>
        <v>48.751370002379161</v>
      </c>
      <c r="P34">
        <f t="shared" si="6"/>
        <v>48.751370002379161</v>
      </c>
      <c r="R34" s="1">
        <v>2029</v>
      </c>
      <c r="S34">
        <f t="shared" si="9"/>
        <v>247.23909072635144</v>
      </c>
      <c r="T34">
        <f t="shared" si="9"/>
        <v>247.23909072635144</v>
      </c>
      <c r="U34">
        <f t="shared" si="9"/>
        <v>90.53825857584701</v>
      </c>
      <c r="V34">
        <f t="shared" si="9"/>
        <v>90.53825857584701</v>
      </c>
      <c r="W34">
        <f t="shared" si="9"/>
        <v>90.53825857584701</v>
      </c>
      <c r="Y34" s="1">
        <v>2029</v>
      </c>
      <c r="Z34">
        <f t="shared" si="8"/>
        <v>247.23909072635144</v>
      </c>
      <c r="AA34">
        <f t="shared" si="8"/>
        <v>247.23909072635144</v>
      </c>
      <c r="AB34">
        <f t="shared" si="8"/>
        <v>247.23909072635144</v>
      </c>
      <c r="AC34">
        <f t="shared" si="8"/>
        <v>90.53825857584701</v>
      </c>
      <c r="AD34">
        <f t="shared" si="8"/>
        <v>90.53825857584701</v>
      </c>
    </row>
    <row r="35" spans="1:30" x14ac:dyDescent="0.25">
      <c r="A35">
        <v>7</v>
      </c>
      <c r="D35" s="1">
        <v>2030</v>
      </c>
      <c r="E35">
        <f t="shared" si="5"/>
        <v>65.718758581638568</v>
      </c>
      <c r="F35">
        <f t="shared" si="5"/>
        <v>65.718758581638568</v>
      </c>
      <c r="G35">
        <f t="shared" si="5"/>
        <v>65.718758581638568</v>
      </c>
      <c r="H35">
        <f t="shared" si="5"/>
        <v>65.718758581638568</v>
      </c>
      <c r="I35">
        <f t="shared" si="5"/>
        <v>65.718758581638568</v>
      </c>
      <c r="K35" s="1">
        <v>2030</v>
      </c>
      <c r="L35">
        <f t="shared" si="6"/>
        <v>93.883940830912238</v>
      </c>
      <c r="M35">
        <f t="shared" si="6"/>
        <v>93.883940830912238</v>
      </c>
      <c r="N35">
        <f t="shared" si="6"/>
        <v>93.883940830912238</v>
      </c>
      <c r="O35">
        <f t="shared" si="6"/>
        <v>93.883940830912238</v>
      </c>
      <c r="P35">
        <f t="shared" si="6"/>
        <v>93.883940830912238</v>
      </c>
      <c r="R35" s="1">
        <v>2030</v>
      </c>
      <c r="S35">
        <f t="shared" si="9"/>
        <v>179.23297794992337</v>
      </c>
      <c r="T35">
        <f t="shared" si="9"/>
        <v>179.23297794992337</v>
      </c>
      <c r="U35">
        <f t="shared" si="9"/>
        <v>179.23297794992337</v>
      </c>
      <c r="V35">
        <f t="shared" si="9"/>
        <v>65.718758581638568</v>
      </c>
      <c r="W35">
        <f t="shared" si="9"/>
        <v>65.718758581638568</v>
      </c>
      <c r="Y35" s="1">
        <v>2030</v>
      </c>
      <c r="Z35">
        <f t="shared" si="8"/>
        <v>179.23297794992337</v>
      </c>
      <c r="AA35">
        <f t="shared" si="8"/>
        <v>179.23297794992337</v>
      </c>
      <c r="AB35">
        <f t="shared" si="8"/>
        <v>179.23297794992337</v>
      </c>
      <c r="AC35">
        <f t="shared" si="8"/>
        <v>179.23297794992337</v>
      </c>
      <c r="AD35">
        <f t="shared" si="8"/>
        <v>179.23297794992337</v>
      </c>
    </row>
    <row r="36" spans="1:30" x14ac:dyDescent="0.25">
      <c r="A36">
        <v>8</v>
      </c>
      <c r="D36" s="1">
        <v>2031</v>
      </c>
      <c r="E36">
        <f t="shared" si="5"/>
        <v>43.511273825378225</v>
      </c>
      <c r="F36">
        <f t="shared" si="5"/>
        <v>43.511273825378225</v>
      </c>
      <c r="G36">
        <f t="shared" si="5"/>
        <v>43.511273825378225</v>
      </c>
      <c r="H36">
        <f t="shared" si="5"/>
        <v>43.511273825378225</v>
      </c>
      <c r="I36">
        <f t="shared" si="5"/>
        <v>43.511273825378225</v>
      </c>
      <c r="K36" s="1">
        <v>2031</v>
      </c>
      <c r="L36">
        <f t="shared" si="6"/>
        <v>64.43015547219467</v>
      </c>
      <c r="M36">
        <f t="shared" si="6"/>
        <v>64.43015547219467</v>
      </c>
      <c r="N36">
        <f t="shared" si="6"/>
        <v>64.43015547219467</v>
      </c>
      <c r="O36">
        <f t="shared" si="6"/>
        <v>64.43015547219467</v>
      </c>
      <c r="P36">
        <f t="shared" si="6"/>
        <v>64.43015547219467</v>
      </c>
      <c r="R36" s="1">
        <v>2031</v>
      </c>
      <c r="S36">
        <f t="shared" si="9"/>
        <v>128.86031094438934</v>
      </c>
      <c r="T36">
        <f t="shared" si="9"/>
        <v>128.86031094438934</v>
      </c>
      <c r="U36">
        <f t="shared" si="9"/>
        <v>128.86031094438934</v>
      </c>
      <c r="V36">
        <f t="shared" si="9"/>
        <v>128.86031094438934</v>
      </c>
      <c r="W36">
        <f t="shared" si="9"/>
        <v>128.86031094438934</v>
      </c>
      <c r="Y36" s="1">
        <v>2031</v>
      </c>
      <c r="Z36">
        <f t="shared" si="8"/>
        <v>128.86031094438934</v>
      </c>
      <c r="AA36">
        <f t="shared" si="8"/>
        <v>128.86031094438934</v>
      </c>
      <c r="AB36">
        <f t="shared" si="8"/>
        <v>128.86031094438934</v>
      </c>
      <c r="AC36">
        <f t="shared" si="8"/>
        <v>128.86031094438934</v>
      </c>
      <c r="AD36">
        <f t="shared" si="8"/>
        <v>128.86031094438934</v>
      </c>
    </row>
    <row r="37" spans="1:30" x14ac:dyDescent="0.25">
      <c r="A37">
        <v>9</v>
      </c>
      <c r="D37" s="1">
        <v>2032</v>
      </c>
      <c r="E37">
        <f t="shared" si="5"/>
        <v>26.25114559600496</v>
      </c>
      <c r="F37">
        <f t="shared" si="5"/>
        <v>26.25114559600496</v>
      </c>
      <c r="G37">
        <f t="shared" si="5"/>
        <v>26.25114559600496</v>
      </c>
      <c r="H37">
        <f t="shared" si="5"/>
        <v>26.25114559600496</v>
      </c>
      <c r="I37">
        <f t="shared" si="5"/>
        <v>26.25114559600496</v>
      </c>
      <c r="K37" s="1">
        <v>2032</v>
      </c>
      <c r="L37">
        <f t="shared" si="6"/>
        <v>42.65811159350806</v>
      </c>
      <c r="M37">
        <f t="shared" si="6"/>
        <v>42.65811159350806</v>
      </c>
      <c r="N37">
        <f t="shared" si="6"/>
        <v>42.65811159350806</v>
      </c>
      <c r="O37">
        <f t="shared" si="6"/>
        <v>42.65811159350806</v>
      </c>
      <c r="P37">
        <f t="shared" si="6"/>
        <v>42.65811159350806</v>
      </c>
      <c r="R37" s="1">
        <v>2032</v>
      </c>
      <c r="S37">
        <f t="shared" si="9"/>
        <v>90.238312986267047</v>
      </c>
      <c r="T37">
        <f t="shared" si="9"/>
        <v>90.238312986267047</v>
      </c>
      <c r="U37">
        <f t="shared" si="9"/>
        <v>90.238312986267047</v>
      </c>
      <c r="V37">
        <f t="shared" si="9"/>
        <v>90.238312986267047</v>
      </c>
      <c r="W37">
        <f t="shared" si="9"/>
        <v>90.238312986267047</v>
      </c>
      <c r="Y37" s="1">
        <v>2032</v>
      </c>
      <c r="Z37">
        <f t="shared" si="8"/>
        <v>90.238312986267047</v>
      </c>
      <c r="AA37">
        <f t="shared" si="8"/>
        <v>90.238312986267047</v>
      </c>
      <c r="AB37">
        <f t="shared" si="8"/>
        <v>90.238312986267047</v>
      </c>
      <c r="AC37">
        <f t="shared" si="8"/>
        <v>90.238312986267047</v>
      </c>
      <c r="AD37">
        <f t="shared" si="8"/>
        <v>90.238312986267047</v>
      </c>
    </row>
    <row r="38" spans="1:30" x14ac:dyDescent="0.25">
      <c r="A38">
        <v>10</v>
      </c>
      <c r="D38" s="1">
        <v>2033</v>
      </c>
      <c r="E38">
        <f t="shared" si="5"/>
        <v>12.868208625492628</v>
      </c>
      <c r="F38">
        <f t="shared" si="5"/>
        <v>12.868208625492628</v>
      </c>
      <c r="G38">
        <f t="shared" si="5"/>
        <v>12.868208625492628</v>
      </c>
      <c r="H38">
        <f t="shared" si="5"/>
        <v>12.868208625492628</v>
      </c>
      <c r="I38">
        <f t="shared" si="5"/>
        <v>12.868208625492628</v>
      </c>
      <c r="K38" s="1">
        <v>2033</v>
      </c>
      <c r="L38">
        <f t="shared" si="6"/>
        <v>25.736417250985255</v>
      </c>
      <c r="M38">
        <f t="shared" si="6"/>
        <v>25.736417250985255</v>
      </c>
      <c r="N38">
        <f t="shared" si="6"/>
        <v>25.736417250985255</v>
      </c>
      <c r="O38">
        <f t="shared" si="6"/>
        <v>25.736417250985255</v>
      </c>
      <c r="P38">
        <f t="shared" si="6"/>
        <v>25.736417250985255</v>
      </c>
      <c r="R38" s="1">
        <v>2033</v>
      </c>
      <c r="S38">
        <f t="shared" si="9"/>
        <v>61.928254010183267</v>
      </c>
      <c r="T38">
        <f t="shared" si="9"/>
        <v>61.928254010183267</v>
      </c>
      <c r="U38">
        <f t="shared" si="9"/>
        <v>61.928254010183267</v>
      </c>
      <c r="V38">
        <f t="shared" si="9"/>
        <v>61.928254010183267</v>
      </c>
      <c r="W38">
        <f t="shared" si="9"/>
        <v>61.928254010183267</v>
      </c>
      <c r="Y38" s="1">
        <v>2033</v>
      </c>
      <c r="Z38">
        <f t="shared" si="8"/>
        <v>61.928254010183267</v>
      </c>
      <c r="AA38">
        <f t="shared" si="8"/>
        <v>61.928254010183267</v>
      </c>
      <c r="AB38">
        <f t="shared" si="8"/>
        <v>61.928254010183267</v>
      </c>
      <c r="AC38">
        <f t="shared" si="8"/>
        <v>61.928254010183267</v>
      </c>
      <c r="AD38">
        <f t="shared" si="8"/>
        <v>61.928254010183267</v>
      </c>
    </row>
    <row r="39" spans="1:30" x14ac:dyDescent="0.25">
      <c r="A39">
        <v>11</v>
      </c>
      <c r="D39" s="1">
        <v>2034</v>
      </c>
      <c r="E39">
        <f t="shared" si="5"/>
        <v>3.9424658779082806</v>
      </c>
      <c r="F39">
        <f t="shared" si="5"/>
        <v>3.9424658779082806</v>
      </c>
      <c r="G39">
        <f t="shared" si="5"/>
        <v>3.9424658779082806</v>
      </c>
      <c r="H39">
        <f t="shared" si="5"/>
        <v>3.9424658779082806</v>
      </c>
      <c r="I39">
        <f t="shared" si="5"/>
        <v>3.9424658779082806</v>
      </c>
      <c r="K39" s="1">
        <v>2034</v>
      </c>
      <c r="L39">
        <f t="shared" si="6"/>
        <v>12.615890809306498</v>
      </c>
      <c r="M39">
        <f t="shared" si="6"/>
        <v>12.615890809306498</v>
      </c>
      <c r="N39">
        <f t="shared" si="6"/>
        <v>12.615890809306498</v>
      </c>
      <c r="O39">
        <f t="shared" si="6"/>
        <v>12.615890809306498</v>
      </c>
      <c r="P39">
        <f t="shared" si="6"/>
        <v>12.615890809306498</v>
      </c>
      <c r="R39" s="1">
        <v>2034</v>
      </c>
      <c r="S39">
        <f t="shared" si="9"/>
        <v>41.001645130246118</v>
      </c>
      <c r="T39">
        <f t="shared" si="9"/>
        <v>41.001645130246118</v>
      </c>
      <c r="U39">
        <f t="shared" si="9"/>
        <v>41.001645130246118</v>
      </c>
      <c r="V39">
        <f t="shared" si="9"/>
        <v>41.001645130246118</v>
      </c>
      <c r="W39">
        <f t="shared" si="9"/>
        <v>41.001645130246118</v>
      </c>
      <c r="Y39" s="1">
        <v>2034</v>
      </c>
      <c r="Z39">
        <f t="shared" si="8"/>
        <v>41.001645130246118</v>
      </c>
      <c r="AA39">
        <f t="shared" si="8"/>
        <v>41.001645130246118</v>
      </c>
      <c r="AB39">
        <f t="shared" si="8"/>
        <v>41.001645130246118</v>
      </c>
      <c r="AC39">
        <f t="shared" si="8"/>
        <v>41.001645130246118</v>
      </c>
      <c r="AD39">
        <f t="shared" si="8"/>
        <v>41.001645130246118</v>
      </c>
    </row>
    <row r="40" spans="1:30" x14ac:dyDescent="0.25">
      <c r="A40">
        <v>12</v>
      </c>
      <c r="D40" s="1">
        <v>2035</v>
      </c>
      <c r="E40">
        <f t="shared" si="5"/>
        <v>-6.1842602006404404</v>
      </c>
      <c r="F40">
        <f t="shared" si="5"/>
        <v>-6.1842602006404404</v>
      </c>
      <c r="G40">
        <f t="shared" si="5"/>
        <v>-6.1842602006404404</v>
      </c>
      <c r="H40">
        <f t="shared" si="5"/>
        <v>-6.1842602006404404</v>
      </c>
      <c r="I40">
        <f t="shared" si="5"/>
        <v>-6.1842602006404404</v>
      </c>
      <c r="K40" s="1">
        <v>2035</v>
      </c>
      <c r="L40">
        <f t="shared" si="6"/>
        <v>3.8651626254002753</v>
      </c>
      <c r="M40">
        <f t="shared" si="6"/>
        <v>3.8651626254002753</v>
      </c>
      <c r="N40">
        <f t="shared" si="6"/>
        <v>3.8651626254002753</v>
      </c>
      <c r="O40">
        <f t="shared" si="6"/>
        <v>3.8651626254002753</v>
      </c>
      <c r="P40">
        <f t="shared" si="6"/>
        <v>3.8651626254002753</v>
      </c>
      <c r="R40" s="1">
        <v>2035</v>
      </c>
      <c r="S40">
        <f t="shared" si="9"/>
        <v>24.737040802561761</v>
      </c>
      <c r="T40">
        <f t="shared" si="9"/>
        <v>24.737040802561761</v>
      </c>
      <c r="U40">
        <f t="shared" si="9"/>
        <v>24.737040802561761</v>
      </c>
      <c r="V40">
        <f t="shared" si="9"/>
        <v>24.737040802561761</v>
      </c>
      <c r="W40">
        <f t="shared" si="9"/>
        <v>24.737040802561761</v>
      </c>
      <c r="Y40" s="1">
        <v>2035</v>
      </c>
      <c r="Z40">
        <f t="shared" si="8"/>
        <v>24.737040802561761</v>
      </c>
      <c r="AA40">
        <f t="shared" si="8"/>
        <v>24.737040802561761</v>
      </c>
      <c r="AB40">
        <f t="shared" si="8"/>
        <v>24.737040802561761</v>
      </c>
      <c r="AC40">
        <f t="shared" si="8"/>
        <v>24.737040802561761</v>
      </c>
      <c r="AD40">
        <f t="shared" si="8"/>
        <v>24.737040802561761</v>
      </c>
    </row>
    <row r="41" spans="1:30" x14ac:dyDescent="0.25">
      <c r="A41">
        <v>13</v>
      </c>
      <c r="D41" s="1">
        <v>2036</v>
      </c>
      <c r="E41">
        <f t="shared" si="5"/>
        <v>-32.588626057296437</v>
      </c>
      <c r="F41">
        <f t="shared" si="5"/>
        <v>-32.588626057296437</v>
      </c>
      <c r="G41">
        <f t="shared" si="5"/>
        <v>-32.588626057296437</v>
      </c>
      <c r="H41">
        <f t="shared" si="5"/>
        <v>-32.588626057296437</v>
      </c>
      <c r="I41">
        <f t="shared" si="5"/>
        <v>-32.588626057296437</v>
      </c>
      <c r="K41" s="1">
        <v>2036</v>
      </c>
      <c r="L41">
        <f t="shared" si="6"/>
        <v>-6.0630001967063141</v>
      </c>
      <c r="M41">
        <f t="shared" si="6"/>
        <v>-6.0630001967063141</v>
      </c>
      <c r="N41">
        <f t="shared" si="6"/>
        <v>-6.0630001967063141</v>
      </c>
      <c r="O41">
        <f t="shared" si="6"/>
        <v>-6.0630001967063141</v>
      </c>
      <c r="P41">
        <f t="shared" si="6"/>
        <v>-6.0630001967063141</v>
      </c>
      <c r="R41" s="1">
        <v>2036</v>
      </c>
      <c r="S41">
        <f t="shared" si="9"/>
        <v>18.189000590118944</v>
      </c>
      <c r="T41">
        <f t="shared" si="9"/>
        <v>18.189000590118944</v>
      </c>
      <c r="U41">
        <f t="shared" si="9"/>
        <v>18.189000590118944</v>
      </c>
      <c r="V41">
        <f t="shared" si="9"/>
        <v>18.189000590118944</v>
      </c>
      <c r="W41">
        <f t="shared" si="9"/>
        <v>18.189000590118944</v>
      </c>
      <c r="Y41" s="1">
        <v>2036</v>
      </c>
      <c r="Z41">
        <f t="shared" si="8"/>
        <v>12.126000393412628</v>
      </c>
      <c r="AA41">
        <f t="shared" si="8"/>
        <v>12.126000393412628</v>
      </c>
      <c r="AB41">
        <f t="shared" si="8"/>
        <v>12.126000393412628</v>
      </c>
      <c r="AC41">
        <f t="shared" si="8"/>
        <v>12.126000393412628</v>
      </c>
      <c r="AD41">
        <f t="shared" si="8"/>
        <v>12.126000393412628</v>
      </c>
    </row>
    <row r="42" spans="1:30" x14ac:dyDescent="0.25">
      <c r="A42">
        <v>14</v>
      </c>
      <c r="K42" s="1">
        <v>2037</v>
      </c>
      <c r="L42">
        <f t="shared" si="6"/>
        <v>-31.949633389506314</v>
      </c>
      <c r="M42">
        <f t="shared" si="6"/>
        <v>-31.949633389506314</v>
      </c>
      <c r="N42">
        <f t="shared" si="6"/>
        <v>-31.949633389506314</v>
      </c>
      <c r="O42">
        <f t="shared" si="6"/>
        <v>-31.949633389506314</v>
      </c>
      <c r="P42">
        <f t="shared" si="6"/>
        <v>-31.949633389506314</v>
      </c>
      <c r="R42" s="1">
        <v>2037</v>
      </c>
      <c r="S42">
        <f t="shared" si="9"/>
        <v>5.9441178399081513</v>
      </c>
      <c r="T42">
        <f t="shared" si="9"/>
        <v>5.9441178399081513</v>
      </c>
      <c r="U42">
        <f t="shared" si="9"/>
        <v>5.9441178399081513</v>
      </c>
      <c r="V42">
        <f t="shared" si="9"/>
        <v>5.9441178399081513</v>
      </c>
      <c r="W42">
        <f t="shared" si="9"/>
        <v>5.9441178399081513</v>
      </c>
      <c r="Y42" s="1">
        <v>2037</v>
      </c>
      <c r="Z42">
        <f t="shared" si="8"/>
        <v>3.7150736499425947</v>
      </c>
      <c r="AA42">
        <f t="shared" si="8"/>
        <v>3.7150736499425947</v>
      </c>
      <c r="AB42">
        <f t="shared" si="8"/>
        <v>3.7150736499425947</v>
      </c>
      <c r="AC42">
        <f t="shared" si="8"/>
        <v>3.7150736499425947</v>
      </c>
      <c r="AD42">
        <f t="shared" si="8"/>
        <v>3.7150736499425947</v>
      </c>
    </row>
    <row r="43" spans="1:30" x14ac:dyDescent="0.25">
      <c r="A43">
        <v>15</v>
      </c>
      <c r="R43" s="1">
        <v>2038</v>
      </c>
      <c r="S43">
        <f t="shared" si="9"/>
        <v>-5.8275665097138738</v>
      </c>
      <c r="T43">
        <f t="shared" si="9"/>
        <v>-5.8275665097138738</v>
      </c>
      <c r="U43">
        <f t="shared" si="9"/>
        <v>-5.8275665097138738</v>
      </c>
      <c r="V43">
        <f t="shared" si="9"/>
        <v>-5.8275665097138738</v>
      </c>
      <c r="W43">
        <f t="shared" si="9"/>
        <v>-5.8275665097138738</v>
      </c>
      <c r="Y43" s="1">
        <v>2038</v>
      </c>
      <c r="Z43">
        <f t="shared" si="8"/>
        <v>-5.8275665097138738</v>
      </c>
      <c r="AA43">
        <f t="shared" si="8"/>
        <v>-5.8275665097138738</v>
      </c>
      <c r="AB43">
        <f t="shared" si="8"/>
        <v>-5.8275665097138738</v>
      </c>
      <c r="AC43">
        <f t="shared" si="8"/>
        <v>-5.8275665097138738</v>
      </c>
      <c r="AD43">
        <f t="shared" si="8"/>
        <v>-5.8275665097138738</v>
      </c>
    </row>
    <row r="44" spans="1:30" x14ac:dyDescent="0.25">
      <c r="A44">
        <v>16</v>
      </c>
      <c r="Y44" s="1">
        <v>2039</v>
      </c>
      <c r="Z44">
        <f t="shared" ref="Z44:AD44" si="10">Z22*$B22</f>
        <v>-30.708990185992224</v>
      </c>
      <c r="AA44">
        <f t="shared" si="10"/>
        <v>-30.708990185992224</v>
      </c>
      <c r="AB44">
        <f t="shared" si="10"/>
        <v>-30.708990185992224</v>
      </c>
      <c r="AC44">
        <f t="shared" si="10"/>
        <v>-30.708990185992224</v>
      </c>
      <c r="AD44">
        <f t="shared" si="10"/>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S7 + NPV(0.1,S8:S21)</f>
        <v>680.98549025861405</v>
      </c>
      <c r="T48" s="5">
        <f t="shared" ref="T48:W48" si="11">T7 + NPV(0.1,T8:T21)</f>
        <v>742.98549025861405</v>
      </c>
      <c r="U48" s="5">
        <f t="shared" si="11"/>
        <v>342.26545747396824</v>
      </c>
      <c r="V48" s="5">
        <f t="shared" si="11"/>
        <v>259.68292150710073</v>
      </c>
      <c r="W48" s="5">
        <f t="shared" si="11"/>
        <v>259.68292150710073</v>
      </c>
      <c r="Z48" s="5">
        <f>Z27 + NPV(0.1,Z28:Z44)</f>
        <v>503.3058242320526</v>
      </c>
      <c r="AA48" s="5">
        <f t="shared" ref="AA48:AD48" si="12">AA27 + NPV(0.1,AA28:AA44)</f>
        <v>554.98841658512117</v>
      </c>
      <c r="AB48" s="5">
        <f t="shared" si="12"/>
        <v>526.40805055717055</v>
      </c>
      <c r="AC48" s="5">
        <f t="shared" si="12"/>
        <v>409.71913041539909</v>
      </c>
      <c r="AD48" s="5">
        <f t="shared" si="12"/>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89B0-3FD0-3D41-AB30-DAB48640E92F}">
  <sheetPr>
    <tabColor theme="5" tint="0.79998168889431442"/>
  </sheetPr>
  <dimension ref="A1:AD67"/>
  <sheetViews>
    <sheetView topLeftCell="L1" workbookViewId="0">
      <selection activeCell="F27" sqref="F27"/>
    </sheetView>
  </sheetViews>
  <sheetFormatPr defaultColWidth="11" defaultRowHeight="15.75" x14ac:dyDescent="0.25"/>
  <sheetData>
    <row r="1" spans="1:30" x14ac:dyDescent="0.25">
      <c r="D1" t="s">
        <v>31</v>
      </c>
    </row>
    <row r="2" spans="1:30" x14ac:dyDescent="0.25">
      <c r="R2" s="7"/>
      <c r="S2" s="7" t="s">
        <v>34</v>
      </c>
      <c r="T2" s="7"/>
      <c r="U2" s="7"/>
      <c r="V2" s="7"/>
      <c r="W2" s="7"/>
    </row>
    <row r="3" spans="1:30" x14ac:dyDescent="0.25">
      <c r="D3" s="1"/>
      <c r="E3" s="1" t="s">
        <v>8</v>
      </c>
      <c r="F3" s="1" t="s">
        <v>9</v>
      </c>
      <c r="G3" s="1" t="s">
        <v>10</v>
      </c>
      <c r="H3" s="1" t="s">
        <v>11</v>
      </c>
      <c r="I3" s="1" t="s">
        <v>12</v>
      </c>
      <c r="K3" s="1"/>
      <c r="L3" s="1" t="s">
        <v>8</v>
      </c>
      <c r="M3" s="1" t="s">
        <v>9</v>
      </c>
      <c r="N3" s="1" t="s">
        <v>10</v>
      </c>
      <c r="O3" s="1" t="s">
        <v>11</v>
      </c>
      <c r="P3" s="1" t="s">
        <v>12</v>
      </c>
      <c r="R3" s="8"/>
      <c r="S3" s="8" t="s">
        <v>8</v>
      </c>
      <c r="T3" s="8" t="s">
        <v>9</v>
      </c>
      <c r="U3" s="8" t="s">
        <v>10</v>
      </c>
      <c r="V3" s="8" t="s">
        <v>11</v>
      </c>
      <c r="W3" s="8"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8">
        <v>2022</v>
      </c>
      <c r="S4" s="8"/>
      <c r="T4" s="8"/>
      <c r="U4" s="8"/>
      <c r="V4" s="8"/>
      <c r="W4" s="8"/>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8">
        <v>2023</v>
      </c>
      <c r="S5" s="7"/>
      <c r="T5" s="7"/>
      <c r="U5" s="7"/>
      <c r="V5" s="7"/>
      <c r="W5" s="7"/>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8">
        <v>2024</v>
      </c>
      <c r="S6" s="9">
        <v>-167</v>
      </c>
      <c r="T6" s="9">
        <v>-134</v>
      </c>
      <c r="U6" s="9">
        <v>-167</v>
      </c>
      <c r="V6" s="9">
        <v>-167</v>
      </c>
      <c r="W6" s="9">
        <v>-167</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8">
        <v>2025</v>
      </c>
      <c r="S7" s="9">
        <v>-255</v>
      </c>
      <c r="T7" s="9">
        <v>-204</v>
      </c>
      <c r="U7" s="9">
        <v>-255</v>
      </c>
      <c r="V7" s="9">
        <v>-255</v>
      </c>
      <c r="W7" s="9">
        <v>-255</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8">
        <v>2026</v>
      </c>
      <c r="S8" s="9">
        <v>-260</v>
      </c>
      <c r="T8" s="9">
        <v>-260</v>
      </c>
      <c r="U8" s="9">
        <v>-260</v>
      </c>
      <c r="V8" s="9">
        <v>-260</v>
      </c>
      <c r="W8" s="9">
        <v>-260</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8">
        <v>2027</v>
      </c>
      <c r="S9" s="9">
        <v>340</v>
      </c>
      <c r="T9" s="9">
        <v>340</v>
      </c>
      <c r="U9" s="9">
        <v>211</v>
      </c>
      <c r="V9" s="9">
        <v>211</v>
      </c>
      <c r="W9" s="9">
        <v>211</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8">
        <v>2028</v>
      </c>
      <c r="S10" s="9">
        <v>704</v>
      </c>
      <c r="T10" s="9">
        <v>704</v>
      </c>
      <c r="U10" s="9">
        <v>390</v>
      </c>
      <c r="V10" s="9">
        <v>390</v>
      </c>
      <c r="W10" s="9">
        <v>390</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8">
        <v>2029</v>
      </c>
      <c r="S11" s="9">
        <v>504</v>
      </c>
      <c r="T11" s="9">
        <v>504</v>
      </c>
      <c r="U11" s="9">
        <v>504</v>
      </c>
      <c r="V11" s="9">
        <v>185</v>
      </c>
      <c r="W11" s="9">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8">
        <v>2030</v>
      </c>
      <c r="S12" s="9">
        <v>403</v>
      </c>
      <c r="T12" s="9">
        <v>403</v>
      </c>
      <c r="U12" s="9">
        <v>403</v>
      </c>
      <c r="V12" s="9">
        <v>403</v>
      </c>
      <c r="W12" s="9">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8">
        <v>2031</v>
      </c>
      <c r="S13" s="9">
        <v>320</v>
      </c>
      <c r="T13" s="9">
        <v>320</v>
      </c>
      <c r="U13" s="9">
        <v>320</v>
      </c>
      <c r="V13" s="9">
        <v>320</v>
      </c>
      <c r="W13" s="9">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8">
        <v>2032</v>
      </c>
      <c r="S14" s="9">
        <v>253</v>
      </c>
      <c r="T14" s="9">
        <v>253</v>
      </c>
      <c r="U14" s="9">
        <v>253</v>
      </c>
      <c r="V14" s="9">
        <v>253</v>
      </c>
      <c r="W14" s="9">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8">
        <v>2033</v>
      </c>
      <c r="S15" s="9">
        <v>198</v>
      </c>
      <c r="T15" s="9">
        <v>198</v>
      </c>
      <c r="U15" s="9">
        <v>198</v>
      </c>
      <c r="V15" s="9">
        <v>198</v>
      </c>
      <c r="W15" s="9">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8">
        <v>2034</v>
      </c>
      <c r="S16" s="9">
        <v>152</v>
      </c>
      <c r="T16" s="9">
        <v>152</v>
      </c>
      <c r="U16" s="9">
        <v>152</v>
      </c>
      <c r="V16" s="9">
        <v>152</v>
      </c>
      <c r="W16" s="9">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8">
        <v>2035</v>
      </c>
      <c r="S17" s="9">
        <v>116</v>
      </c>
      <c r="T17" s="9">
        <v>116</v>
      </c>
      <c r="U17" s="9">
        <v>116</v>
      </c>
      <c r="V17" s="9">
        <v>116</v>
      </c>
      <c r="W17" s="9">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8">
        <v>2036</v>
      </c>
      <c r="S18" s="9">
        <v>85</v>
      </c>
      <c r="T18" s="9">
        <v>85</v>
      </c>
      <c r="U18" s="9">
        <v>85</v>
      </c>
      <c r="V18" s="9">
        <v>85</v>
      </c>
      <c r="W18" s="9">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8">
        <v>2037</v>
      </c>
      <c r="S19" s="9">
        <v>60</v>
      </c>
      <c r="T19" s="9">
        <v>60</v>
      </c>
      <c r="U19" s="9">
        <v>60</v>
      </c>
      <c r="V19" s="9">
        <v>60</v>
      </c>
      <c r="W19" s="9">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8">
        <v>2038</v>
      </c>
      <c r="S20" s="9">
        <v>40</v>
      </c>
      <c r="T20" s="9">
        <v>40</v>
      </c>
      <c r="U20" s="9">
        <v>40</v>
      </c>
      <c r="V20" s="9">
        <v>40</v>
      </c>
      <c r="W20" s="9">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8">
        <v>2039</v>
      </c>
      <c r="S21" s="9">
        <v>36</v>
      </c>
      <c r="T21" s="9">
        <v>36</v>
      </c>
      <c r="U21" s="9">
        <v>36</v>
      </c>
      <c r="V21" s="9">
        <v>36</v>
      </c>
      <c r="W21" s="9">
        <v>36</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8">
        <v>2040</v>
      </c>
      <c r="S22" s="9">
        <v>14</v>
      </c>
      <c r="T22" s="9">
        <v>14</v>
      </c>
      <c r="U22" s="9">
        <v>14</v>
      </c>
      <c r="V22" s="9">
        <v>14</v>
      </c>
      <c r="W22" s="9">
        <v>14</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8">
        <v>2041</v>
      </c>
      <c r="S23" s="9">
        <v>-6</v>
      </c>
      <c r="T23" s="9">
        <v>-6</v>
      </c>
      <c r="U23" s="9">
        <v>-6</v>
      </c>
      <c r="V23" s="9">
        <v>-6</v>
      </c>
      <c r="W23" s="9">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8">
        <v>2042</v>
      </c>
      <c r="S24" s="9">
        <v>-71</v>
      </c>
      <c r="T24" s="9">
        <v>-71</v>
      </c>
      <c r="U24" s="9">
        <v>-71</v>
      </c>
      <c r="V24" s="9">
        <v>-71</v>
      </c>
      <c r="W24" s="9">
        <v>-71</v>
      </c>
      <c r="Y24" s="1">
        <v>2042</v>
      </c>
      <c r="Z24" s="2">
        <v>-6</v>
      </c>
      <c r="AA24" s="2">
        <v>-6</v>
      </c>
      <c r="AB24" s="2">
        <v>-6</v>
      </c>
      <c r="AC24" s="2">
        <v>-6</v>
      </c>
      <c r="AD24" s="2">
        <v>-6</v>
      </c>
    </row>
    <row r="25" spans="1:30" x14ac:dyDescent="0.25">
      <c r="A25">
        <v>2043</v>
      </c>
      <c r="B25">
        <f t="shared" si="0"/>
        <v>0.65977581677260533</v>
      </c>
      <c r="R25" s="8">
        <v>2043</v>
      </c>
      <c r="S25" s="9">
        <v>-49</v>
      </c>
      <c r="T25" s="9">
        <v>-49</v>
      </c>
      <c r="U25" s="9">
        <v>-49</v>
      </c>
      <c r="V25" s="9">
        <v>-49</v>
      </c>
      <c r="W25" s="9">
        <v>-49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46" si="5">E5*$B5</f>
        <v>-150</v>
      </c>
      <c r="F31">
        <f t="shared" si="5"/>
        <v>-37.254901960784309</v>
      </c>
      <c r="G31">
        <f t="shared" si="5"/>
        <v>-37.254901960784309</v>
      </c>
      <c r="H31">
        <f t="shared" si="5"/>
        <v>-54.901960784313722</v>
      </c>
      <c r="I31">
        <f t="shared" si="5"/>
        <v>-150</v>
      </c>
      <c r="K31" s="1">
        <v>2023</v>
      </c>
      <c r="L31">
        <f t="shared" ref="L31:P46" si="6">L5*$B5</f>
        <v>-98.039215686274503</v>
      </c>
      <c r="M31">
        <f t="shared" si="6"/>
        <v>-24.509803921568626</v>
      </c>
      <c r="N31">
        <f t="shared" si="6"/>
        <v>-24.509803921568626</v>
      </c>
      <c r="O31">
        <f t="shared" si="6"/>
        <v>-36.274509803921568</v>
      </c>
      <c r="P31">
        <f t="shared" si="6"/>
        <v>-98.039215686274503</v>
      </c>
      <c r="R31" s="1">
        <v>2023</v>
      </c>
      <c r="S31">
        <f t="shared" ref="S31:W46" si="7">S5*$B5</f>
        <v>0</v>
      </c>
      <c r="T31">
        <f t="shared" si="7"/>
        <v>0</v>
      </c>
      <c r="U31">
        <f t="shared" si="7"/>
        <v>0</v>
      </c>
      <c r="V31">
        <f t="shared" si="7"/>
        <v>0</v>
      </c>
      <c r="W31">
        <f t="shared" si="7"/>
        <v>0</v>
      </c>
      <c r="Y31" s="1">
        <v>2023</v>
      </c>
      <c r="Z31">
        <f t="shared" ref="Z31:AD46" si="8">Z5*$B5</f>
        <v>0</v>
      </c>
      <c r="AA31">
        <f t="shared" si="8"/>
        <v>0</v>
      </c>
      <c r="AB31">
        <f t="shared" si="8"/>
        <v>0</v>
      </c>
      <c r="AC31">
        <f t="shared" si="8"/>
        <v>0</v>
      </c>
      <c r="AD31">
        <f t="shared" si="8"/>
        <v>0</v>
      </c>
    </row>
    <row r="32" spans="1:30" x14ac:dyDescent="0.25">
      <c r="D32" s="1">
        <v>2024</v>
      </c>
      <c r="E32">
        <f t="shared" si="5"/>
        <v>-149.94232987312571</v>
      </c>
      <c r="F32">
        <f t="shared" si="5"/>
        <v>-37.485582468281429</v>
      </c>
      <c r="G32">
        <f t="shared" si="5"/>
        <v>-37.485582468281429</v>
      </c>
      <c r="H32">
        <f t="shared" si="5"/>
        <v>-54.786620530565166</v>
      </c>
      <c r="I32">
        <f t="shared" si="5"/>
        <v>-149.94232987312571</v>
      </c>
      <c r="K32" s="1">
        <v>2024</v>
      </c>
      <c r="L32">
        <f t="shared" si="6"/>
        <v>-147.05882352941177</v>
      </c>
      <c r="M32">
        <f t="shared" si="6"/>
        <v>-36.524413687043442</v>
      </c>
      <c r="N32">
        <f t="shared" si="6"/>
        <v>-36.524413687043442</v>
      </c>
      <c r="O32">
        <f t="shared" si="6"/>
        <v>-53.825451749327179</v>
      </c>
      <c r="P32">
        <f t="shared" si="6"/>
        <v>-147.05882352941177</v>
      </c>
      <c r="R32" s="1">
        <v>2024</v>
      </c>
      <c r="S32">
        <f t="shared" si="7"/>
        <v>-160.51518646674356</v>
      </c>
      <c r="T32">
        <f t="shared" si="7"/>
        <v>-128.79661668589003</v>
      </c>
      <c r="U32">
        <f t="shared" si="7"/>
        <v>-160.51518646674356</v>
      </c>
      <c r="V32">
        <f t="shared" si="7"/>
        <v>-160.51518646674356</v>
      </c>
      <c r="W32">
        <f t="shared" si="7"/>
        <v>-160.51518646674356</v>
      </c>
      <c r="Y32" s="1">
        <v>2024</v>
      </c>
      <c r="Z32">
        <f t="shared" si="8"/>
        <v>0</v>
      </c>
      <c r="AA32">
        <f t="shared" si="8"/>
        <v>0</v>
      </c>
      <c r="AB32">
        <f t="shared" si="8"/>
        <v>0</v>
      </c>
      <c r="AC32">
        <f t="shared" si="8"/>
        <v>0</v>
      </c>
      <c r="AD32">
        <f t="shared" si="8"/>
        <v>0</v>
      </c>
    </row>
    <row r="33" spans="4:30" x14ac:dyDescent="0.25">
      <c r="D33" s="1">
        <v>2025</v>
      </c>
      <c r="E33">
        <f t="shared" si="5"/>
        <v>291.17760137503672</v>
      </c>
      <c r="F33">
        <f t="shared" si="5"/>
        <v>285.52366736775446</v>
      </c>
      <c r="G33">
        <f t="shared" si="5"/>
        <v>254.427030327702</v>
      </c>
      <c r="H33">
        <f t="shared" si="5"/>
        <v>232.75361663311998</v>
      </c>
      <c r="I33">
        <f t="shared" si="5"/>
        <v>169.61802021846799</v>
      </c>
      <c r="K33" s="1">
        <v>2025</v>
      </c>
      <c r="L33">
        <f t="shared" si="6"/>
        <v>-147.00228418933892</v>
      </c>
      <c r="M33">
        <f t="shared" si="6"/>
        <v>-36.750571047334731</v>
      </c>
      <c r="N33">
        <f t="shared" si="6"/>
        <v>-36.750571047334731</v>
      </c>
      <c r="O33">
        <f t="shared" si="6"/>
        <v>-53.712373069181531</v>
      </c>
      <c r="P33">
        <f t="shared" si="6"/>
        <v>-147.00228418933892</v>
      </c>
      <c r="R33" s="1">
        <v>2025</v>
      </c>
      <c r="S33">
        <f t="shared" si="7"/>
        <v>-240.29219530949632</v>
      </c>
      <c r="T33">
        <f t="shared" si="7"/>
        <v>-192.23375624759706</v>
      </c>
      <c r="U33">
        <f t="shared" si="7"/>
        <v>-240.29219530949632</v>
      </c>
      <c r="V33">
        <f t="shared" si="7"/>
        <v>-240.29219530949632</v>
      </c>
      <c r="W33">
        <f t="shared" si="7"/>
        <v>-240.29219530949632</v>
      </c>
      <c r="Y33" s="1">
        <v>2025</v>
      </c>
      <c r="Z33">
        <f t="shared" si="8"/>
        <v>-94.232233454704442</v>
      </c>
      <c r="AA33">
        <f t="shared" si="8"/>
        <v>-23.558058363676111</v>
      </c>
      <c r="AB33">
        <f t="shared" si="8"/>
        <v>-23.558058363676111</v>
      </c>
      <c r="AC33">
        <f t="shared" si="8"/>
        <v>-34.865926378240644</v>
      </c>
      <c r="AD33">
        <f t="shared" si="8"/>
        <v>-94.232233454704442</v>
      </c>
    </row>
    <row r="34" spans="4:30" x14ac:dyDescent="0.25">
      <c r="D34" s="1">
        <v>2026</v>
      </c>
      <c r="E34">
        <f t="shared" si="5"/>
        <v>473.93270355160172</v>
      </c>
      <c r="F34">
        <f t="shared" si="5"/>
        <v>473.93270355160172</v>
      </c>
      <c r="G34">
        <f t="shared" si="5"/>
        <v>207.86522085596567</v>
      </c>
      <c r="H34">
        <f t="shared" si="5"/>
        <v>185.69293063132935</v>
      </c>
      <c r="I34">
        <f t="shared" si="5"/>
        <v>185.69293063132935</v>
      </c>
      <c r="K34" s="1">
        <v>2026</v>
      </c>
      <c r="L34">
        <f t="shared" si="6"/>
        <v>285.46823664219284</v>
      </c>
      <c r="M34">
        <f t="shared" si="6"/>
        <v>285.46823664219284</v>
      </c>
      <c r="N34">
        <f t="shared" si="6"/>
        <v>249.43826502715879</v>
      </c>
      <c r="O34">
        <f t="shared" si="6"/>
        <v>228.18982022854897</v>
      </c>
      <c r="P34">
        <f t="shared" si="6"/>
        <v>166.29217668477253</v>
      </c>
      <c r="R34" s="1">
        <v>2026</v>
      </c>
      <c r="S34">
        <f t="shared" si="7"/>
        <v>-240.19981076689368</v>
      </c>
      <c r="T34">
        <f t="shared" si="7"/>
        <v>-240.19981076689368</v>
      </c>
      <c r="U34">
        <f t="shared" si="7"/>
        <v>-240.19981076689368</v>
      </c>
      <c r="V34">
        <f t="shared" si="7"/>
        <v>-240.19981076689368</v>
      </c>
      <c r="W34">
        <f t="shared" si="7"/>
        <v>-240.19981076689368</v>
      </c>
      <c r="Y34" s="1">
        <v>2026</v>
      </c>
      <c r="Z34">
        <f t="shared" si="8"/>
        <v>-141.34835018205666</v>
      </c>
      <c r="AA34">
        <f t="shared" si="8"/>
        <v>-141.34835018205666</v>
      </c>
      <c r="AB34">
        <f t="shared" si="8"/>
        <v>-35.106126189007533</v>
      </c>
      <c r="AC34">
        <f t="shared" si="8"/>
        <v>-51.735343857484793</v>
      </c>
      <c r="AD34">
        <f t="shared" si="8"/>
        <v>-141.34835018205666</v>
      </c>
    </row>
    <row r="35" spans="4:30" x14ac:dyDescent="0.25">
      <c r="D35" s="1">
        <v>2027</v>
      </c>
      <c r="E35">
        <f t="shared" si="5"/>
        <v>456.4883281542775</v>
      </c>
      <c r="F35">
        <f t="shared" si="5"/>
        <v>456.4883281542775</v>
      </c>
      <c r="G35">
        <f t="shared" si="5"/>
        <v>190.2034700642823</v>
      </c>
      <c r="H35">
        <f t="shared" si="5"/>
        <v>167.56019981853441</v>
      </c>
      <c r="I35">
        <f t="shared" si="5"/>
        <v>167.56019981853441</v>
      </c>
      <c r="K35" s="1">
        <v>2027</v>
      </c>
      <c r="L35">
        <f t="shared" si="6"/>
        <v>464.63990544274674</v>
      </c>
      <c r="M35">
        <f t="shared" si="6"/>
        <v>464.63990544274674</v>
      </c>
      <c r="N35">
        <f t="shared" si="6"/>
        <v>203.78943221173103</v>
      </c>
      <c r="O35">
        <f t="shared" si="6"/>
        <v>182.05189277581306</v>
      </c>
      <c r="P35">
        <f t="shared" si="6"/>
        <v>182.05189277581306</v>
      </c>
      <c r="R35" s="1">
        <v>2027</v>
      </c>
      <c r="S35">
        <f t="shared" si="7"/>
        <v>307.94847534217132</v>
      </c>
      <c r="T35">
        <f t="shared" si="7"/>
        <v>307.94847534217132</v>
      </c>
      <c r="U35">
        <f t="shared" si="7"/>
        <v>191.10920087411222</v>
      </c>
      <c r="V35">
        <f t="shared" si="7"/>
        <v>191.10920087411222</v>
      </c>
      <c r="W35">
        <f t="shared" si="7"/>
        <v>191.10920087411222</v>
      </c>
      <c r="Y35" s="1">
        <v>2027</v>
      </c>
      <c r="Z35">
        <f t="shared" si="8"/>
        <v>-141.29400633346685</v>
      </c>
      <c r="AA35">
        <f t="shared" si="8"/>
        <v>-141.29400633346685</v>
      </c>
      <c r="AB35">
        <f t="shared" si="8"/>
        <v>-35.323501583366713</v>
      </c>
      <c r="AC35">
        <f t="shared" si="8"/>
        <v>-51.626656160305195</v>
      </c>
      <c r="AD35">
        <f t="shared" si="8"/>
        <v>-141.29400633346685</v>
      </c>
    </row>
    <row r="36" spans="4:30" x14ac:dyDescent="0.25">
      <c r="D36" s="1">
        <v>2028</v>
      </c>
      <c r="E36">
        <f t="shared" si="5"/>
        <v>357.85246702103535</v>
      </c>
      <c r="F36">
        <f t="shared" si="5"/>
        <v>357.85246702103535</v>
      </c>
      <c r="G36">
        <f t="shared" si="5"/>
        <v>149.17919220728024</v>
      </c>
      <c r="H36">
        <f t="shared" si="5"/>
        <v>131.41976456355638</v>
      </c>
      <c r="I36">
        <f t="shared" si="5"/>
        <v>131.41976456355638</v>
      </c>
      <c r="K36" s="1">
        <v>2028</v>
      </c>
      <c r="L36">
        <f t="shared" si="6"/>
        <v>447.53757662184069</v>
      </c>
      <c r="M36">
        <f t="shared" si="6"/>
        <v>447.53757662184069</v>
      </c>
      <c r="N36">
        <f t="shared" si="6"/>
        <v>186.4739902591003</v>
      </c>
      <c r="O36">
        <f t="shared" si="6"/>
        <v>164.27470570444549</v>
      </c>
      <c r="P36">
        <f t="shared" si="6"/>
        <v>164.27470570444549</v>
      </c>
      <c r="R36" s="1">
        <v>2028</v>
      </c>
      <c r="S36">
        <f t="shared" si="7"/>
        <v>625.13185305907905</v>
      </c>
      <c r="T36">
        <f t="shared" si="7"/>
        <v>625.13185305907905</v>
      </c>
      <c r="U36">
        <f t="shared" si="7"/>
        <v>346.30883905261481</v>
      </c>
      <c r="V36">
        <f t="shared" si="7"/>
        <v>346.30883905261481</v>
      </c>
      <c r="W36">
        <f t="shared" si="7"/>
        <v>346.30883905261481</v>
      </c>
      <c r="Y36" s="1">
        <v>2028</v>
      </c>
      <c r="Z36">
        <f t="shared" si="8"/>
        <v>274.38315709553331</v>
      </c>
      <c r="AA36">
        <f t="shared" si="8"/>
        <v>274.38315709553331</v>
      </c>
      <c r="AB36">
        <f t="shared" si="8"/>
        <v>239.75227319027181</v>
      </c>
      <c r="AC36">
        <f t="shared" si="8"/>
        <v>219.32893139998939</v>
      </c>
      <c r="AD36">
        <f t="shared" si="8"/>
        <v>159.83484879351454</v>
      </c>
    </row>
    <row r="37" spans="4:30" x14ac:dyDescent="0.25">
      <c r="D37" s="1">
        <v>2029</v>
      </c>
      <c r="E37">
        <f t="shared" si="5"/>
        <v>278.57925715645234</v>
      </c>
      <c r="F37">
        <f t="shared" si="5"/>
        <v>278.57925715645234</v>
      </c>
      <c r="G37">
        <f t="shared" si="5"/>
        <v>278.57925715645234</v>
      </c>
      <c r="H37">
        <f t="shared" si="5"/>
        <v>101.85554089782788</v>
      </c>
      <c r="I37">
        <f t="shared" si="5"/>
        <v>101.85554089782788</v>
      </c>
      <c r="K37" s="1">
        <v>2029</v>
      </c>
      <c r="L37">
        <f t="shared" si="6"/>
        <v>350.83575198140716</v>
      </c>
      <c r="M37">
        <f t="shared" si="6"/>
        <v>350.83575198140716</v>
      </c>
      <c r="N37">
        <f t="shared" si="6"/>
        <v>350.83575198140716</v>
      </c>
      <c r="O37">
        <f t="shared" si="6"/>
        <v>128.8429064348592</v>
      </c>
      <c r="P37">
        <f t="shared" si="6"/>
        <v>128.8429064348592</v>
      </c>
      <c r="R37" s="1">
        <v>2029</v>
      </c>
      <c r="S37">
        <f t="shared" si="7"/>
        <v>438.76233002141242</v>
      </c>
      <c r="T37">
        <f t="shared" si="7"/>
        <v>438.76233002141242</v>
      </c>
      <c r="U37">
        <f t="shared" si="7"/>
        <v>438.76233002141242</v>
      </c>
      <c r="V37">
        <f t="shared" si="7"/>
        <v>161.053633043574</v>
      </c>
      <c r="W37">
        <f t="shared" si="7"/>
        <v>161.053633043574</v>
      </c>
      <c r="Y37" s="1">
        <v>2029</v>
      </c>
      <c r="Z37">
        <f t="shared" si="8"/>
        <v>446.59737162893765</v>
      </c>
      <c r="AA37">
        <f t="shared" si="8"/>
        <v>446.59737162893765</v>
      </c>
      <c r="AB37">
        <f t="shared" si="8"/>
        <v>446.59737162893765</v>
      </c>
      <c r="AC37">
        <f t="shared" si="8"/>
        <v>174.98259590139662</v>
      </c>
      <c r="AD37">
        <f t="shared" si="8"/>
        <v>174.98259590139662</v>
      </c>
    </row>
    <row r="38" spans="4:30" x14ac:dyDescent="0.25">
      <c r="D38" s="1">
        <v>2030</v>
      </c>
      <c r="E38">
        <f t="shared" si="5"/>
        <v>215.93306391109815</v>
      </c>
      <c r="F38">
        <f t="shared" si="5"/>
        <v>215.93306391109815</v>
      </c>
      <c r="G38">
        <f t="shared" si="5"/>
        <v>215.93306391109815</v>
      </c>
      <c r="H38">
        <f t="shared" si="5"/>
        <v>215.93306391109815</v>
      </c>
      <c r="I38">
        <f t="shared" si="5"/>
        <v>215.93306391109815</v>
      </c>
      <c r="K38" s="1">
        <v>2030</v>
      </c>
      <c r="L38">
        <f t="shared" si="6"/>
        <v>273.11691878083559</v>
      </c>
      <c r="M38">
        <f t="shared" si="6"/>
        <v>273.11691878083559</v>
      </c>
      <c r="N38">
        <f t="shared" si="6"/>
        <v>273.11691878083559</v>
      </c>
      <c r="O38">
        <f t="shared" si="6"/>
        <v>273.11691878083559</v>
      </c>
      <c r="P38">
        <f t="shared" si="6"/>
        <v>273.11691878083559</v>
      </c>
      <c r="R38" s="1">
        <v>2030</v>
      </c>
      <c r="S38">
        <f t="shared" si="7"/>
        <v>343.95661958961483</v>
      </c>
      <c r="T38">
        <f t="shared" si="7"/>
        <v>343.95661958961483</v>
      </c>
      <c r="U38">
        <f t="shared" si="7"/>
        <v>343.95661958961483</v>
      </c>
      <c r="V38">
        <f t="shared" si="7"/>
        <v>343.95661958961483</v>
      </c>
      <c r="W38">
        <f t="shared" si="7"/>
        <v>343.95661958961483</v>
      </c>
      <c r="Y38" s="1">
        <v>2030</v>
      </c>
      <c r="Z38">
        <f t="shared" si="8"/>
        <v>430.15914707981608</v>
      </c>
      <c r="AA38">
        <f t="shared" si="8"/>
        <v>430.15914707981608</v>
      </c>
      <c r="AB38">
        <f t="shared" si="8"/>
        <v>430.15914707981608</v>
      </c>
      <c r="AC38">
        <f t="shared" si="8"/>
        <v>430.15914707981608</v>
      </c>
      <c r="AD38">
        <f t="shared" si="8"/>
        <v>430.15914707981608</v>
      </c>
    </row>
    <row r="39" spans="4:30" x14ac:dyDescent="0.25">
      <c r="D39" s="1">
        <v>2031</v>
      </c>
      <c r="E39">
        <f t="shared" si="5"/>
        <v>165.67754264278631</v>
      </c>
      <c r="F39">
        <f t="shared" si="5"/>
        <v>165.67754264278631</v>
      </c>
      <c r="G39">
        <f t="shared" si="5"/>
        <v>165.67754264278631</v>
      </c>
      <c r="H39">
        <f t="shared" si="5"/>
        <v>165.67754264278631</v>
      </c>
      <c r="I39">
        <f t="shared" si="5"/>
        <v>165.67754264278631</v>
      </c>
      <c r="K39" s="1">
        <v>2031</v>
      </c>
      <c r="L39">
        <f t="shared" si="6"/>
        <v>211.69908226578252</v>
      </c>
      <c r="M39">
        <f t="shared" si="6"/>
        <v>211.69908226578252</v>
      </c>
      <c r="N39">
        <f t="shared" si="6"/>
        <v>211.69908226578252</v>
      </c>
      <c r="O39">
        <f t="shared" si="6"/>
        <v>211.69908226578252</v>
      </c>
      <c r="P39">
        <f t="shared" si="6"/>
        <v>211.69908226578252</v>
      </c>
      <c r="R39" s="1">
        <v>2031</v>
      </c>
      <c r="S39">
        <f t="shared" si="7"/>
        <v>267.76168507925058</v>
      </c>
      <c r="T39">
        <f t="shared" si="7"/>
        <v>267.76168507925058</v>
      </c>
      <c r="U39">
        <f t="shared" si="7"/>
        <v>267.76168507925058</v>
      </c>
      <c r="V39">
        <f t="shared" si="7"/>
        <v>267.76168507925058</v>
      </c>
      <c r="W39">
        <f t="shared" si="7"/>
        <v>267.76168507925058</v>
      </c>
      <c r="Y39" s="1">
        <v>2031</v>
      </c>
      <c r="Z39">
        <f t="shared" si="8"/>
        <v>337.21237214668122</v>
      </c>
      <c r="AA39">
        <f t="shared" si="8"/>
        <v>337.21237214668122</v>
      </c>
      <c r="AB39">
        <f t="shared" si="8"/>
        <v>337.21237214668122</v>
      </c>
      <c r="AC39">
        <f t="shared" si="8"/>
        <v>337.21237214668122</v>
      </c>
      <c r="AD39">
        <f t="shared" si="8"/>
        <v>337.21237214668122</v>
      </c>
    </row>
    <row r="40" spans="4:30" x14ac:dyDescent="0.25">
      <c r="D40" s="1">
        <v>2032</v>
      </c>
      <c r="E40">
        <f t="shared" si="5"/>
        <v>124.69294158102356</v>
      </c>
      <c r="F40">
        <f t="shared" si="5"/>
        <v>124.69294158102356</v>
      </c>
      <c r="G40">
        <f t="shared" si="5"/>
        <v>124.69294158102356</v>
      </c>
      <c r="H40">
        <f t="shared" si="5"/>
        <v>124.69294158102356</v>
      </c>
      <c r="I40">
        <f t="shared" si="5"/>
        <v>124.69294158102356</v>
      </c>
      <c r="K40" s="1">
        <v>2032</v>
      </c>
      <c r="L40">
        <f t="shared" si="6"/>
        <v>162.42896337528069</v>
      </c>
      <c r="M40">
        <f t="shared" si="6"/>
        <v>162.42896337528069</v>
      </c>
      <c r="N40">
        <f t="shared" si="6"/>
        <v>162.42896337528069</v>
      </c>
      <c r="O40">
        <f t="shared" si="6"/>
        <v>162.42896337528069</v>
      </c>
      <c r="P40">
        <f t="shared" si="6"/>
        <v>162.42896337528069</v>
      </c>
      <c r="R40" s="1">
        <v>2032</v>
      </c>
      <c r="S40">
        <f t="shared" si="7"/>
        <v>207.5481198684142</v>
      </c>
      <c r="T40">
        <f t="shared" si="7"/>
        <v>207.5481198684142</v>
      </c>
      <c r="U40">
        <f t="shared" si="7"/>
        <v>207.5481198684142</v>
      </c>
      <c r="V40">
        <f t="shared" si="7"/>
        <v>207.5481198684142</v>
      </c>
      <c r="W40">
        <f t="shared" si="7"/>
        <v>207.5481198684142</v>
      </c>
      <c r="Y40" s="1">
        <v>2032</v>
      </c>
      <c r="Z40">
        <f t="shared" si="8"/>
        <v>262.5114559600496</v>
      </c>
      <c r="AA40">
        <f t="shared" si="8"/>
        <v>262.5114559600496</v>
      </c>
      <c r="AB40">
        <f t="shared" si="8"/>
        <v>262.5114559600496</v>
      </c>
      <c r="AC40">
        <f t="shared" si="8"/>
        <v>262.5114559600496</v>
      </c>
      <c r="AD40">
        <f t="shared" si="8"/>
        <v>262.5114559600496</v>
      </c>
    </row>
    <row r="41" spans="4:30" x14ac:dyDescent="0.25">
      <c r="D41" s="1">
        <v>2033</v>
      </c>
      <c r="E41">
        <f t="shared" si="5"/>
        <v>93.29451253482155</v>
      </c>
      <c r="F41">
        <f t="shared" si="5"/>
        <v>93.29451253482155</v>
      </c>
      <c r="G41">
        <f t="shared" si="5"/>
        <v>93.29451253482155</v>
      </c>
      <c r="H41">
        <f t="shared" si="5"/>
        <v>93.29451253482155</v>
      </c>
      <c r="I41">
        <f t="shared" si="5"/>
        <v>93.29451253482155</v>
      </c>
      <c r="K41" s="1">
        <v>2033</v>
      </c>
      <c r="L41">
        <f t="shared" si="6"/>
        <v>122.24798194217996</v>
      </c>
      <c r="M41">
        <f t="shared" si="6"/>
        <v>122.24798194217996</v>
      </c>
      <c r="N41">
        <f t="shared" si="6"/>
        <v>122.24798194217996</v>
      </c>
      <c r="O41">
        <f t="shared" si="6"/>
        <v>122.24798194217996</v>
      </c>
      <c r="P41">
        <f t="shared" si="6"/>
        <v>122.24798194217996</v>
      </c>
      <c r="R41" s="1">
        <v>2033</v>
      </c>
      <c r="S41">
        <f t="shared" si="7"/>
        <v>159.24408174047127</v>
      </c>
      <c r="T41">
        <f t="shared" si="7"/>
        <v>159.24408174047127</v>
      </c>
      <c r="U41">
        <f t="shared" si="7"/>
        <v>159.24408174047127</v>
      </c>
      <c r="V41">
        <f t="shared" si="7"/>
        <v>159.24408174047127</v>
      </c>
      <c r="W41">
        <f t="shared" si="7"/>
        <v>159.24408174047127</v>
      </c>
      <c r="Y41" s="1">
        <v>2033</v>
      </c>
      <c r="Z41">
        <f t="shared" si="8"/>
        <v>203.47854889060218</v>
      </c>
      <c r="AA41">
        <f t="shared" si="8"/>
        <v>203.47854889060218</v>
      </c>
      <c r="AB41">
        <f t="shared" si="8"/>
        <v>203.47854889060218</v>
      </c>
      <c r="AC41">
        <f t="shared" si="8"/>
        <v>203.47854889060218</v>
      </c>
      <c r="AD41">
        <f t="shared" si="8"/>
        <v>203.47854889060218</v>
      </c>
    </row>
    <row r="42" spans="4:30" x14ac:dyDescent="0.25">
      <c r="D42" s="1">
        <v>2034</v>
      </c>
      <c r="E42">
        <f t="shared" si="5"/>
        <v>67.021919924440766</v>
      </c>
      <c r="F42">
        <f t="shared" si="5"/>
        <v>67.021919924440766</v>
      </c>
      <c r="G42">
        <f t="shared" si="5"/>
        <v>67.021919924440766</v>
      </c>
      <c r="H42">
        <f t="shared" si="5"/>
        <v>67.021919924440766</v>
      </c>
      <c r="I42">
        <f t="shared" si="5"/>
        <v>67.021919924440766</v>
      </c>
      <c r="K42" s="1">
        <v>2034</v>
      </c>
      <c r="L42">
        <f t="shared" si="6"/>
        <v>91.465208367472101</v>
      </c>
      <c r="M42">
        <f t="shared" si="6"/>
        <v>91.465208367472101</v>
      </c>
      <c r="N42">
        <f t="shared" si="6"/>
        <v>91.465208367472101</v>
      </c>
      <c r="O42">
        <f t="shared" si="6"/>
        <v>91.465208367472101</v>
      </c>
      <c r="P42">
        <f t="shared" si="6"/>
        <v>91.465208367472101</v>
      </c>
      <c r="R42" s="1">
        <v>2034</v>
      </c>
      <c r="S42">
        <f t="shared" si="7"/>
        <v>119.85096268841173</v>
      </c>
      <c r="T42">
        <f t="shared" si="7"/>
        <v>119.85096268841173</v>
      </c>
      <c r="U42">
        <f t="shared" si="7"/>
        <v>119.85096268841173</v>
      </c>
      <c r="V42">
        <f t="shared" si="7"/>
        <v>119.85096268841173</v>
      </c>
      <c r="W42">
        <f t="shared" si="7"/>
        <v>119.85096268841173</v>
      </c>
      <c r="Y42" s="1">
        <v>2034</v>
      </c>
      <c r="Z42">
        <f t="shared" si="8"/>
        <v>156.12164876516792</v>
      </c>
      <c r="AA42">
        <f t="shared" si="8"/>
        <v>156.12164876516792</v>
      </c>
      <c r="AB42">
        <f t="shared" si="8"/>
        <v>156.12164876516792</v>
      </c>
      <c r="AC42">
        <f t="shared" si="8"/>
        <v>156.12164876516792</v>
      </c>
      <c r="AD42">
        <f t="shared" si="8"/>
        <v>156.12164876516792</v>
      </c>
    </row>
    <row r="43" spans="4:30" x14ac:dyDescent="0.25">
      <c r="D43" s="1">
        <v>2035</v>
      </c>
      <c r="E43">
        <f t="shared" si="5"/>
        <v>46.381951504803304</v>
      </c>
      <c r="F43">
        <f t="shared" si="5"/>
        <v>46.381951504803304</v>
      </c>
      <c r="G43">
        <f t="shared" si="5"/>
        <v>46.381951504803304</v>
      </c>
      <c r="H43">
        <f t="shared" si="5"/>
        <v>46.381951504803304</v>
      </c>
      <c r="I43">
        <f t="shared" si="5"/>
        <v>46.381951504803304</v>
      </c>
      <c r="K43" s="1">
        <v>2035</v>
      </c>
      <c r="L43">
        <f t="shared" si="6"/>
        <v>65.707764631804679</v>
      </c>
      <c r="M43">
        <f t="shared" si="6"/>
        <v>65.707764631804679</v>
      </c>
      <c r="N43">
        <f t="shared" si="6"/>
        <v>65.707764631804679</v>
      </c>
      <c r="O43">
        <f t="shared" si="6"/>
        <v>65.707764631804679</v>
      </c>
      <c r="P43">
        <f t="shared" si="6"/>
        <v>65.707764631804679</v>
      </c>
      <c r="R43" s="1">
        <v>2035</v>
      </c>
      <c r="S43">
        <f t="shared" si="7"/>
        <v>89.671772909286389</v>
      </c>
      <c r="T43">
        <f t="shared" si="7"/>
        <v>89.671772909286389</v>
      </c>
      <c r="U43">
        <f t="shared" si="7"/>
        <v>89.671772909286389</v>
      </c>
      <c r="V43">
        <f t="shared" si="7"/>
        <v>89.671772909286389</v>
      </c>
      <c r="W43">
        <f t="shared" si="7"/>
        <v>89.671772909286389</v>
      </c>
      <c r="Y43" s="1">
        <v>2035</v>
      </c>
      <c r="Z43">
        <f t="shared" si="8"/>
        <v>117.50094381216837</v>
      </c>
      <c r="AA43">
        <f t="shared" si="8"/>
        <v>117.50094381216837</v>
      </c>
      <c r="AB43">
        <f t="shared" si="8"/>
        <v>117.50094381216837</v>
      </c>
      <c r="AC43">
        <f t="shared" si="8"/>
        <v>117.50094381216837</v>
      </c>
      <c r="AD43">
        <f t="shared" si="8"/>
        <v>117.50094381216837</v>
      </c>
    </row>
    <row r="44" spans="4:30" x14ac:dyDescent="0.25">
      <c r="D44" s="1">
        <v>2036</v>
      </c>
      <c r="E44">
        <f t="shared" si="5"/>
        <v>30.315000983531569</v>
      </c>
      <c r="F44">
        <f t="shared" si="5"/>
        <v>30.315000983531569</v>
      </c>
      <c r="G44">
        <f t="shared" si="5"/>
        <v>30.315000983531569</v>
      </c>
      <c r="H44">
        <f t="shared" si="5"/>
        <v>30.315000983531569</v>
      </c>
      <c r="I44">
        <f t="shared" si="5"/>
        <v>30.315000983531569</v>
      </c>
      <c r="K44" s="1">
        <v>2036</v>
      </c>
      <c r="L44">
        <f t="shared" si="6"/>
        <v>45.472501475297356</v>
      </c>
      <c r="M44">
        <f t="shared" si="6"/>
        <v>45.472501475297356</v>
      </c>
      <c r="N44">
        <f t="shared" si="6"/>
        <v>45.472501475297356</v>
      </c>
      <c r="O44">
        <f t="shared" si="6"/>
        <v>45.472501475297356</v>
      </c>
      <c r="P44">
        <f t="shared" si="6"/>
        <v>45.472501475297356</v>
      </c>
      <c r="R44" s="1">
        <v>2036</v>
      </c>
      <c r="S44">
        <f t="shared" si="7"/>
        <v>64.419377090004588</v>
      </c>
      <c r="T44">
        <f t="shared" si="7"/>
        <v>64.419377090004588</v>
      </c>
      <c r="U44">
        <f t="shared" si="7"/>
        <v>64.419377090004588</v>
      </c>
      <c r="V44">
        <f t="shared" si="7"/>
        <v>64.419377090004588</v>
      </c>
      <c r="W44">
        <f t="shared" si="7"/>
        <v>64.419377090004588</v>
      </c>
      <c r="Y44" s="1">
        <v>2036</v>
      </c>
      <c r="Z44">
        <f t="shared" si="8"/>
        <v>87.91350285224155</v>
      </c>
      <c r="AA44">
        <f t="shared" si="8"/>
        <v>87.91350285224155</v>
      </c>
      <c r="AB44">
        <f t="shared" si="8"/>
        <v>87.91350285224155</v>
      </c>
      <c r="AC44">
        <f t="shared" si="8"/>
        <v>87.91350285224155</v>
      </c>
      <c r="AD44">
        <f t="shared" si="8"/>
        <v>87.91350285224155</v>
      </c>
    </row>
    <row r="45" spans="4:30" x14ac:dyDescent="0.25">
      <c r="D45" s="1">
        <v>2037</v>
      </c>
      <c r="E45">
        <f t="shared" si="5"/>
        <v>16.346324059747417</v>
      </c>
      <c r="F45">
        <f t="shared" si="5"/>
        <v>16.346324059747417</v>
      </c>
      <c r="G45">
        <f t="shared" si="5"/>
        <v>16.346324059747417</v>
      </c>
      <c r="H45">
        <f t="shared" si="5"/>
        <v>16.346324059747417</v>
      </c>
      <c r="I45">
        <f t="shared" si="5"/>
        <v>16.346324059747417</v>
      </c>
      <c r="K45" s="1">
        <v>2037</v>
      </c>
      <c r="L45">
        <f t="shared" si="6"/>
        <v>29.720589199540758</v>
      </c>
      <c r="M45">
        <f t="shared" si="6"/>
        <v>29.720589199540758</v>
      </c>
      <c r="N45">
        <f t="shared" si="6"/>
        <v>29.720589199540758</v>
      </c>
      <c r="O45">
        <f t="shared" si="6"/>
        <v>29.720589199540758</v>
      </c>
      <c r="P45">
        <f t="shared" si="6"/>
        <v>29.720589199540758</v>
      </c>
      <c r="R45" s="1">
        <v>2037</v>
      </c>
      <c r="S45">
        <f t="shared" si="7"/>
        <v>44.580883799311138</v>
      </c>
      <c r="T45">
        <f t="shared" si="7"/>
        <v>44.580883799311138</v>
      </c>
      <c r="U45">
        <f t="shared" si="7"/>
        <v>44.580883799311138</v>
      </c>
      <c r="V45">
        <f t="shared" si="7"/>
        <v>44.580883799311138</v>
      </c>
      <c r="W45">
        <f t="shared" si="7"/>
        <v>44.580883799311138</v>
      </c>
      <c r="Y45" s="1">
        <v>2037</v>
      </c>
      <c r="Z45">
        <f t="shared" si="8"/>
        <v>63.156252049024111</v>
      </c>
      <c r="AA45">
        <f t="shared" si="8"/>
        <v>63.156252049024111</v>
      </c>
      <c r="AB45">
        <f t="shared" si="8"/>
        <v>63.156252049024111</v>
      </c>
      <c r="AC45">
        <f t="shared" si="8"/>
        <v>63.156252049024111</v>
      </c>
      <c r="AD45">
        <f t="shared" si="8"/>
        <v>63.156252049024111</v>
      </c>
    </row>
    <row r="46" spans="4:30" x14ac:dyDescent="0.25">
      <c r="D46" s="1">
        <v>2038</v>
      </c>
      <c r="E46">
        <f t="shared" si="5"/>
        <v>5.8275665097138738</v>
      </c>
      <c r="F46">
        <f t="shared" si="5"/>
        <v>5.8275665097138738</v>
      </c>
      <c r="G46">
        <f t="shared" si="5"/>
        <v>5.8275665097138738</v>
      </c>
      <c r="H46">
        <f t="shared" si="5"/>
        <v>5.8275665097138738</v>
      </c>
      <c r="I46">
        <f t="shared" si="5"/>
        <v>5.8275665097138738</v>
      </c>
      <c r="K46" s="1">
        <v>2038</v>
      </c>
      <c r="L46">
        <f t="shared" si="6"/>
        <v>16.025807901713154</v>
      </c>
      <c r="M46">
        <f t="shared" si="6"/>
        <v>16.025807901713154</v>
      </c>
      <c r="N46">
        <f t="shared" si="6"/>
        <v>16.025807901713154</v>
      </c>
      <c r="O46">
        <f t="shared" si="6"/>
        <v>16.025807901713154</v>
      </c>
      <c r="P46">
        <f t="shared" si="6"/>
        <v>16.025807901713154</v>
      </c>
      <c r="R46" s="1">
        <v>2038</v>
      </c>
      <c r="S46">
        <f t="shared" si="7"/>
        <v>29.137832548569371</v>
      </c>
      <c r="T46">
        <f t="shared" si="7"/>
        <v>29.137832548569371</v>
      </c>
      <c r="U46">
        <f t="shared" si="7"/>
        <v>29.137832548569371</v>
      </c>
      <c r="V46">
        <f t="shared" si="7"/>
        <v>29.137832548569371</v>
      </c>
      <c r="W46">
        <f t="shared" si="7"/>
        <v>29.137832548569371</v>
      </c>
      <c r="Y46" s="1">
        <v>2038</v>
      </c>
      <c r="Z46">
        <f t="shared" si="8"/>
        <v>43.706748822854053</v>
      </c>
      <c r="AA46">
        <f t="shared" si="8"/>
        <v>43.706748822854053</v>
      </c>
      <c r="AB46">
        <f t="shared" si="8"/>
        <v>43.706748822854053</v>
      </c>
      <c r="AC46">
        <f t="shared" si="8"/>
        <v>43.706748822854053</v>
      </c>
      <c r="AD46">
        <f t="shared" si="8"/>
        <v>43.706748822854053</v>
      </c>
    </row>
    <row r="47" spans="4:30" x14ac:dyDescent="0.25">
      <c r="D47" s="1">
        <v>2039</v>
      </c>
      <c r="E47">
        <f t="shared" ref="E47:I49" si="9">E21*$B21</f>
        <v>-4.2849753747896129</v>
      </c>
      <c r="F47">
        <f t="shared" si="9"/>
        <v>-4.2849753747896129</v>
      </c>
      <c r="G47">
        <f t="shared" si="9"/>
        <v>-4.2849753747896129</v>
      </c>
      <c r="H47">
        <f t="shared" si="9"/>
        <v>-4.2849753747896129</v>
      </c>
      <c r="I47">
        <f t="shared" si="9"/>
        <v>-4.2849753747896129</v>
      </c>
      <c r="K47" s="1">
        <v>2039</v>
      </c>
      <c r="L47">
        <f t="shared" ref="L47:P50" si="10">L21*$B21</f>
        <v>5.7133004997194838</v>
      </c>
      <c r="M47">
        <f t="shared" si="10"/>
        <v>5.7133004997194838</v>
      </c>
      <c r="N47">
        <f t="shared" si="10"/>
        <v>5.7133004997194838</v>
      </c>
      <c r="O47">
        <f t="shared" si="10"/>
        <v>5.7133004997194838</v>
      </c>
      <c r="P47">
        <f t="shared" si="10"/>
        <v>5.7133004997194838</v>
      </c>
      <c r="R47" s="1">
        <v>2039</v>
      </c>
      <c r="S47">
        <f t="shared" ref="S47:W51" si="11">S21*$B21</f>
        <v>25.709852248737675</v>
      </c>
      <c r="T47">
        <f t="shared" si="11"/>
        <v>25.709852248737675</v>
      </c>
      <c r="U47">
        <f t="shared" si="11"/>
        <v>25.709852248737675</v>
      </c>
      <c r="V47">
        <f t="shared" si="11"/>
        <v>25.709852248737675</v>
      </c>
      <c r="W47">
        <f t="shared" si="11"/>
        <v>25.709852248737675</v>
      </c>
      <c r="Y47" s="1">
        <v>2039</v>
      </c>
      <c r="Z47">
        <f t="shared" ref="Z47:AD52" si="12">Z21*$B21</f>
        <v>28.566502498597419</v>
      </c>
      <c r="AA47">
        <f t="shared" si="12"/>
        <v>28.566502498597419</v>
      </c>
      <c r="AB47">
        <f t="shared" si="12"/>
        <v>28.566502498597419</v>
      </c>
      <c r="AC47">
        <f t="shared" si="12"/>
        <v>28.566502498597419</v>
      </c>
      <c r="AD47">
        <f t="shared" si="12"/>
        <v>28.566502498597419</v>
      </c>
    </row>
    <row r="48" spans="4:30" x14ac:dyDescent="0.25">
      <c r="D48" s="1">
        <v>2040</v>
      </c>
      <c r="E48">
        <f t="shared" si="9"/>
        <v>-30.106853123521788</v>
      </c>
      <c r="F48">
        <f t="shared" si="9"/>
        <v>-30.106853123521788</v>
      </c>
      <c r="G48">
        <f t="shared" si="9"/>
        <v>-30.106853123521788</v>
      </c>
      <c r="H48">
        <f t="shared" si="9"/>
        <v>-30.106853123521788</v>
      </c>
      <c r="I48">
        <f t="shared" si="9"/>
        <v>-30.106853123521788</v>
      </c>
      <c r="K48" s="1">
        <v>2040</v>
      </c>
      <c r="L48">
        <f t="shared" si="10"/>
        <v>-4.2009562497937374</v>
      </c>
      <c r="M48">
        <f t="shared" si="10"/>
        <v>-4.2009562497937374</v>
      </c>
      <c r="N48">
        <f t="shared" si="10"/>
        <v>-4.2009562497937374</v>
      </c>
      <c r="O48">
        <f t="shared" si="10"/>
        <v>-4.2009562497937374</v>
      </c>
      <c r="P48">
        <f t="shared" si="10"/>
        <v>-4.2009562497937374</v>
      </c>
      <c r="R48" s="1">
        <v>2040</v>
      </c>
      <c r="S48">
        <f t="shared" si="11"/>
        <v>9.8022312495187212</v>
      </c>
      <c r="T48">
        <f t="shared" si="11"/>
        <v>9.8022312495187212</v>
      </c>
      <c r="U48">
        <f t="shared" si="11"/>
        <v>9.8022312495187212</v>
      </c>
      <c r="V48">
        <f t="shared" si="11"/>
        <v>9.8022312495187212</v>
      </c>
      <c r="W48">
        <f t="shared" si="11"/>
        <v>9.8022312495187212</v>
      </c>
      <c r="Y48" s="1">
        <v>2040</v>
      </c>
      <c r="Z48">
        <f t="shared" si="12"/>
        <v>15.403506249243705</v>
      </c>
      <c r="AA48">
        <f t="shared" si="12"/>
        <v>15.403506249243705</v>
      </c>
      <c r="AB48">
        <f t="shared" si="12"/>
        <v>15.403506249243705</v>
      </c>
      <c r="AC48">
        <f t="shared" si="12"/>
        <v>15.403506249243705</v>
      </c>
      <c r="AD48">
        <f t="shared" si="12"/>
        <v>15.403506249243705</v>
      </c>
    </row>
    <row r="49" spans="4:30" x14ac:dyDescent="0.25">
      <c r="D49" s="1">
        <v>2041</v>
      </c>
      <c r="E49">
        <f t="shared" si="9"/>
        <v>-19.906492033336338</v>
      </c>
      <c r="F49">
        <f t="shared" si="9"/>
        <v>-19.906492033336338</v>
      </c>
      <c r="G49">
        <f t="shared" si="9"/>
        <v>-19.906492033336338</v>
      </c>
      <c r="H49">
        <f t="shared" si="9"/>
        <v>-19.906492033336338</v>
      </c>
      <c r="I49">
        <f t="shared" si="9"/>
        <v>-19.906492033336338</v>
      </c>
      <c r="K49" s="1">
        <v>2041</v>
      </c>
      <c r="L49">
        <f t="shared" si="10"/>
        <v>-29.5165226701194</v>
      </c>
      <c r="M49">
        <f t="shared" si="10"/>
        <v>-29.5165226701194</v>
      </c>
      <c r="N49">
        <f t="shared" si="10"/>
        <v>-29.5165226701194</v>
      </c>
      <c r="O49">
        <f t="shared" si="10"/>
        <v>-29.5165226701194</v>
      </c>
      <c r="P49">
        <f t="shared" si="10"/>
        <v>-29.5165226701194</v>
      </c>
      <c r="R49" s="1">
        <v>2041</v>
      </c>
      <c r="S49">
        <f t="shared" si="11"/>
        <v>-4.1185845586213112</v>
      </c>
      <c r="T49">
        <f t="shared" si="11"/>
        <v>-4.1185845586213112</v>
      </c>
      <c r="U49">
        <f t="shared" si="11"/>
        <v>-4.1185845586213112</v>
      </c>
      <c r="V49">
        <f t="shared" si="11"/>
        <v>-4.1185845586213112</v>
      </c>
      <c r="W49">
        <f t="shared" si="11"/>
        <v>-4.1185845586213112</v>
      </c>
      <c r="Y49" s="1">
        <v>2041</v>
      </c>
      <c r="Z49">
        <f t="shared" si="12"/>
        <v>5.4914460781617489</v>
      </c>
      <c r="AA49">
        <f t="shared" si="12"/>
        <v>5.4914460781617489</v>
      </c>
      <c r="AB49">
        <f t="shared" si="12"/>
        <v>5.4914460781617489</v>
      </c>
      <c r="AC49">
        <f t="shared" si="12"/>
        <v>5.4914460781617489</v>
      </c>
      <c r="AD49">
        <f t="shared" si="12"/>
        <v>5.4914460781617489</v>
      </c>
    </row>
    <row r="50" spans="4:30" x14ac:dyDescent="0.25">
      <c r="K50" s="1">
        <v>2042</v>
      </c>
      <c r="L50">
        <f t="shared" si="10"/>
        <v>-19.516168660133665</v>
      </c>
      <c r="M50">
        <f t="shared" si="10"/>
        <v>-19.516168660133665</v>
      </c>
      <c r="N50">
        <f t="shared" si="10"/>
        <v>-19.516168660133665</v>
      </c>
      <c r="O50">
        <f t="shared" si="10"/>
        <v>-19.516168660133665</v>
      </c>
      <c r="P50">
        <f t="shared" si="10"/>
        <v>-19.516168660133665</v>
      </c>
      <c r="R50" s="1">
        <v>2042</v>
      </c>
      <c r="S50">
        <f t="shared" si="11"/>
        <v>-47.780964650672082</v>
      </c>
      <c r="T50">
        <f t="shared" si="11"/>
        <v>-47.780964650672082</v>
      </c>
      <c r="U50">
        <f t="shared" si="11"/>
        <v>-47.780964650672082</v>
      </c>
      <c r="V50">
        <f t="shared" si="11"/>
        <v>-47.780964650672082</v>
      </c>
      <c r="W50">
        <f t="shared" si="11"/>
        <v>-47.780964650672082</v>
      </c>
      <c r="Y50" s="1">
        <v>2042</v>
      </c>
      <c r="Z50">
        <f t="shared" si="12"/>
        <v>-4.0378279986483445</v>
      </c>
      <c r="AA50">
        <f t="shared" si="12"/>
        <v>-4.0378279986483445</v>
      </c>
      <c r="AB50">
        <f t="shared" si="12"/>
        <v>-4.0378279986483445</v>
      </c>
      <c r="AC50">
        <f t="shared" si="12"/>
        <v>-4.0378279986483445</v>
      </c>
      <c r="AD50">
        <f t="shared" si="12"/>
        <v>-4.0378279986483445</v>
      </c>
    </row>
    <row r="51" spans="4:30" x14ac:dyDescent="0.25">
      <c r="R51" s="1">
        <v>2043</v>
      </c>
      <c r="S51">
        <f t="shared" si="11"/>
        <v>-32.329015021857664</v>
      </c>
      <c r="T51">
        <f t="shared" si="11"/>
        <v>-32.329015021857664</v>
      </c>
      <c r="U51">
        <f t="shared" si="11"/>
        <v>-32.329015021857664</v>
      </c>
      <c r="V51">
        <f t="shared" si="11"/>
        <v>-32.329015021857664</v>
      </c>
      <c r="W51">
        <f t="shared" si="11"/>
        <v>-32.329015021857664</v>
      </c>
      <c r="Y51" s="1">
        <v>2043</v>
      </c>
      <c r="Z51">
        <f t="shared" si="12"/>
        <v>-28.370360121222028</v>
      </c>
      <c r="AA51">
        <f t="shared" si="12"/>
        <v>-28.370360121222028</v>
      </c>
      <c r="AB51">
        <f t="shared" si="12"/>
        <v>-28.370360121222028</v>
      </c>
      <c r="AC51">
        <f t="shared" si="12"/>
        <v>-28.370360121222028</v>
      </c>
      <c r="AD51">
        <f t="shared" si="12"/>
        <v>-28.370360121222028</v>
      </c>
    </row>
    <row r="52" spans="4:30" x14ac:dyDescent="0.25">
      <c r="Y52" s="1">
        <v>2044</v>
      </c>
      <c r="Z52">
        <f t="shared" si="12"/>
        <v>-18.758332045495642</v>
      </c>
      <c r="AA52">
        <f t="shared" si="12"/>
        <v>-18.758332045495642</v>
      </c>
      <c r="AB52">
        <f t="shared" si="12"/>
        <v>-18.758332045495642</v>
      </c>
      <c r="AC52">
        <f t="shared" si="12"/>
        <v>-18.758332045495642</v>
      </c>
      <c r="AD52">
        <f t="shared" si="12"/>
        <v>-18.758332045495642</v>
      </c>
    </row>
    <row r="56" spans="4:30" x14ac:dyDescent="0.25">
      <c r="D56" t="s">
        <v>15</v>
      </c>
      <c r="E56" s="5">
        <f>E30 + NPV(0.1,E31:E49)</f>
        <v>1100.791125532274</v>
      </c>
      <c r="F56" s="5">
        <f t="shared" ref="F56:I56" si="13">F30 + NPV(0.1,F31:F49)</f>
        <v>1366.9782455664565</v>
      </c>
      <c r="G56" s="5">
        <f t="shared" si="13"/>
        <v>878.7546412565971</v>
      </c>
      <c r="H56" s="5">
        <f t="shared" si="13"/>
        <v>690.21431997062757</v>
      </c>
      <c r="I56" s="5">
        <f t="shared" si="13"/>
        <v>414.68576689590986</v>
      </c>
      <c r="L56" s="5">
        <f>L30 + NPV(0.1,L31:L50)</f>
        <v>981.09725983268584</v>
      </c>
      <c r="M56" s="5">
        <f t="shared" ref="M56:P56" si="14">M30 + NPV(0.1,M31:M50)</f>
        <v>1222.1266754629667</v>
      </c>
      <c r="N56" s="5">
        <f t="shared" si="14"/>
        <v>888.1865105061579</v>
      </c>
      <c r="O56" s="5">
        <f t="shared" si="14"/>
        <v>695.99066813960803</v>
      </c>
      <c r="P56" s="5">
        <f t="shared" si="14"/>
        <v>450.4215477521596</v>
      </c>
      <c r="S56" s="5">
        <f>S6 + NPV(0.1,S7:S25)</f>
        <v>1173.1825169314902</v>
      </c>
      <c r="T56" s="5">
        <f t="shared" ref="T56:W56" si="15">T6 + NPV(0.1,T7:T25)</f>
        <v>1252.5461532951265</v>
      </c>
      <c r="U56" s="5">
        <f t="shared" si="15"/>
        <v>861.79668263055487</v>
      </c>
      <c r="V56" s="5">
        <f t="shared" si="15"/>
        <v>663.72278057468429</v>
      </c>
      <c r="W56" s="5">
        <f t="shared" si="15"/>
        <v>663.72278057468429</v>
      </c>
      <c r="Z56" s="5">
        <f>Z30 + NPV(0.1,Z31:Z52)</f>
        <v>779.33889050356152</v>
      </c>
      <c r="AA56" s="5">
        <f t="shared" ref="AA56:AD56" si="16">AA30 + NPV(0.1,AA31:AA52)</f>
        <v>832.43744429096068</v>
      </c>
      <c r="AB56" s="5">
        <f t="shared" si="16"/>
        <v>951.25342768156247</v>
      </c>
      <c r="AC56" s="5">
        <f t="shared" si="16"/>
        <v>770.36693214467118</v>
      </c>
      <c r="AD56" s="5">
        <f t="shared" si="16"/>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C760-C25D-8041-BD40-2EC4DFFD9045}">
  <sheetPr>
    <tabColor theme="5" tint="0.79998168889431442"/>
  </sheetPr>
  <dimension ref="G15:Q27"/>
  <sheetViews>
    <sheetView workbookViewId="0">
      <selection activeCell="F27" sqref="F27"/>
    </sheetView>
  </sheetViews>
  <sheetFormatPr defaultColWidth="11" defaultRowHeight="15.75" x14ac:dyDescent="0.25"/>
  <sheetData>
    <row r="15" spans="8:17" x14ac:dyDescent="0.25">
      <c r="H15" t="s">
        <v>35</v>
      </c>
      <c r="M15" t="s">
        <v>36</v>
      </c>
    </row>
    <row r="16" spans="8:17" x14ac:dyDescent="0.25">
      <c r="H16" s="8" t="s">
        <v>8</v>
      </c>
      <c r="I16" s="8" t="s">
        <v>9</v>
      </c>
      <c r="J16" s="8" t="s">
        <v>10</v>
      </c>
      <c r="K16" s="8" t="s">
        <v>11</v>
      </c>
      <c r="L16" s="8" t="s">
        <v>12</v>
      </c>
      <c r="M16" s="8" t="s">
        <v>8</v>
      </c>
      <c r="N16" s="8" t="s">
        <v>9</v>
      </c>
      <c r="O16" s="8" t="s">
        <v>10</v>
      </c>
      <c r="P16" s="8" t="s">
        <v>11</v>
      </c>
      <c r="Q16" s="8" t="s">
        <v>12</v>
      </c>
    </row>
    <row r="17" spans="7:17" x14ac:dyDescent="0.25">
      <c r="G17" t="s">
        <v>37</v>
      </c>
      <c r="H17" s="10">
        <v>116.03807174236417</v>
      </c>
      <c r="I17" s="10">
        <v>184.67443537872779</v>
      </c>
      <c r="J17" s="10">
        <v>85.01594210641035</v>
      </c>
      <c r="K17" s="10">
        <v>54.806163837414815</v>
      </c>
      <c r="L17" s="10">
        <v>-3.3756543444033795</v>
      </c>
      <c r="M17" s="10">
        <v>105.90102527777938</v>
      </c>
      <c r="N17" s="10">
        <v>136.44647982323394</v>
      </c>
      <c r="O17" s="10">
        <v>-2.3361169939233264</v>
      </c>
      <c r="P17" s="10">
        <v>-13.512700808988114</v>
      </c>
      <c r="Q17" s="10">
        <v>-13.512700808988114</v>
      </c>
    </row>
    <row r="18" spans="7:17" x14ac:dyDescent="0.25">
      <c r="G18" t="s">
        <v>38</v>
      </c>
      <c r="H18" s="10">
        <v>785.33145366108124</v>
      </c>
      <c r="I18" s="10">
        <v>926.51327184289937</v>
      </c>
      <c r="J18" s="10">
        <v>698.33213667453663</v>
      </c>
      <c r="K18" s="10">
        <v>553.30086086749418</v>
      </c>
      <c r="L18" s="10">
        <v>364.78019971046939</v>
      </c>
      <c r="M18" s="10">
        <v>680.98549025861405</v>
      </c>
      <c r="N18" s="10">
        <v>742.98549025861405</v>
      </c>
      <c r="O18" s="10">
        <v>342.26545747396824</v>
      </c>
      <c r="P18" s="10">
        <v>259.68292150710073</v>
      </c>
      <c r="Q18" s="10">
        <v>259.68292150710073</v>
      </c>
    </row>
    <row r="19" spans="7:17" x14ac:dyDescent="0.25">
      <c r="G19" t="s">
        <v>39</v>
      </c>
      <c r="H19" s="10">
        <v>1268.7628165073061</v>
      </c>
      <c r="I19" s="10">
        <v>1448.3082710527606</v>
      </c>
      <c r="J19" s="10">
        <v>1318.9933335484918</v>
      </c>
      <c r="K19" s="10">
        <v>1044.0071987216359</v>
      </c>
      <c r="L19" s="10">
        <v>760.66910706123019</v>
      </c>
      <c r="M19" s="10">
        <v>1173.1825169314902</v>
      </c>
      <c r="N19" s="10">
        <v>1252.5461532951265</v>
      </c>
      <c r="O19" s="10">
        <v>861.79668263055487</v>
      </c>
      <c r="P19" s="10">
        <v>663.72278057468429</v>
      </c>
      <c r="Q19" s="10">
        <v>663.72278057468429</v>
      </c>
    </row>
    <row r="20" spans="7:17" x14ac:dyDescent="0.25">
      <c r="H20" s="5"/>
      <c r="I20" s="5"/>
      <c r="J20" s="5"/>
      <c r="K20" s="5"/>
      <c r="L20" s="5"/>
    </row>
    <row r="21" spans="7:17" x14ac:dyDescent="0.25">
      <c r="H21" s="5"/>
      <c r="I21" s="5"/>
      <c r="J21" s="5"/>
      <c r="K21" s="5"/>
      <c r="L21" s="5"/>
    </row>
    <row r="25" spans="7:17" x14ac:dyDescent="0.25">
      <c r="K25" s="6">
        <f t="shared" ref="K25:L27" si="0">K17/H17-1</f>
        <v>-0.52768808534582257</v>
      </c>
      <c r="L25" s="6">
        <f t="shared" si="0"/>
        <v>-1.0182789476923573</v>
      </c>
    </row>
    <row r="26" spans="7:17" x14ac:dyDescent="0.25">
      <c r="K26" s="6">
        <f t="shared" si="0"/>
        <v>-0.29545562158742023</v>
      </c>
      <c r="L26" s="6">
        <f t="shared" si="0"/>
        <v>-0.60628712961132636</v>
      </c>
    </row>
    <row r="27" spans="7:17" x14ac:dyDescent="0.25">
      <c r="K27" s="6">
        <f t="shared" si="0"/>
        <v>-0.17714549548700143</v>
      </c>
      <c r="L27" s="6">
        <f t="shared" si="0"/>
        <v>-0.47478784574757171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Oil price - assumption determin</vt:lpstr>
      <vt:lpstr>OLD MAY-24 --&gt;</vt:lpstr>
      <vt:lpstr>Small Field</vt:lpstr>
      <vt:lpstr>Medium Field</vt:lpstr>
      <vt:lpstr>Large Field</vt:lpstr>
      <vt:lpstr>No_inc_Small Field</vt:lpstr>
      <vt:lpstr>No_inc_Medium</vt:lpstr>
      <vt:lpstr>No_inc_Large</vt:lpstr>
      <vt:lpstr>NPV tab 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Regalado</dc:creator>
  <cp:keywords/>
  <dc:description/>
  <cp:lastModifiedBy>Arturo Regalado</cp:lastModifiedBy>
  <cp:revision/>
  <dcterms:created xsi:type="dcterms:W3CDTF">2024-04-18T19:53:06Z</dcterms:created>
  <dcterms:modified xsi:type="dcterms:W3CDTF">2024-10-05T18:43:18Z</dcterms:modified>
  <cp:category/>
  <cp:contentStatus/>
</cp:coreProperties>
</file>