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D:\Новая папка\"/>
    </mc:Choice>
  </mc:AlternateContent>
  <xr:revisionPtr revIDLastSave="0" documentId="13_ncr:1_{FAC1559D-B403-46AA-8CAE-A0E801207A4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Титул" sheetId="1" r:id="rId1"/>
    <sheet name="Содержание" sheetId="2" r:id="rId2"/>
    <sheet name="Input Registers" sheetId="3" r:id="rId3"/>
    <sheet name="Holding Regist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4" l="1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</calcChain>
</file>

<file path=xl/sharedStrings.xml><?xml version="1.0" encoding="utf-8"?>
<sst xmlns="http://schemas.openxmlformats.org/spreadsheetml/2006/main" count="464" uniqueCount="163">
  <si>
    <t>Версия</t>
  </si>
  <si>
    <t>v0.0</t>
  </si>
  <si>
    <t>Карта регистров Modbus</t>
  </si>
  <si>
    <t>Префикс в SCADA:</t>
  </si>
  <si>
    <t>MSK_SHUV3_</t>
  </si>
  <si>
    <t xml:space="preserve">Разработал </t>
  </si>
  <si>
    <t>Артюшкин Р.Ю.</t>
  </si>
  <si>
    <t>Содержание</t>
  </si>
  <si>
    <t>Регистры ModBus:</t>
  </si>
  <si>
    <t>Раздел</t>
  </si>
  <si>
    <t>Описание</t>
  </si>
  <si>
    <t>Все регистры расположены в области Input Registers и Holding Registers (функция чтения 3 и 4, функция записи 6, 16)</t>
  </si>
  <si>
    <t>Описание специальных типов:</t>
  </si>
  <si>
    <t>Номер регистра</t>
  </si>
  <si>
    <t>Тип данных</t>
  </si>
  <si>
    <t>ТЭГ</t>
  </si>
  <si>
    <t>ТЭГ в SCADA</t>
  </si>
  <si>
    <t>Системная информация</t>
  </si>
  <si>
    <t>Диагностика ПЛК</t>
  </si>
  <si>
    <r>
      <rPr>
        <sz val="11"/>
        <color theme="1"/>
        <rFont val="Calibri"/>
        <scheme val="minor"/>
      </rPr>
      <t>cPLC_Matrix</t>
    </r>
  </si>
  <si>
    <t>SYS_Matrix</t>
  </si>
  <si>
    <t>Аварии модулей ПЛК</t>
  </si>
  <si>
    <t>WORD</t>
  </si>
  <si>
    <t>SYS_AvarModules</t>
  </si>
  <si>
    <t>Аварии связи с устройствами по Modbus RTU</t>
  </si>
  <si>
    <t>SYS_AvarLinkRTU</t>
  </si>
  <si>
    <t>Аварии связи с устройствами по Modbus TCP</t>
  </si>
  <si>
    <t>SYS_AvarLinkTCP</t>
  </si>
  <si>
    <t>Текущее время и дата</t>
  </si>
  <si>
    <t>cTime</t>
  </si>
  <si>
    <t>SYS_DataTime</t>
  </si>
  <si>
    <t>Резерв</t>
  </si>
  <si>
    <t>Состояние вводного рубильника QS1</t>
  </si>
  <si>
    <t>cQF</t>
  </si>
  <si>
    <t>DIAG_QS1</t>
  </si>
  <si>
    <t>Состояние автомата 1QF1</t>
  </si>
  <si>
    <t>DIAG_1QF1</t>
  </si>
  <si>
    <t>Состояние автомата 1QF2</t>
  </si>
  <si>
    <t>DIAG_1QF2</t>
  </si>
  <si>
    <t>Реле контроля фаз</t>
  </si>
  <si>
    <t>cBI</t>
  </si>
  <si>
    <t>DIAG_RKF</t>
  </si>
  <si>
    <t>Состояние автомата 1QF3</t>
  </si>
  <si>
    <t>DIAG_1QF3</t>
  </si>
  <si>
    <t>Низкий заряд батареи блока питания 2TV2</t>
  </si>
  <si>
    <t>DIAG_2TV2_LowBattery</t>
  </si>
  <si>
    <t>Состояние блока питания 2TV2</t>
  </si>
  <si>
    <t>DIAG_2TV2_Status</t>
  </si>
  <si>
    <t>Низкий заряд батареи блока питания 2TV4</t>
  </si>
  <si>
    <t>DIAG_2TV4_LowBattery</t>
  </si>
  <si>
    <t>Состояние блока питания 2TV4</t>
  </si>
  <si>
    <t>DIAG_2TV4_Status</t>
  </si>
  <si>
    <t>Сигнал "Пожар" от АПС</t>
  </si>
  <si>
    <t>DIAG_Fire</t>
  </si>
  <si>
    <t>Состояние автомата 2SF3</t>
  </si>
  <si>
    <t>DIAG_2SF3</t>
  </si>
  <si>
    <t>Состояние автомата 2SF4</t>
  </si>
  <si>
    <t>DIAG_2SF4</t>
  </si>
  <si>
    <t>Состояние автомата 2SF5</t>
  </si>
  <si>
    <t>DIAG_2SF5</t>
  </si>
  <si>
    <t>Состояние автомата 2SF6</t>
  </si>
  <si>
    <t>DIAG_2SF6</t>
  </si>
  <si>
    <t>Состояние автомата 2SF7</t>
  </si>
  <si>
    <t>DIAG_2SF7</t>
  </si>
  <si>
    <t>Состояние автомата 2SF8</t>
  </si>
  <si>
    <t>DIAG_2SF8</t>
  </si>
  <si>
    <t>Общая авария ИБП</t>
  </si>
  <si>
    <t>DIAG_IBP_Alrm</t>
  </si>
  <si>
    <t>Работа ИБП по байпасу</t>
  </si>
  <si>
    <t>DIAG_IBP_Bypass</t>
  </si>
  <si>
    <t>Работа ИБП от Батарей</t>
  </si>
  <si>
    <t>DIAG_IBP_Batt</t>
  </si>
  <si>
    <t>Состояние автомата 4QF1 П8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</si>
  <si>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4QF1</t>
    </r>
  </si>
  <si>
    <t>Состояние автомата 4QF2 В8</t>
  </si>
  <si>
    <r>
      <rPr>
        <i/>
        <sz val="11"/>
        <color theme="1"/>
        <rFont val="Calibri"/>
        <scheme val="minor"/>
      </rPr>
      <t>DIAG</t>
    </r>
    <r>
      <rPr>
        <sz val="11"/>
        <color theme="1"/>
        <rFont val="Calibri"/>
      </rPr>
      <t>_4QF2</t>
    </r>
  </si>
  <si>
    <t>Состояние автомата 4QF3 РР-ПВ8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</si>
  <si>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4QF3</t>
    </r>
  </si>
  <si>
    <t>Состояние автомата 5QF1 насоса П8-Н1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</si>
  <si>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5QF1</t>
    </r>
  </si>
  <si>
    <t>Состояние автомата 5QF2 насоса П8-Н2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</si>
  <si>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5QF2</t>
    </r>
  </si>
  <si>
    <t>Состояние автомата 6QF1 пароувлажнителя П8-ПУ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</si>
  <si>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6QF1</t>
    </r>
  </si>
  <si>
    <t>Состояние автомата 6QF2 Электрокалорифера П8-ЭК1</t>
  </si>
  <si>
    <r>
      <rPr>
        <i/>
        <sz val="11"/>
        <color theme="1"/>
        <rFont val="Calibri"/>
        <scheme val="minor"/>
      </rPr>
      <t>DIAG</t>
    </r>
    <r>
      <rPr>
        <sz val="11"/>
        <color theme="1"/>
        <rFont val="Calibri"/>
      </rPr>
      <t>_6QF2</t>
    </r>
  </si>
  <si>
    <t>Состояние автомата 6QF3 питание ИБП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</si>
  <si>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6QF3</t>
    </r>
  </si>
  <si>
    <t>Состояние автомата 6QF4 питание ПЛК swegon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</si>
  <si>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6QF4</t>
    </r>
  </si>
  <si>
    <t>Состояние сервисного выключателя П8-QS</t>
  </si>
  <si>
    <t>AHU08_QS_P8</t>
  </si>
  <si>
    <t>Состояние сервисного выключателя В8-QS</t>
  </si>
  <si>
    <t>AHU08_QS_V8</t>
  </si>
  <si>
    <t>Состояние сервисного выключателя РР8-QS</t>
  </si>
  <si>
    <t>AHU08_QS_PP8</t>
  </si>
  <si>
    <t>Состояние сервисного выключателя П8-ЭК1-QS</t>
  </si>
  <si>
    <t>AHU08_QS_EK1</t>
  </si>
  <si>
    <t>Сигнал аварии пароувлажнителя П8-ПУ</t>
  </si>
  <si>
    <t>AHU08_PU_Alrm</t>
  </si>
  <si>
    <t>Состояние гигростата П8-MS1</t>
  </si>
  <si>
    <t>AHU08_MS1</t>
  </si>
  <si>
    <t>Сигнал на запуск насоса П8-Н1 от щита PV8-SILVER</t>
  </si>
  <si>
    <t>AHU08_Swegon_Run_H1</t>
  </si>
  <si>
    <t>Сигнал на запуск насоса П8-Н2 от щита PV8-SILVER</t>
  </si>
  <si>
    <t>AHU08_Swegon_Run_H2</t>
  </si>
  <si>
    <t>Сигнал на запуск пароувлажнителя П8-ПУ от щита PV8-SILVER</t>
  </si>
  <si>
    <t>AHU08_Swegon_Run_PU</t>
  </si>
  <si>
    <t>Запуск увлажнителя П8-ПУ</t>
  </si>
  <si>
    <t>cBO</t>
  </si>
  <si>
    <t>AHU08_Pusk_PU</t>
  </si>
  <si>
    <t>Управление контактором питания 5КМ1 насоса П8-Н1</t>
  </si>
  <si>
    <t>cBOFB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</si>
  <si>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Pusk_H1</t>
    </r>
  </si>
  <si>
    <t>Управление контактором питания 5КМ2 насоса П8-Н2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</si>
  <si>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Pusk_H2</t>
    </r>
  </si>
  <si>
    <t>Управление контактором электрокалорифера П8-ЭК1</t>
  </si>
  <si>
    <r>
      <rPr>
        <i/>
        <sz val="11"/>
        <color theme="1"/>
        <rFont val="Calibri"/>
        <scheme val="minor"/>
      </rPr>
      <t>DIAG_</t>
    </r>
    <r>
      <rPr>
        <sz val="11"/>
        <color theme="1"/>
        <rFont val="Calibri"/>
      </rPr>
      <t>Pusk_EK1</t>
    </r>
  </si>
  <si>
    <t>Температура воздуха П8-TE3</t>
  </si>
  <si>
    <t>cAI</t>
  </si>
  <si>
    <t>AHU08_TE3</t>
  </si>
  <si>
    <t>Температура воздуха П8-TE5</t>
  </si>
  <si>
    <t>AHU08_TE5</t>
  </si>
  <si>
    <t>Давление теплоносителя П8-PDE2.1</t>
  </si>
  <si>
    <t>AHU08_PDE2_1</t>
  </si>
  <si>
    <t>Давление теплоносителя П8-PDE2.2</t>
  </si>
  <si>
    <t>AHU08_PDE2_2</t>
  </si>
  <si>
    <t>Давление теплоносителя П8-PDE3.1</t>
  </si>
  <si>
    <t>AHU08_PDE3_1</t>
  </si>
  <si>
    <t>Давление теплоносителя П8-PDE3.2</t>
  </si>
  <si>
    <t>AHU08_PDE3_2</t>
  </si>
  <si>
    <t>Влажность воздуха датчик В8-ТМЕ1</t>
  </si>
  <si>
    <t>AHU08_V8_TME1_RH</t>
  </si>
  <si>
    <t>Температура воздуха датчик В8-ТМЕ1</t>
  </si>
  <si>
    <t>AHU08_V8_TME1_TE</t>
  </si>
  <si>
    <t>СО2 воздуха датчик В8-ТЕСО1</t>
  </si>
  <si>
    <t>AHU08_TECO1_CO</t>
  </si>
  <si>
    <t>Температура воздуха датчик В8-ТЕСО1</t>
  </si>
  <si>
    <t>AHU08_TECO1_TE</t>
  </si>
  <si>
    <t>Влажность воздуха датчик П8-ТМЕ1</t>
  </si>
  <si>
    <t>AHU08_P8_TME1_RH</t>
  </si>
  <si>
    <t>Температура воздуха датчик П8-ТМЕ1</t>
  </si>
  <si>
    <t>AHU08_P8_TME1_TE</t>
  </si>
  <si>
    <t>Производительность увлажнителя П8-ПУ</t>
  </si>
  <si>
    <t>cAO</t>
  </si>
  <si>
    <t>AHU08_PU_Power</t>
  </si>
  <si>
    <t>Управление ПЛК</t>
  </si>
  <si>
    <t>Системные команды ПЛК</t>
  </si>
  <si>
    <t>Установка времени и даты</t>
  </si>
  <si>
    <t>Уставка увлажнения</t>
  </si>
  <si>
    <t>SP_HR</t>
  </si>
  <si>
    <t>Уставка осушения</t>
  </si>
  <si>
    <t>SP_Drain</t>
  </si>
  <si>
    <t>Выбор датчика влажности (1 - вытяжка,  0 - приток)</t>
  </si>
  <si>
    <t>Mode_Cascad_HR</t>
  </si>
  <si>
    <t>Максимамальная влажность приток</t>
  </si>
  <si>
    <t>Max_HR_Sup</t>
  </si>
  <si>
    <t>Минимальная влажность приоток</t>
  </si>
  <si>
    <t>Min_HR_Sup</t>
  </si>
  <si>
    <t>Максимальная производительность пароувлажнителя</t>
  </si>
  <si>
    <t>Max _Power_PU</t>
  </si>
  <si>
    <t>Выбор датчиков влажности (0 - авто, 1 - ЩУВ, 2 - swegon)</t>
  </si>
  <si>
    <t>Select_Sens_HR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</si>
</sst>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</font>
    <font>
      <sz val="11"/>
      <color theme="1"/>
      <name val="Calibri"/>
      <scheme val="minor"/>
    </font>
    <font>
      <b/>
      <sz val="28"/>
      <color theme="1"/>
      <name val="Calibri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scheme val="minor"/>
    </font>
    <font>
      <sz val="12"/>
      <color theme="0"/>
      <name val="Calibri"/>
      <scheme val="minor"/>
    </font>
    <font>
      <sz val="12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9" tint="0.79992065187536243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00B0F0"/>
      </patternFill>
    </fill>
    <fill>
      <patternFill patternType="solid">
        <fgColor theme="5" tint="0.39991454817346722"/>
        <bgColor indexed="65"/>
      </patternFill>
    </fill>
    <fill>
      <patternFill patternType="solid">
        <fgColor rgb="FFF2F2F2"/>
      </patternFill>
    </fill>
    <fill>
      <patternFill patternType="solid">
        <fgColor rgb="FFD7EBB7"/>
      </patternFill>
    </fill>
    <fill>
      <patternFill patternType="solid">
        <fgColor theme="9" tint="0.79995117038483843"/>
        <bgColor indexed="65"/>
      </patternFill>
    </fill>
    <fill>
      <patternFill patternType="solid">
        <fgColor rgb="FFFFFF00"/>
      </patternFill>
    </fill>
    <fill>
      <patternFill patternType="solid">
        <fgColor rgb="FF35BD35"/>
      </patternFill>
    </fill>
    <fill>
      <patternFill patternType="solid">
        <fgColor theme="9" tint="0.79989013336588644"/>
        <bgColor indexed="65"/>
      </patternFill>
    </fill>
    <fill>
      <patternFill patternType="solid">
        <fgColor theme="9" tint="0.79992065187536243"/>
        <bgColor indexed="65"/>
      </patternFill>
    </fill>
    <fill>
      <patternFill patternType="solid">
        <fgColor rgb="FF1AA2C6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4"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" fontId="1" fillId="0" borderId="0" xfId="0" applyNumberFormat="1" applyFont="1"/>
    <xf numFmtId="0" fontId="1" fillId="0" borderId="5" xfId="0" applyFont="1" applyBorder="1"/>
    <xf numFmtId="0" fontId="3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/>
    <xf numFmtId="0" fontId="5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5" fillId="7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17" xfId="0" applyBorder="1" applyAlignment="1">
      <alignment horizontal="center"/>
    </xf>
    <xf numFmtId="0" fontId="0" fillId="0" borderId="17" xfId="0" applyBorder="1"/>
    <xf numFmtId="0" fontId="1" fillId="4" borderId="17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left" vertical="center" wrapText="1"/>
    </xf>
    <xf numFmtId="0" fontId="0" fillId="0" borderId="0" xfId="0"/>
    <xf numFmtId="0" fontId="0" fillId="9" borderId="0" xfId="0" applyFill="1"/>
    <xf numFmtId="0" fontId="0" fillId="10" borderId="20" xfId="0" applyFill="1" applyBorder="1" applyAlignment="1">
      <alignment horizontal="center"/>
    </xf>
    <xf numFmtId="0" fontId="0" fillId="10" borderId="20" xfId="0" applyFill="1" applyBorder="1"/>
    <xf numFmtId="0" fontId="10" fillId="9" borderId="21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/>
    </xf>
    <xf numFmtId="0" fontId="0" fillId="0" borderId="20" xfId="0" applyBorder="1"/>
    <xf numFmtId="0" fontId="1" fillId="8" borderId="20" xfId="0" applyFont="1" applyFill="1" applyBorder="1" applyAlignment="1">
      <alignment horizontal="center" vertical="center" wrapText="1"/>
    </xf>
    <xf numFmtId="0" fontId="9" fillId="11" borderId="20" xfId="0" applyFont="1" applyFill="1" applyBorder="1" applyAlignment="1">
      <alignment horizontal="center" vertical="center" wrapText="1"/>
    </xf>
    <xf numFmtId="0" fontId="10" fillId="8" borderId="21" xfId="0" applyFont="1" applyFill="1" applyBorder="1" applyAlignment="1">
      <alignment horizontal="left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/>
    </xf>
    <xf numFmtId="0" fontId="0" fillId="10" borderId="24" xfId="0" applyFill="1" applyBorder="1"/>
    <xf numFmtId="0" fontId="1" fillId="3" borderId="24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6" xfId="0" applyBorder="1"/>
    <xf numFmtId="0" fontId="1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left" vertical="center" wrapText="1"/>
    </xf>
    <xf numFmtId="0" fontId="0" fillId="10" borderId="22" xfId="0" applyFill="1" applyBorder="1" applyAlignment="1">
      <alignment horizontal="center"/>
    </xf>
    <xf numFmtId="0" fontId="0" fillId="10" borderId="22" xfId="0" applyFill="1" applyBorder="1"/>
    <xf numFmtId="0" fontId="1" fillId="3" borderId="22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left" vertical="center" wrapText="1"/>
    </xf>
    <xf numFmtId="0" fontId="10" fillId="8" borderId="2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vertical="center" wrapText="1"/>
    </xf>
    <xf numFmtId="0" fontId="10" fillId="2" borderId="30" xfId="0" applyFont="1" applyFill="1" applyBorder="1" applyAlignment="1">
      <alignment vertical="center" wrapText="1"/>
    </xf>
    <xf numFmtId="0" fontId="5" fillId="7" borderId="19" xfId="0" applyFont="1" applyFill="1" applyBorder="1" applyAlignment="1">
      <alignment horizontal="left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left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left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left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0" fillId="12" borderId="17" xfId="0" applyFill="1" applyBorder="1"/>
    <xf numFmtId="0" fontId="9" fillId="8" borderId="18" xfId="0" applyFont="1" applyFill="1" applyBorder="1" applyAlignment="1">
      <alignment horizontal="center" vertical="center" wrapText="1"/>
    </xf>
    <xf numFmtId="0" fontId="0" fillId="12" borderId="20" xfId="0" applyFill="1" applyBorder="1"/>
    <xf numFmtId="0" fontId="9" fillId="11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0" fillId="10" borderId="17" xfId="0" applyFill="1" applyBorder="1"/>
    <xf numFmtId="0" fontId="1" fillId="4" borderId="39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  <xf numFmtId="0" fontId="0" fillId="14" borderId="17" xfId="0" applyFill="1" applyBorder="1"/>
    <xf numFmtId="0" fontId="9" fillId="13" borderId="18" xfId="0" applyFont="1" applyFill="1" applyBorder="1" applyAlignment="1">
      <alignment horizontal="center" vertical="center" wrapText="1"/>
    </xf>
    <xf numFmtId="0" fontId="10" fillId="13" borderId="40" xfId="0" applyFont="1" applyFill="1" applyBorder="1" applyAlignment="1">
      <alignment horizontal="left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0" fillId="0" borderId="24" xfId="0" applyBorder="1"/>
    <xf numFmtId="0" fontId="11" fillId="0" borderId="33" xfId="0" applyFont="1" applyBorder="1" applyAlignment="1">
      <alignment horizontal="center"/>
    </xf>
    <xf numFmtId="0" fontId="10" fillId="13" borderId="41" xfId="0" applyFont="1" applyFill="1" applyBorder="1" applyAlignment="1">
      <alignment horizontal="left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0" fillId="14" borderId="20" xfId="0" applyFill="1" applyBorder="1"/>
    <xf numFmtId="0" fontId="9" fillId="13" borderId="12" xfId="0" applyFont="1" applyFill="1" applyBorder="1" applyAlignment="1">
      <alignment horizontal="center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0" fillId="14" borderId="23" xfId="0" applyFill="1" applyBorder="1"/>
    <xf numFmtId="0" fontId="9" fillId="13" borderId="37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 wrapText="1"/>
    </xf>
    <xf numFmtId="0" fontId="0" fillId="15" borderId="17" xfId="0" applyFill="1" applyBorder="1"/>
    <xf numFmtId="0" fontId="1" fillId="15" borderId="20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10" fillId="15" borderId="40" xfId="0" applyFont="1" applyFill="1" applyBorder="1" applyAlignment="1">
      <alignment horizontal="left" vertical="center" wrapText="1"/>
    </xf>
    <xf numFmtId="0" fontId="0" fillId="15" borderId="24" xfId="0" applyFill="1" applyBorder="1"/>
    <xf numFmtId="0" fontId="11" fillId="15" borderId="33" xfId="0" applyFont="1" applyFill="1" applyBorder="1" applyAlignment="1">
      <alignment horizontal="center"/>
    </xf>
    <xf numFmtId="0" fontId="10" fillId="15" borderId="41" xfId="0" applyFont="1" applyFill="1" applyBorder="1" applyAlignment="1">
      <alignment horizontal="left" vertical="center" wrapText="1"/>
    </xf>
    <xf numFmtId="0" fontId="0" fillId="15" borderId="20" xfId="0" applyFill="1" applyBorder="1"/>
    <xf numFmtId="0" fontId="9" fillId="15" borderId="12" xfId="0" applyFont="1" applyFill="1" applyBorder="1" applyAlignment="1">
      <alignment horizontal="center" vertical="center" wrapText="1"/>
    </xf>
    <xf numFmtId="0" fontId="0" fillId="15" borderId="23" xfId="0" applyFill="1" applyBorder="1"/>
    <xf numFmtId="0" fontId="9" fillId="15" borderId="3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1"/>
  <sheetViews>
    <sheetView workbookViewId="0"/>
  </sheetViews>
  <sheetFormatPr defaultColWidth="9.140625" defaultRowHeight="15" x14ac:dyDescent="0.25"/>
  <cols>
    <col min="1" max="1" width="20.7109375" customWidth="1"/>
    <col min="19" max="19" width="20.7109375" customWidth="1"/>
  </cols>
  <sheetData>
    <row r="1" spans="2:18" ht="36" customHeight="1" x14ac:dyDescent="0.25"/>
    <row r="2" spans="2:1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2:18" x14ac:dyDescent="0.25">
      <c r="B3" s="4"/>
      <c r="O3" t="s">
        <v>0</v>
      </c>
      <c r="P3" s="5" t="s">
        <v>1</v>
      </c>
      <c r="R3" s="6"/>
    </row>
    <row r="4" spans="2:18" x14ac:dyDescent="0.25">
      <c r="B4" s="4"/>
      <c r="R4" s="6"/>
    </row>
    <row r="5" spans="2:18" x14ac:dyDescent="0.25">
      <c r="B5" s="4"/>
      <c r="R5" s="6"/>
    </row>
    <row r="6" spans="2:18" x14ac:dyDescent="0.25">
      <c r="B6" s="4"/>
      <c r="R6" s="6"/>
    </row>
    <row r="7" spans="2:18" x14ac:dyDescent="0.25">
      <c r="B7" s="4"/>
      <c r="R7" s="6"/>
    </row>
    <row r="8" spans="2:18" x14ac:dyDescent="0.25">
      <c r="B8" s="4"/>
      <c r="R8" s="6"/>
    </row>
    <row r="9" spans="2:18" x14ac:dyDescent="0.25">
      <c r="B9" s="4"/>
      <c r="R9" s="6"/>
    </row>
    <row r="10" spans="2:18" x14ac:dyDescent="0.25">
      <c r="B10" s="4"/>
      <c r="R10" s="6"/>
    </row>
    <row r="11" spans="2:18" ht="15" customHeight="1" x14ac:dyDescent="0.25">
      <c r="B11" s="4"/>
      <c r="D11" s="152" t="s">
        <v>2</v>
      </c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R11" s="6"/>
    </row>
    <row r="12" spans="2:18" ht="15" customHeight="1" x14ac:dyDescent="0.25">
      <c r="B12" s="4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R12" s="6"/>
    </row>
    <row r="13" spans="2:18" ht="15" customHeight="1" x14ac:dyDescent="0.25">
      <c r="B13" s="4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R13" s="6"/>
    </row>
    <row r="14" spans="2:18" ht="15" customHeight="1" x14ac:dyDescent="0.25">
      <c r="B14" s="4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R14" s="6"/>
    </row>
    <row r="15" spans="2:18" ht="15" customHeight="1" x14ac:dyDescent="0.25">
      <c r="B15" s="4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R15" s="6"/>
    </row>
    <row r="16" spans="2:18" ht="15" customHeight="1" x14ac:dyDescent="0.25">
      <c r="B16" s="4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R16" s="6"/>
    </row>
    <row r="17" spans="2:18" ht="15" customHeight="1" x14ac:dyDescent="0.25">
      <c r="B17" s="4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R17" s="6"/>
    </row>
    <row r="18" spans="2:18" ht="15" customHeight="1" x14ac:dyDescent="0.25">
      <c r="B18" s="4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R18" s="6"/>
    </row>
    <row r="19" spans="2:18" x14ac:dyDescent="0.25">
      <c r="B19" s="4"/>
      <c r="R19" s="6"/>
    </row>
    <row r="20" spans="2:18" x14ac:dyDescent="0.25">
      <c r="B20" s="4"/>
      <c r="R20" s="6"/>
    </row>
    <row r="21" spans="2:18" x14ac:dyDescent="0.25">
      <c r="B21" s="4"/>
      <c r="R21" s="6"/>
    </row>
    <row r="22" spans="2:18" x14ac:dyDescent="0.25">
      <c r="B22" s="4"/>
      <c r="R22" s="6"/>
    </row>
    <row r="23" spans="2:18" x14ac:dyDescent="0.25">
      <c r="B23" s="4"/>
      <c r="R23" s="6"/>
    </row>
    <row r="24" spans="2:18" x14ac:dyDescent="0.25">
      <c r="B24" s="4"/>
      <c r="R24" s="6"/>
    </row>
    <row r="25" spans="2:18" x14ac:dyDescent="0.25">
      <c r="B25" s="4"/>
      <c r="N25" t="s">
        <v>3</v>
      </c>
      <c r="P25" t="s">
        <v>4</v>
      </c>
      <c r="R25" s="6"/>
    </row>
    <row r="26" spans="2:18" x14ac:dyDescent="0.25">
      <c r="B26" s="4"/>
      <c r="R26" s="6"/>
    </row>
    <row r="27" spans="2:18" x14ac:dyDescent="0.25">
      <c r="B27" s="4"/>
      <c r="R27" s="6"/>
    </row>
    <row r="28" spans="2:18" ht="15.75" x14ac:dyDescent="0.25">
      <c r="B28" s="4"/>
      <c r="N28" s="7" t="s">
        <v>5</v>
      </c>
      <c r="O28" s="7"/>
      <c r="P28" s="7" t="s">
        <v>6</v>
      </c>
      <c r="Q28" s="7"/>
      <c r="R28" s="6"/>
    </row>
    <row r="29" spans="2:18" x14ac:dyDescent="0.25">
      <c r="B29" s="4"/>
      <c r="R29" s="6"/>
    </row>
    <row r="30" spans="2:18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</row>
    <row r="31" spans="2:18" ht="34.5" customHeight="1" x14ac:dyDescent="0.25"/>
  </sheetData>
  <mergeCells count="1">
    <mergeCell ref="D11:P18"/>
  </mergeCells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28"/>
  <sheetViews>
    <sheetView workbookViewId="0"/>
  </sheetViews>
  <sheetFormatPr defaultColWidth="9.140625" defaultRowHeight="15" x14ac:dyDescent="0.25"/>
  <cols>
    <col min="1" max="1" width="17.85546875" customWidth="1"/>
    <col min="2" max="2" width="121" customWidth="1"/>
  </cols>
  <sheetData>
    <row r="4" spans="1:2" ht="18.75" x14ac:dyDescent="0.3">
      <c r="B4" s="11" t="s">
        <v>7</v>
      </c>
    </row>
    <row r="5" spans="1:2" ht="15.75" x14ac:dyDescent="0.25">
      <c r="B5" s="12" t="s">
        <v>8</v>
      </c>
    </row>
    <row r="6" spans="1:2" ht="15.75" x14ac:dyDescent="0.25">
      <c r="A6" s="13" t="s">
        <v>9</v>
      </c>
      <c r="B6" s="14" t="s">
        <v>10</v>
      </c>
    </row>
    <row r="7" spans="1:2" ht="15.75" x14ac:dyDescent="0.25">
      <c r="A7" s="15" t="e">
        <f>#REF!</f>
        <v>#REF!</v>
      </c>
      <c r="B7" s="16" t="str">
        <f>'Input Registers'!B2</f>
        <v>Системная информация</v>
      </c>
    </row>
    <row r="8" spans="1:2" ht="15.75" x14ac:dyDescent="0.25">
      <c r="A8" s="15" t="e">
        <f>#REF!</f>
        <v>#REF!</v>
      </c>
      <c r="B8" s="17" t="e">
        <f>#REF!</f>
        <v>#REF!</v>
      </c>
    </row>
    <row r="9" spans="1:2" ht="15.75" x14ac:dyDescent="0.25">
      <c r="A9" s="15" t="e">
        <f>#REF!</f>
        <v>#REF!</v>
      </c>
      <c r="B9" s="16" t="e">
        <f>#REF!</f>
        <v>#REF!</v>
      </c>
    </row>
    <row r="10" spans="1:2" ht="15.75" x14ac:dyDescent="0.25">
      <c r="A10" s="15" t="e">
        <f>#REF!</f>
        <v>#REF!</v>
      </c>
      <c r="B10" s="17" t="e">
        <f>#REF!</f>
        <v>#REF!</v>
      </c>
    </row>
    <row r="11" spans="1:2" ht="15.75" x14ac:dyDescent="0.25">
      <c r="A11" s="15" t="e">
        <f>#REF!</f>
        <v>#REF!</v>
      </c>
      <c r="B11" s="16" t="e">
        <f>#REF!</f>
        <v>#REF!</v>
      </c>
    </row>
    <row r="12" spans="1:2" ht="15.75" x14ac:dyDescent="0.25">
      <c r="A12" s="15" t="e">
        <f>#REF!</f>
        <v>#REF!</v>
      </c>
      <c r="B12" s="17" t="e">
        <f>#REF!</f>
        <v>#REF!</v>
      </c>
    </row>
    <row r="13" spans="1:2" ht="15.75" x14ac:dyDescent="0.25">
      <c r="A13" s="15" t="e">
        <f>#REF!</f>
        <v>#REF!</v>
      </c>
      <c r="B13" s="16" t="e">
        <f>#REF!</f>
        <v>#REF!</v>
      </c>
    </row>
    <row r="14" spans="1:2" ht="15.75" x14ac:dyDescent="0.25">
      <c r="A14" s="15" t="e">
        <f>#REF!</f>
        <v>#REF!</v>
      </c>
      <c r="B14" s="17" t="e">
        <f>#REF!</f>
        <v>#REF!</v>
      </c>
    </row>
    <row r="15" spans="1:2" ht="15.75" x14ac:dyDescent="0.25">
      <c r="A15" s="18"/>
      <c r="B15" s="19"/>
    </row>
    <row r="16" spans="1:2" ht="15" customHeight="1" x14ac:dyDescent="0.25">
      <c r="A16" s="153" t="s">
        <v>11</v>
      </c>
      <c r="B16" s="153"/>
    </row>
    <row r="18" spans="1:2" ht="15.75" x14ac:dyDescent="0.25">
      <c r="B18" s="12" t="s">
        <v>12</v>
      </c>
    </row>
    <row r="19" spans="1:2" ht="15.75" x14ac:dyDescent="0.25">
      <c r="A19" s="20" t="s">
        <v>9</v>
      </c>
      <c r="B19" s="21" t="s">
        <v>10</v>
      </c>
    </row>
    <row r="20" spans="1:2" ht="15.75" x14ac:dyDescent="0.25">
      <c r="A20" s="22" t="e">
        <f>#REF!</f>
        <v>#REF!</v>
      </c>
      <c r="B20" s="16" t="e">
        <f>#REF!</f>
        <v>#REF!</v>
      </c>
    </row>
    <row r="21" spans="1:2" ht="15.75" x14ac:dyDescent="0.25">
      <c r="A21" s="22" t="e">
        <f>#REF!</f>
        <v>#REF!</v>
      </c>
      <c r="B21" s="17" t="e">
        <f>#REF!</f>
        <v>#REF!</v>
      </c>
    </row>
    <row r="22" spans="1:2" ht="15.75" x14ac:dyDescent="0.25">
      <c r="A22" s="22" t="e">
        <f>#REF!</f>
        <v>#REF!</v>
      </c>
      <c r="B22" s="16" t="e">
        <f>#REF!</f>
        <v>#REF!</v>
      </c>
    </row>
    <row r="23" spans="1:2" ht="15.75" x14ac:dyDescent="0.25">
      <c r="A23" s="22" t="e">
        <f>#REF!</f>
        <v>#REF!</v>
      </c>
      <c r="B23" s="17" t="e">
        <f>#REF!</f>
        <v>#REF!</v>
      </c>
    </row>
    <row r="24" spans="1:2" ht="15.75" x14ac:dyDescent="0.25">
      <c r="A24" s="22" t="e">
        <f>#REF!</f>
        <v>#REF!</v>
      </c>
      <c r="B24" s="16" t="e">
        <f>#REF!</f>
        <v>#REF!</v>
      </c>
    </row>
    <row r="25" spans="1:2" ht="15.75" x14ac:dyDescent="0.25">
      <c r="A25" s="22" t="e">
        <f>#REF!</f>
        <v>#REF!</v>
      </c>
      <c r="B25" s="17" t="e">
        <f>#REF!</f>
        <v>#REF!</v>
      </c>
    </row>
    <row r="26" spans="1:2" ht="15.75" x14ac:dyDescent="0.25">
      <c r="A26" s="22" t="e">
        <f>#REF!</f>
        <v>#REF!</v>
      </c>
      <c r="B26" s="16" t="e">
        <f>#REF!</f>
        <v>#REF!</v>
      </c>
    </row>
    <row r="27" spans="1:2" ht="15.75" x14ac:dyDescent="0.25">
      <c r="A27" s="22" t="e">
        <f>#REF!</f>
        <v>#REF!</v>
      </c>
      <c r="B27" s="17" t="e">
        <f>#REF!</f>
        <v>#REF!</v>
      </c>
    </row>
    <row r="28" spans="1:2" ht="15.75" x14ac:dyDescent="0.25">
      <c r="A28" s="22" t="e">
        <f>#REF!</f>
        <v>#REF!</v>
      </c>
      <c r="B28" s="16" t="e">
        <f>#REF!</f>
        <v>#REF!</v>
      </c>
    </row>
  </sheetData>
  <mergeCells count="1">
    <mergeCell ref="A16:B16"/>
  </mergeCells>
  <pageMargins left="0.70000004768371604" right="0.70000004768371604" top="0.75" bottom="0.75" header="0.30000001192092901" footer="0.300000011920929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04"/>
  <sheetViews>
    <sheetView tabSelected="1" workbookViewId="0">
      <pane ySplit="1" topLeftCell="A44" activePane="bottomLeft" state="frozen"/>
      <selection pane="bottomLeft" activeCell="B62" sqref="B62"/>
    </sheetView>
  </sheetViews>
  <sheetFormatPr defaultColWidth="9.140625" defaultRowHeight="15" x14ac:dyDescent="0.25"/>
  <cols>
    <col min="1" max="1" width="14.140625" style="23" customWidth="1"/>
    <col min="2" max="2" width="78" customWidth="1"/>
    <col min="3" max="3" width="13.7109375" style="24" customWidth="1"/>
    <col min="4" max="4" width="46.28515625" style="25" customWidth="1"/>
    <col min="5" max="5" width="42.140625" style="26" customWidth="1"/>
    <col min="6" max="6" width="6" customWidth="1"/>
    <col min="7" max="37" width="9.140625" customWidth="1"/>
  </cols>
  <sheetData>
    <row r="1" spans="1:5" s="27" customFormat="1" ht="39.75" customHeight="1" x14ac:dyDescent="0.25">
      <c r="A1" s="28" t="s">
        <v>13</v>
      </c>
      <c r="B1" s="28" t="s">
        <v>10</v>
      </c>
      <c r="C1" s="28" t="s">
        <v>14</v>
      </c>
      <c r="D1" s="29" t="s">
        <v>15</v>
      </c>
      <c r="E1" s="30" t="s">
        <v>16</v>
      </c>
    </row>
    <row r="2" spans="1:5" s="27" customFormat="1" ht="15.75" customHeight="1" x14ac:dyDescent="0.25">
      <c r="A2" s="31"/>
      <c r="B2" s="32" t="s">
        <v>17</v>
      </c>
      <c r="C2" s="32"/>
      <c r="D2" s="33"/>
      <c r="E2" s="34"/>
    </row>
    <row r="3" spans="1:5" s="27" customFormat="1" ht="15.75" customHeight="1" x14ac:dyDescent="0.25">
      <c r="A3" s="35">
        <v>0</v>
      </c>
      <c r="B3" s="36" t="s">
        <v>18</v>
      </c>
      <c r="C3" s="37" t="s">
        <v>19</v>
      </c>
      <c r="D3" s="38" t="s">
        <v>20</v>
      </c>
      <c r="E3" s="39" t="str">
        <f>IF(ISBLANK(D3), "", CONCATENATE(Титул!$P$25, D3))</f>
        <v>MSK_SHUV3_SYS_Matrix</v>
      </c>
    </row>
    <row r="4" spans="1:5" s="27" customFormat="1" ht="15.75" customHeight="1" x14ac:dyDescent="0.25">
      <c r="A4" s="40">
        <v>1</v>
      </c>
      <c r="B4" s="41" t="s">
        <v>21</v>
      </c>
      <c r="C4" s="42" t="s">
        <v>22</v>
      </c>
      <c r="D4" s="43" t="s">
        <v>23</v>
      </c>
      <c r="E4" s="44" t="str">
        <f>IF(ISBLANK(D4), "", CONCATENATE(Титул!$P$25, D4))</f>
        <v>MSK_SHUV3_SYS_AvarModules</v>
      </c>
    </row>
    <row r="5" spans="1:5" s="27" customFormat="1" ht="15.75" customHeight="1" x14ac:dyDescent="0.25">
      <c r="A5" s="45">
        <v>2</v>
      </c>
      <c r="B5" s="46" t="s">
        <v>24</v>
      </c>
      <c r="C5" s="47" t="s">
        <v>22</v>
      </c>
      <c r="D5" s="48" t="s">
        <v>25</v>
      </c>
      <c r="E5" s="49" t="str">
        <f>IF(ISBLANK(D5), "", CONCATENATE(Титул!$P$25, D5))</f>
        <v>MSK_SHUV3_SYS_AvarLinkRTU</v>
      </c>
    </row>
    <row r="6" spans="1:5" s="27" customFormat="1" ht="15.75" customHeight="1" x14ac:dyDescent="0.25">
      <c r="A6" s="40">
        <v>3</v>
      </c>
      <c r="B6" s="41" t="s">
        <v>26</v>
      </c>
      <c r="C6" s="42" t="s">
        <v>22</v>
      </c>
      <c r="D6" s="43" t="s">
        <v>27</v>
      </c>
      <c r="E6" s="44" t="str">
        <f>IF(ISBLANK(D6), "", CONCATENATE(Титул!$P$25, D6))</f>
        <v>MSK_SHUV3_SYS_AvarLinkTCP</v>
      </c>
    </row>
    <row r="7" spans="1:5" s="27" customFormat="1" ht="15.75" customHeight="1" x14ac:dyDescent="0.25">
      <c r="A7" s="45">
        <v>4</v>
      </c>
      <c r="B7" s="46" t="s">
        <v>28</v>
      </c>
      <c r="C7" s="47" t="s">
        <v>29</v>
      </c>
      <c r="D7" s="48" t="s">
        <v>30</v>
      </c>
      <c r="E7" s="49" t="str">
        <f>IF(ISBLANK(D7), "", CONCATENATE(Титул!$P$25, D7))</f>
        <v>MSK_SHUV3_SYS_DataTime</v>
      </c>
    </row>
    <row r="8" spans="1:5" s="27" customFormat="1" ht="15.75" customHeight="1" x14ac:dyDescent="0.25">
      <c r="A8" s="40">
        <v>10</v>
      </c>
      <c r="B8" s="41" t="s">
        <v>31</v>
      </c>
      <c r="C8" s="42" t="s">
        <v>22</v>
      </c>
      <c r="D8" s="43"/>
      <c r="E8" s="44" t="str">
        <f>IF(ISBLANK(D8), "", CONCATENATE(Титул!$P$25, D8))</f>
        <v/>
      </c>
    </row>
    <row r="9" spans="1:5" s="27" customFormat="1" ht="15.75" customHeight="1" x14ac:dyDescent="0.25">
      <c r="A9" s="45">
        <v>11</v>
      </c>
      <c r="B9" s="46" t="s">
        <v>31</v>
      </c>
      <c r="C9" s="47" t="s">
        <v>22</v>
      </c>
      <c r="D9" s="48"/>
      <c r="E9" s="49" t="str">
        <f>IF(ISBLANK(D9), "", CONCATENATE(Титул!$P$25, D9))</f>
        <v/>
      </c>
    </row>
    <row r="10" spans="1:5" s="27" customFormat="1" ht="15.75" customHeight="1" x14ac:dyDescent="0.25">
      <c r="A10" s="40">
        <v>12</v>
      </c>
      <c r="B10" s="41" t="s">
        <v>31</v>
      </c>
      <c r="C10" s="42" t="s">
        <v>22</v>
      </c>
      <c r="D10" s="43"/>
      <c r="E10" s="44" t="str">
        <f>IF(ISBLANK(D10), "", CONCATENATE(Титул!$P$25, D10))</f>
        <v/>
      </c>
    </row>
    <row r="11" spans="1:5" s="27" customFormat="1" ht="15.75" customHeight="1" x14ac:dyDescent="0.25">
      <c r="A11" s="45">
        <v>13</v>
      </c>
      <c r="B11" s="46" t="s">
        <v>31</v>
      </c>
      <c r="C11" s="47" t="s">
        <v>22</v>
      </c>
      <c r="D11" s="48"/>
      <c r="E11" s="49" t="str">
        <f>IF(ISBLANK(D11), "", CONCATENATE(Титул!$P$25, D11))</f>
        <v/>
      </c>
    </row>
    <row r="12" spans="1:5" s="27" customFormat="1" ht="15.75" customHeight="1" x14ac:dyDescent="0.25">
      <c r="A12" s="40">
        <v>14</v>
      </c>
      <c r="B12" s="41" t="s">
        <v>31</v>
      </c>
      <c r="C12" s="42" t="s">
        <v>22</v>
      </c>
      <c r="D12" s="43"/>
      <c r="E12" s="44" t="str">
        <f>IF(ISBLANK(D12), "", CONCATENATE(Титул!$P$25, D12))</f>
        <v/>
      </c>
    </row>
    <row r="13" spans="1:5" s="27" customFormat="1" ht="15.75" customHeight="1" x14ac:dyDescent="0.25">
      <c r="A13" s="45">
        <v>15</v>
      </c>
      <c r="B13" s="46" t="s">
        <v>31</v>
      </c>
      <c r="C13" s="47" t="s">
        <v>22</v>
      </c>
      <c r="D13" s="48"/>
      <c r="E13" s="49" t="str">
        <f>IF(ISBLANK(D13), "", CONCATENATE(Титул!$P$25, D13))</f>
        <v/>
      </c>
    </row>
    <row r="14" spans="1:5" s="27" customFormat="1" ht="15.75" customHeight="1" x14ac:dyDescent="0.25">
      <c r="A14" s="40">
        <v>16</v>
      </c>
      <c r="B14" s="41" t="s">
        <v>31</v>
      </c>
      <c r="C14" s="42" t="s">
        <v>22</v>
      </c>
      <c r="D14" s="43"/>
      <c r="E14" s="44" t="str">
        <f>IF(ISBLANK(D14), "", CONCATENATE(Титул!$P$25, D14))</f>
        <v/>
      </c>
    </row>
    <row r="15" spans="1:5" s="27" customFormat="1" ht="15.75" customHeight="1" x14ac:dyDescent="0.25">
      <c r="A15" s="45">
        <v>17</v>
      </c>
      <c r="B15" s="46" t="s">
        <v>31</v>
      </c>
      <c r="C15" s="47" t="s">
        <v>22</v>
      </c>
      <c r="D15" s="48"/>
      <c r="E15" s="49" t="str">
        <f>IF(ISBLANK(D15), "", CONCATENATE(Титул!$P$25, D15))</f>
        <v/>
      </c>
    </row>
    <row r="16" spans="1:5" s="27" customFormat="1" ht="15.75" customHeight="1" x14ac:dyDescent="0.25">
      <c r="A16" s="40">
        <v>18</v>
      </c>
      <c r="B16" s="41" t="s">
        <v>31</v>
      </c>
      <c r="C16" s="42" t="s">
        <v>22</v>
      </c>
      <c r="D16" s="43"/>
      <c r="E16" s="44" t="str">
        <f>IF(ISBLANK(D16), "", CONCATENATE(Титул!$P$25, D16))</f>
        <v/>
      </c>
    </row>
    <row r="17" spans="1:5" s="27" customFormat="1" ht="15.75" customHeight="1" x14ac:dyDescent="0.25">
      <c r="A17" s="45">
        <v>19</v>
      </c>
      <c r="B17" s="46" t="s">
        <v>31</v>
      </c>
      <c r="C17" s="47" t="s">
        <v>22</v>
      </c>
      <c r="D17" s="48"/>
      <c r="E17" s="49" t="str">
        <f>IF(ISBLANK(D17), "", CONCATENATE(Титул!$P$25, D17))</f>
        <v/>
      </c>
    </row>
    <row r="18" spans="1:5" s="27" customFormat="1" ht="15.75" customHeight="1" x14ac:dyDescent="0.25">
      <c r="A18" s="40">
        <v>20</v>
      </c>
      <c r="B18" s="41" t="s">
        <v>31</v>
      </c>
      <c r="C18" s="42" t="s">
        <v>22</v>
      </c>
      <c r="D18" s="43"/>
      <c r="E18" s="44" t="str">
        <f>IF(ISBLANK(D18), "", CONCATENATE(Титул!$P$25, D18))</f>
        <v/>
      </c>
    </row>
    <row r="19" spans="1:5" x14ac:dyDescent="0.25">
      <c r="A19" s="45">
        <v>21</v>
      </c>
      <c r="B19" s="50" t="s">
        <v>32</v>
      </c>
      <c r="C19" s="47" t="s">
        <v>33</v>
      </c>
      <c r="D19" s="51" t="s">
        <v>34</v>
      </c>
      <c r="E19" s="49" t="str">
        <f>IF(ISBLANK(D19), "", CONCATENATE(Титул!$P$25, D19))</f>
        <v>MSK_SHUV3_DIAG_QS1</v>
      </c>
    </row>
    <row r="20" spans="1:5" x14ac:dyDescent="0.25">
      <c r="A20" s="40">
        <v>23</v>
      </c>
      <c r="B20" s="52" t="s">
        <v>35</v>
      </c>
      <c r="C20" s="42" t="s">
        <v>33</v>
      </c>
      <c r="D20" s="53" t="s">
        <v>36</v>
      </c>
      <c r="E20" s="44" t="str">
        <f>IF(ISBLANK(D20), "", CONCATENATE(Титул!$P$25, D20))</f>
        <v>MSK_SHUV3_DIAG_1QF1</v>
      </c>
    </row>
    <row r="21" spans="1:5" x14ac:dyDescent="0.25">
      <c r="A21" s="45">
        <v>25</v>
      </c>
      <c r="B21" s="54" t="s">
        <v>37</v>
      </c>
      <c r="C21" s="47" t="s">
        <v>33</v>
      </c>
      <c r="D21" s="55" t="s">
        <v>38</v>
      </c>
      <c r="E21" s="49" t="str">
        <f>IF(ISBLANK(D21), "", CONCATENATE(Титул!$P$25, D21))</f>
        <v>MSK_SHUV3_DIAG_1QF2</v>
      </c>
    </row>
    <row r="22" spans="1:5" x14ac:dyDescent="0.25">
      <c r="A22" s="40">
        <v>27</v>
      </c>
      <c r="B22" s="52" t="s">
        <v>39</v>
      </c>
      <c r="C22" s="47" t="s">
        <v>40</v>
      </c>
      <c r="D22" s="53" t="s">
        <v>41</v>
      </c>
      <c r="E22" s="44" t="str">
        <f>IF(ISBLANK(D22), "", CONCATENATE(Титул!$P$25, D22))</f>
        <v>MSK_SHUV3_DIAG_RKF</v>
      </c>
    </row>
    <row r="23" spans="1:5" x14ac:dyDescent="0.25">
      <c r="A23" s="45">
        <v>29</v>
      </c>
      <c r="B23" s="54" t="s">
        <v>42</v>
      </c>
      <c r="C23" s="47" t="s">
        <v>33</v>
      </c>
      <c r="D23" s="55" t="s">
        <v>43</v>
      </c>
      <c r="E23" s="49" t="str">
        <f>IF(ISBLANK(D23), "", CONCATENATE(Титул!$P$25, D23))</f>
        <v>MSK_SHUV3_DIAG_1QF3</v>
      </c>
    </row>
    <row r="24" spans="1:5" x14ac:dyDescent="0.25">
      <c r="A24" s="40">
        <v>31</v>
      </c>
      <c r="B24" s="52" t="s">
        <v>44</v>
      </c>
      <c r="C24" s="47" t="s">
        <v>40</v>
      </c>
      <c r="D24" s="53" t="s">
        <v>45</v>
      </c>
      <c r="E24" s="44" t="str">
        <f>IF(ISBLANK(D24), "", CONCATENATE(Титул!$P$25, D24))</f>
        <v>MSK_SHUV3_DIAG_2TV2_LowBattery</v>
      </c>
    </row>
    <row r="25" spans="1:5" x14ac:dyDescent="0.25">
      <c r="A25" s="45">
        <v>33</v>
      </c>
      <c r="B25" s="54" t="s">
        <v>46</v>
      </c>
      <c r="C25" s="47" t="s">
        <v>40</v>
      </c>
      <c r="D25" s="55" t="s">
        <v>47</v>
      </c>
      <c r="E25" s="49" t="str">
        <f>IF(ISBLANK(D25), "", CONCATENATE(Титул!$P$25, D25))</f>
        <v>MSK_SHUV3_DIAG_2TV2_Status</v>
      </c>
    </row>
    <row r="26" spans="1:5" x14ac:dyDescent="0.25">
      <c r="A26" s="40">
        <v>35</v>
      </c>
      <c r="B26" s="52" t="s">
        <v>48</v>
      </c>
      <c r="C26" s="47" t="s">
        <v>40</v>
      </c>
      <c r="D26" s="53" t="s">
        <v>49</v>
      </c>
      <c r="E26" s="44" t="str">
        <f>IF(ISBLANK(D26), "", CONCATENATE(Титул!$P$25, D26))</f>
        <v>MSK_SHUV3_DIAG_2TV4_LowBattery</v>
      </c>
    </row>
    <row r="27" spans="1:5" x14ac:dyDescent="0.25">
      <c r="A27" s="45">
        <v>37</v>
      </c>
      <c r="B27" s="54" t="s">
        <v>50</v>
      </c>
      <c r="C27" s="47" t="s">
        <v>40</v>
      </c>
      <c r="D27" s="55" t="s">
        <v>51</v>
      </c>
      <c r="E27" s="49" t="str">
        <f>IF(ISBLANK(D27), "", CONCATENATE(Титул!$P$25, D27))</f>
        <v>MSK_SHUV3_DIAG_2TV4_Status</v>
      </c>
    </row>
    <row r="28" spans="1:5" x14ac:dyDescent="0.25">
      <c r="A28" s="40">
        <v>39</v>
      </c>
      <c r="B28" s="52" t="s">
        <v>52</v>
      </c>
      <c r="C28" s="47" t="s">
        <v>40</v>
      </c>
      <c r="D28" s="53" t="s">
        <v>53</v>
      </c>
      <c r="E28" s="44" t="str">
        <f>IF(ISBLANK(D28), "", CONCATENATE(Титул!$P$25, D28))</f>
        <v>MSK_SHUV3_DIAG_Fire</v>
      </c>
    </row>
    <row r="29" spans="1:5" x14ac:dyDescent="0.25">
      <c r="A29" s="45">
        <v>41</v>
      </c>
      <c r="B29" s="54" t="s">
        <v>54</v>
      </c>
      <c r="C29" s="47" t="s">
        <v>33</v>
      </c>
      <c r="D29" s="55" t="s">
        <v>55</v>
      </c>
      <c r="E29" s="49" t="str">
        <f>IF(ISBLANK(D29), "", CONCATENATE(Титул!$P$25, D29))</f>
        <v>MSK_SHUV3_DIAG_2SF3</v>
      </c>
    </row>
    <row r="30" spans="1:5" x14ac:dyDescent="0.25">
      <c r="A30" s="40">
        <v>43</v>
      </c>
      <c r="B30" s="52" t="s">
        <v>56</v>
      </c>
      <c r="C30" s="42" t="s">
        <v>33</v>
      </c>
      <c r="D30" s="53" t="s">
        <v>57</v>
      </c>
      <c r="E30" s="44" t="str">
        <f>IF(ISBLANK(D30), "", CONCATENATE(Титул!$P$25, D30))</f>
        <v>MSK_SHUV3_DIAG_2SF4</v>
      </c>
    </row>
    <row r="31" spans="1:5" x14ac:dyDescent="0.25">
      <c r="A31" s="45">
        <v>45</v>
      </c>
      <c r="B31" s="54" t="s">
        <v>58</v>
      </c>
      <c r="C31" s="47" t="s">
        <v>33</v>
      </c>
      <c r="D31" s="55" t="s">
        <v>59</v>
      </c>
      <c r="E31" s="49" t="str">
        <f>IF(ISBLANK(D31), "", CONCATENATE(Титул!$P$25, D31))</f>
        <v>MSK_SHUV3_DIAG_2SF5</v>
      </c>
    </row>
    <row r="32" spans="1:5" x14ac:dyDescent="0.25">
      <c r="A32" s="40">
        <v>47</v>
      </c>
      <c r="B32" s="52" t="s">
        <v>60</v>
      </c>
      <c r="C32" s="42" t="s">
        <v>33</v>
      </c>
      <c r="D32" s="53" t="s">
        <v>61</v>
      </c>
      <c r="E32" s="44" t="str">
        <f>IF(ISBLANK(D32), "", CONCATENATE(Титул!$P$25, D32))</f>
        <v>MSK_SHUV3_DIAG_2SF6</v>
      </c>
    </row>
    <row r="33" spans="1:37" x14ac:dyDescent="0.25">
      <c r="A33" s="45">
        <v>49</v>
      </c>
      <c r="B33" s="54" t="s">
        <v>62</v>
      </c>
      <c r="C33" s="47" t="s">
        <v>33</v>
      </c>
      <c r="D33" s="55" t="s">
        <v>63</v>
      </c>
      <c r="E33" s="49" t="str">
        <f>IF(ISBLANK(D33), "", CONCATENATE(Титул!$P$25, D33))</f>
        <v>MSK_SHUV3_DIAG_2SF7</v>
      </c>
    </row>
    <row r="34" spans="1:37" x14ac:dyDescent="0.25">
      <c r="A34" s="40">
        <v>51</v>
      </c>
      <c r="B34" s="52" t="s">
        <v>64</v>
      </c>
      <c r="C34" s="42" t="s">
        <v>33</v>
      </c>
      <c r="D34" s="53" t="s">
        <v>65</v>
      </c>
      <c r="E34" s="44" t="str">
        <f>IF(ISBLANK(D34), "", CONCATENATE(Титул!$P$25, D34))</f>
        <v>MSK_SHUV3_DIAG_2SF8</v>
      </c>
    </row>
    <row r="35" spans="1:37" x14ac:dyDescent="0.25">
      <c r="A35" s="45">
        <v>53</v>
      </c>
      <c r="B35" s="54" t="s">
        <v>66</v>
      </c>
      <c r="C35" s="47" t="s">
        <v>40</v>
      </c>
      <c r="D35" s="55" t="s">
        <v>67</v>
      </c>
      <c r="E35" s="49" t="str">
        <f>IF(ISBLANK(D35), "", CONCATENATE(Титул!$P$25, D35))</f>
        <v>MSK_SHUV3_DIAG_IBP_Alrm</v>
      </c>
    </row>
    <row r="36" spans="1:37" x14ac:dyDescent="0.25">
      <c r="A36" s="40">
        <v>55</v>
      </c>
      <c r="B36" s="52" t="s">
        <v>68</v>
      </c>
      <c r="C36" s="47" t="s">
        <v>40</v>
      </c>
      <c r="D36" s="42" t="s">
        <v>69</v>
      </c>
      <c r="E36" s="44" t="str">
        <f>IF(ISBLANK(D36), "", CONCATENATE(Титул!$P$25, D36))</f>
        <v>MSK_SHUV3_DIAG_IBP_Bypass</v>
      </c>
    </row>
    <row r="37" spans="1:37" x14ac:dyDescent="0.25">
      <c r="A37" s="45">
        <v>57</v>
      </c>
      <c r="B37" s="56" t="s">
        <v>70</v>
      </c>
      <c r="C37" s="47" t="s">
        <v>40</v>
      </c>
      <c r="D37" s="57" t="s">
        <v>71</v>
      </c>
      <c r="E37" s="49" t="str">
        <f>IF(ISBLANK(D37), "", CONCATENATE(Титул!$P$25, D37))</f>
        <v>MSK_SHUV3_DIAG_IBP_Batt</v>
      </c>
    </row>
    <row r="38" spans="1:37" s="58" customFormat="1" x14ac:dyDescent="0.25">
      <c r="A38" s="59">
        <v>101</v>
      </c>
      <c r="B38" s="60" t="s">
        <v>72</v>
      </c>
      <c r="C38" s="61" t="s">
        <v>33</v>
      </c>
      <c r="D38" s="62" t="s">
        <v>73</v>
      </c>
      <c r="E38" s="63" t="str">
        <f>IF(ISBLANK(D38), "", CONCATENATE(Титул!$P$25, D38))</f>
        <v>MSK_SHUV3_DIAG_4QF1</v>
      </c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</row>
    <row r="39" spans="1:37" s="65" customFormat="1" x14ac:dyDescent="0.25">
      <c r="A39" s="66">
        <f t="shared" ref="A39:A57" si="0">A38+2</f>
        <v>103</v>
      </c>
      <c r="B39" s="67" t="s">
        <v>74</v>
      </c>
      <c r="C39" s="47" t="s">
        <v>33</v>
      </c>
      <c r="D39" s="55" t="s">
        <v>75</v>
      </c>
      <c r="E39" s="68" t="str">
        <f>IF(ISBLANK(D39), "", CONCATENATE(Титул!$P$25, D39))</f>
        <v>MSK_SHUV3_DIAG_4QF2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</row>
    <row r="40" spans="1:37" s="58" customFormat="1" x14ac:dyDescent="0.25">
      <c r="A40" s="69">
        <f t="shared" si="0"/>
        <v>105</v>
      </c>
      <c r="B40" s="70" t="s">
        <v>76</v>
      </c>
      <c r="C40" s="71" t="s">
        <v>33</v>
      </c>
      <c r="D40" s="72" t="s">
        <v>77</v>
      </c>
      <c r="E40" s="73" t="str">
        <f>IF(ISBLANK(D40), "", CONCATENATE(Титул!$P$25, D40))</f>
        <v>MSK_SHUV3_DIAG_4QF3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</row>
    <row r="41" spans="1:37" s="65" customFormat="1" x14ac:dyDescent="0.25">
      <c r="A41" s="66">
        <f t="shared" si="0"/>
        <v>107</v>
      </c>
      <c r="B41" s="70" t="s">
        <v>78</v>
      </c>
      <c r="C41" s="71" t="s">
        <v>33</v>
      </c>
      <c r="D41" s="72" t="s">
        <v>79</v>
      </c>
      <c r="E41" s="73" t="str">
        <f>IF(ISBLANK(D41), "", CONCATENATE(Титул!$P$25, D41))</f>
        <v>MSK_SHUV3_DIAG_5QF1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</row>
    <row r="42" spans="1:37" s="58" customFormat="1" x14ac:dyDescent="0.25">
      <c r="A42" s="69">
        <f t="shared" si="0"/>
        <v>109</v>
      </c>
      <c r="B42" s="67" t="s">
        <v>80</v>
      </c>
      <c r="C42" s="47" t="s">
        <v>33</v>
      </c>
      <c r="D42" s="55" t="s">
        <v>81</v>
      </c>
      <c r="E42" s="68" t="str">
        <f>IF(ISBLANK(D42), "", CONCATENATE(Титул!$P$25, D42))</f>
        <v>MSK_SHUV3_DIAG_5QF2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</row>
    <row r="43" spans="1:37" s="65" customFormat="1" x14ac:dyDescent="0.25">
      <c r="A43" s="66">
        <f t="shared" si="0"/>
        <v>111</v>
      </c>
      <c r="B43" s="70" t="s">
        <v>82</v>
      </c>
      <c r="C43" s="71" t="s">
        <v>33</v>
      </c>
      <c r="D43" s="74" t="s">
        <v>83</v>
      </c>
      <c r="E43" s="73" t="str">
        <f>IF(ISBLANK(D43), "", CONCATENATE(Титул!$P$25, D43))</f>
        <v>MSK_SHUV3_DIAG_6QF1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</row>
    <row r="44" spans="1:37" s="58" customFormat="1" x14ac:dyDescent="0.25">
      <c r="A44" s="69">
        <f t="shared" si="0"/>
        <v>113</v>
      </c>
      <c r="B44" s="67" t="s">
        <v>84</v>
      </c>
      <c r="C44" s="47" t="s">
        <v>33</v>
      </c>
      <c r="D44" s="55" t="s">
        <v>85</v>
      </c>
      <c r="E44" s="68" t="str">
        <f>IF(ISBLANK(D44), "", CONCATENATE(Титул!$P$25, D44))</f>
        <v>MSK_SHUV3_DIAG_6QF2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</row>
    <row r="45" spans="1:37" s="65" customFormat="1" x14ac:dyDescent="0.25">
      <c r="A45" s="66">
        <f t="shared" si="0"/>
        <v>115</v>
      </c>
      <c r="B45" s="67" t="s">
        <v>86</v>
      </c>
      <c r="C45" s="71" t="s">
        <v>33</v>
      </c>
      <c r="D45" s="55" t="s">
        <v>87</v>
      </c>
      <c r="E45" s="68" t="str">
        <f>IF(ISBLANK(D45), "", CONCATENATE(Титул!$P$25, D45))</f>
        <v>MSK_SHUV3_DIAG_6QF3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</row>
    <row r="46" spans="1:37" s="58" customFormat="1" x14ac:dyDescent="0.25">
      <c r="A46" s="69">
        <f t="shared" si="0"/>
        <v>117</v>
      </c>
      <c r="B46" s="70" t="s">
        <v>88</v>
      </c>
      <c r="C46" s="71" t="s">
        <v>33</v>
      </c>
      <c r="D46" s="74" t="s">
        <v>89</v>
      </c>
      <c r="E46" s="73" t="str">
        <f>IF(ISBLANK(D46), "", CONCATENATE(Титул!$P$25, D46))</f>
        <v>MSK_SHUV3_DIAG_6QF4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</row>
    <row r="47" spans="1:37" s="65" customFormat="1" x14ac:dyDescent="0.25">
      <c r="A47" s="66">
        <f t="shared" si="0"/>
        <v>119</v>
      </c>
      <c r="B47" s="67" t="s">
        <v>90</v>
      </c>
      <c r="C47" s="47" t="s">
        <v>40</v>
      </c>
      <c r="D47" s="72" t="s">
        <v>91</v>
      </c>
      <c r="E47" s="68" t="str">
        <f>IF(ISBLANK(D47), "", CONCATENATE(Титул!$P$25, D47))</f>
        <v>MSK_SHUV3_AHU08_QS_P8</v>
      </c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</row>
    <row r="48" spans="1:37" s="58" customFormat="1" x14ac:dyDescent="0.25">
      <c r="A48" s="69">
        <f t="shared" si="0"/>
        <v>121</v>
      </c>
      <c r="B48" s="70" t="s">
        <v>92</v>
      </c>
      <c r="C48" s="71" t="s">
        <v>40</v>
      </c>
      <c r="D48" s="74" t="s">
        <v>93</v>
      </c>
      <c r="E48" s="73" t="str">
        <f>IF(ISBLANK(D48), "", CONCATENATE(Титул!$P$25, D48))</f>
        <v>MSK_SHUV3_AHU08_QS_V8</v>
      </c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</row>
    <row r="49" spans="1:37" s="65" customFormat="1" x14ac:dyDescent="0.25">
      <c r="A49" s="66">
        <f t="shared" si="0"/>
        <v>123</v>
      </c>
      <c r="B49" s="67" t="s">
        <v>94</v>
      </c>
      <c r="C49" s="47" t="s">
        <v>40</v>
      </c>
      <c r="D49" s="72" t="s">
        <v>95</v>
      </c>
      <c r="E49" s="68" t="str">
        <f>IF(ISBLANK(D49), "", CONCATENATE(Титул!$P$25, D49))</f>
        <v>MSK_SHUV3_AHU08_QS_PP8</v>
      </c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</row>
    <row r="50" spans="1:37" s="58" customFormat="1" x14ac:dyDescent="0.25">
      <c r="A50" s="69">
        <f t="shared" si="0"/>
        <v>125</v>
      </c>
      <c r="B50" s="70" t="s">
        <v>96</v>
      </c>
      <c r="C50" s="71" t="s">
        <v>40</v>
      </c>
      <c r="D50" s="74" t="s">
        <v>97</v>
      </c>
      <c r="E50" s="73" t="str">
        <f>IF(ISBLANK(D50), "", CONCATENATE(Титул!$P$25, D50))</f>
        <v>MSK_SHUV3_AHU08_QS_EK1</v>
      </c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</row>
    <row r="51" spans="1:37" s="65" customFormat="1" x14ac:dyDescent="0.25">
      <c r="A51" s="66">
        <f t="shared" si="0"/>
        <v>127</v>
      </c>
      <c r="B51" s="67" t="s">
        <v>98</v>
      </c>
      <c r="C51" s="47" t="s">
        <v>40</v>
      </c>
      <c r="D51" s="55" t="s">
        <v>99</v>
      </c>
      <c r="E51" s="68" t="str">
        <f>IF(ISBLANK(D51), "", CONCATENATE(Титул!$P$25, D51))</f>
        <v>MSK_SHUV3_AHU08_PU_Alrm</v>
      </c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</row>
    <row r="52" spans="1:37" s="58" customFormat="1" x14ac:dyDescent="0.25">
      <c r="A52" s="69">
        <f t="shared" si="0"/>
        <v>129</v>
      </c>
      <c r="B52" s="70" t="s">
        <v>100</v>
      </c>
      <c r="C52" s="71" t="s">
        <v>40</v>
      </c>
      <c r="D52" s="74" t="s">
        <v>101</v>
      </c>
      <c r="E52" s="73" t="str">
        <f>IF(ISBLANK(D52), "", CONCATENATE(Титул!$P$25, D52))</f>
        <v>MSK_SHUV3_AHU08_MS1</v>
      </c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</row>
    <row r="53" spans="1:37" s="65" customFormat="1" x14ac:dyDescent="0.25">
      <c r="A53" s="66">
        <f t="shared" si="0"/>
        <v>131</v>
      </c>
      <c r="B53" s="67" t="s">
        <v>102</v>
      </c>
      <c r="C53" s="47" t="s">
        <v>40</v>
      </c>
      <c r="D53" s="55" t="s">
        <v>103</v>
      </c>
      <c r="E53" s="68" t="str">
        <f>IF(ISBLANK(D53), "", CONCATENATE(Титул!$P$25, D53))</f>
        <v>MSK_SHUV3_AHU08_Swegon_Run_H1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</row>
    <row r="54" spans="1:37" s="58" customFormat="1" x14ac:dyDescent="0.25">
      <c r="A54" s="69">
        <f t="shared" si="0"/>
        <v>133</v>
      </c>
      <c r="B54" s="70" t="s">
        <v>104</v>
      </c>
      <c r="C54" s="71" t="s">
        <v>40</v>
      </c>
      <c r="D54" s="74" t="s">
        <v>105</v>
      </c>
      <c r="E54" s="73" t="str">
        <f>IF(ISBLANK(D54), "", CONCATENATE(Титул!$P$25, D54))</f>
        <v>MSK_SHUV3_AHU08_Swegon_Run_H2</v>
      </c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</row>
    <row r="55" spans="1:37" s="65" customFormat="1" x14ac:dyDescent="0.25">
      <c r="A55" s="75">
        <f t="shared" si="0"/>
        <v>135</v>
      </c>
      <c r="B55" s="76" t="s">
        <v>106</v>
      </c>
      <c r="C55" s="77" t="s">
        <v>40</v>
      </c>
      <c r="D55" s="78" t="s">
        <v>107</v>
      </c>
      <c r="E55" s="68" t="str">
        <f>IF(ISBLANK(D55), "", CONCATENATE(Титул!$P$25, D55))</f>
        <v>MSK_SHUV3_AHU08_Swegon_Run_PU</v>
      </c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</row>
    <row r="56" spans="1:37" s="58" customFormat="1" x14ac:dyDescent="0.25">
      <c r="A56" s="79">
        <f t="shared" si="0"/>
        <v>137</v>
      </c>
      <c r="B56" s="80" t="s">
        <v>108</v>
      </c>
      <c r="C56" s="81" t="s">
        <v>109</v>
      </c>
      <c r="D56" s="82" t="s">
        <v>110</v>
      </c>
      <c r="E56" s="83" t="str">
        <f>IF(ISBLANK(D56), "", CONCATENATE(Титул!$P$25, D56))</f>
        <v>MSK_SHUV3_AHU08_Pusk_PU</v>
      </c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</row>
    <row r="57" spans="1:37" s="65" customFormat="1" x14ac:dyDescent="0.25">
      <c r="A57" s="84">
        <f t="shared" si="0"/>
        <v>139</v>
      </c>
      <c r="B57" s="85" t="s">
        <v>111</v>
      </c>
      <c r="C57" s="86" t="s">
        <v>112</v>
      </c>
      <c r="D57" s="51" t="s">
        <v>113</v>
      </c>
      <c r="E57" s="68" t="str">
        <f>IF(ISBLANK(D57), "", CONCATENATE(Титул!$P$25, D57))</f>
        <v>MSK_SHUV3_DIAG_Pusk_H1</v>
      </c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</row>
    <row r="58" spans="1:37" s="58" customFormat="1" x14ac:dyDescent="0.25">
      <c r="A58" s="69">
        <f>A57+3</f>
        <v>142</v>
      </c>
      <c r="B58" s="70" t="s">
        <v>114</v>
      </c>
      <c r="C58" s="71" t="s">
        <v>112</v>
      </c>
      <c r="D58" s="74" t="s">
        <v>115</v>
      </c>
      <c r="E58" s="73" t="str">
        <f>IF(ISBLANK(D58), "", CONCATENATE(Титул!$P$25, D58))</f>
        <v>MSK_SHUV3_DIAG_Pusk_H2</v>
      </c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</row>
    <row r="59" spans="1:37" s="65" customFormat="1" x14ac:dyDescent="0.25">
      <c r="A59" s="66">
        <f>A58+3</f>
        <v>145</v>
      </c>
      <c r="B59" s="67" t="s">
        <v>116</v>
      </c>
      <c r="C59" s="47" t="s">
        <v>112</v>
      </c>
      <c r="D59" s="55" t="s">
        <v>117</v>
      </c>
      <c r="E59" s="68" t="str">
        <f>IF(ISBLANK(D59), "", CONCATENATE(Титул!$P$25, D59))</f>
        <v>MSK_SHUV3_DIAG_Pusk_EK1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</row>
    <row r="60" spans="1:37" x14ac:dyDescent="0.25">
      <c r="A60" s="69">
        <f>A59+3</f>
        <v>148</v>
      </c>
      <c r="B60" s="70" t="s">
        <v>118</v>
      </c>
      <c r="C60" s="71" t="s">
        <v>119</v>
      </c>
      <c r="D60" s="74" t="s">
        <v>120</v>
      </c>
      <c r="E60" s="44" t="str">
        <f>IF(ISBLANK(D60), "", CONCATENATE(Титул!$P$25, D60))</f>
        <v>MSK_SHUV3_AHU08_TE3</v>
      </c>
    </row>
    <row r="61" spans="1:37" s="65" customFormat="1" x14ac:dyDescent="0.25">
      <c r="A61" s="66">
        <f t="shared" ref="A61:A72" si="1">A60+4</f>
        <v>152</v>
      </c>
      <c r="B61" s="67" t="s">
        <v>121</v>
      </c>
      <c r="C61" s="47" t="s">
        <v>119</v>
      </c>
      <c r="D61" s="55" t="s">
        <v>122</v>
      </c>
      <c r="E61" s="68" t="str">
        <f>IF(ISBLANK(D61), "", CONCATENATE(Титул!$P$25, D61))</f>
        <v>MSK_SHUV3_AHU08_TE5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</row>
    <row r="62" spans="1:37" x14ac:dyDescent="0.25">
      <c r="A62" s="69">
        <f t="shared" si="1"/>
        <v>156</v>
      </c>
      <c r="B62" s="70" t="s">
        <v>123</v>
      </c>
      <c r="C62" s="71" t="s">
        <v>119</v>
      </c>
      <c r="D62" s="74" t="s">
        <v>124</v>
      </c>
      <c r="E62" s="44" t="str">
        <f>IF(ISBLANK(D62), "", CONCATENATE(Титул!$P$25, D62))</f>
        <v>MSK_SHUV3_AHU08_PDE2_1</v>
      </c>
    </row>
    <row r="63" spans="1:37" s="65" customFormat="1" x14ac:dyDescent="0.25">
      <c r="A63" s="66">
        <f t="shared" si="1"/>
        <v>160</v>
      </c>
      <c r="B63" s="67" t="s">
        <v>125</v>
      </c>
      <c r="C63" s="47" t="s">
        <v>119</v>
      </c>
      <c r="D63" s="55" t="s">
        <v>126</v>
      </c>
      <c r="E63" s="68" t="str">
        <f>IF(ISBLANK(D63), "", CONCATENATE(Титул!$P$25, D63))</f>
        <v>MSK_SHUV3_AHU08_PDE2_2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</row>
    <row r="64" spans="1:37" x14ac:dyDescent="0.25">
      <c r="A64" s="69">
        <f t="shared" si="1"/>
        <v>164</v>
      </c>
      <c r="B64" s="70" t="s">
        <v>127</v>
      </c>
      <c r="C64" s="71" t="s">
        <v>119</v>
      </c>
      <c r="D64" s="74" t="s">
        <v>128</v>
      </c>
      <c r="E64" s="44" t="str">
        <f>IF(ISBLANK(D64), "", CONCATENATE(Титул!$P$25, D64))</f>
        <v>MSK_SHUV3_AHU08_PDE3_1</v>
      </c>
    </row>
    <row r="65" spans="1:37" s="65" customFormat="1" x14ac:dyDescent="0.25">
      <c r="A65" s="66">
        <f t="shared" si="1"/>
        <v>168</v>
      </c>
      <c r="B65" s="67" t="s">
        <v>129</v>
      </c>
      <c r="C65" s="47" t="s">
        <v>119</v>
      </c>
      <c r="D65" s="55" t="s">
        <v>130</v>
      </c>
      <c r="E65" s="68" t="str">
        <f>IF(ISBLANK(D65), "", CONCATENATE(Титул!$P$25, D65))</f>
        <v>MSK_SHUV3_AHU08_PDE3_2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</row>
    <row r="66" spans="1:37" s="58" customFormat="1" x14ac:dyDescent="0.25">
      <c r="A66" s="69">
        <f t="shared" si="1"/>
        <v>172</v>
      </c>
      <c r="B66" s="70" t="s">
        <v>131</v>
      </c>
      <c r="C66" s="71" t="s">
        <v>119</v>
      </c>
      <c r="D66" s="74" t="s">
        <v>132</v>
      </c>
      <c r="E66" s="73" t="str">
        <f>IF(ISBLANK(D66), "", CONCATENATE(Титул!$P$25, D66))</f>
        <v>MSK_SHUV3_AHU08_V8_TME1_RH</v>
      </c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</row>
    <row r="67" spans="1:37" s="65" customFormat="1" x14ac:dyDescent="0.25">
      <c r="A67" s="66">
        <f t="shared" si="1"/>
        <v>176</v>
      </c>
      <c r="B67" s="67" t="s">
        <v>133</v>
      </c>
      <c r="C67" s="47" t="s">
        <v>119</v>
      </c>
      <c r="D67" s="55" t="s">
        <v>134</v>
      </c>
      <c r="E67" s="68" t="str">
        <f>IF(ISBLANK(D67), "", CONCATENATE(Титул!$P$25, D67))</f>
        <v>MSK_SHUV3_AHU08_V8_TME1_TE</v>
      </c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</row>
    <row r="68" spans="1:37" x14ac:dyDescent="0.25">
      <c r="A68" s="69">
        <f t="shared" si="1"/>
        <v>180</v>
      </c>
      <c r="B68" s="70" t="s">
        <v>135</v>
      </c>
      <c r="C68" s="71" t="s">
        <v>119</v>
      </c>
      <c r="D68" s="74" t="s">
        <v>136</v>
      </c>
      <c r="E68" s="44" t="str">
        <f>IF(ISBLANK(D68), "", CONCATENATE(Титул!$P$25, D68))</f>
        <v>MSK_SHUV3_AHU08_TECO1_CO</v>
      </c>
    </row>
    <row r="69" spans="1:37" s="65" customFormat="1" x14ac:dyDescent="0.25">
      <c r="A69" s="66">
        <f t="shared" si="1"/>
        <v>184</v>
      </c>
      <c r="B69" s="67" t="s">
        <v>137</v>
      </c>
      <c r="C69" s="47" t="s">
        <v>119</v>
      </c>
      <c r="D69" s="55" t="s">
        <v>138</v>
      </c>
      <c r="E69" s="68" t="str">
        <f>IF(ISBLANK(D69), "", CONCATENATE(Титул!$P$25, D69))</f>
        <v>MSK_SHUV3_AHU08_TECO1_TE</v>
      </c>
      <c r="F69"/>
      <c r="G69"/>
      <c r="H69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</row>
    <row r="70" spans="1:37" s="58" customFormat="1" x14ac:dyDescent="0.25">
      <c r="A70" s="69">
        <f t="shared" si="1"/>
        <v>188</v>
      </c>
      <c r="B70" s="70" t="s">
        <v>139</v>
      </c>
      <c r="C70" s="71" t="s">
        <v>119</v>
      </c>
      <c r="D70" s="74" t="s">
        <v>140</v>
      </c>
      <c r="E70" s="73" t="str">
        <f>IF(ISBLANK(D70), "", CONCATENATE(Титул!$P$25, D70))</f>
        <v>MSK_SHUV3_AHU08_P8_TME1_RH</v>
      </c>
      <c r="F70"/>
      <c r="G70"/>
      <c r="H70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</row>
    <row r="71" spans="1:37" s="65" customFormat="1" x14ac:dyDescent="0.25">
      <c r="A71" s="66">
        <f t="shared" si="1"/>
        <v>192</v>
      </c>
      <c r="B71" s="76" t="s">
        <v>141</v>
      </c>
      <c r="C71" s="77" t="s">
        <v>119</v>
      </c>
      <c r="D71" s="78" t="s">
        <v>142</v>
      </c>
      <c r="E71" s="87" t="str">
        <f>IF(ISBLANK(D71), "", CONCATENATE(Титул!$P$25, D71))</f>
        <v>MSK_SHUV3_AHU08_P8_TME1_TE</v>
      </c>
      <c r="F71"/>
      <c r="G71"/>
      <c r="H71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</row>
    <row r="72" spans="1:37" s="58" customFormat="1" x14ac:dyDescent="0.25">
      <c r="A72" s="69">
        <f t="shared" si="1"/>
        <v>196</v>
      </c>
      <c r="B72" s="70" t="s">
        <v>143</v>
      </c>
      <c r="C72" s="69" t="s">
        <v>144</v>
      </c>
      <c r="D72" s="69" t="s">
        <v>145</v>
      </c>
      <c r="E72" s="88" t="str">
        <f>IF(ISBLANK(D72), "", CONCATENATE(Титул!$P$25, D72))</f>
        <v>MSK_SHUV3_AHU08_PU_Power</v>
      </c>
      <c r="F72"/>
      <c r="G72"/>
      <c r="H72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</row>
    <row r="73" spans="1:37" s="65" customFormat="1" x14ac:dyDescent="0.25">
      <c r="A73"/>
      <c r="B73"/>
      <c r="C73"/>
      <c r="D73"/>
      <c r="E73"/>
      <c r="F73"/>
      <c r="G73"/>
      <c r="H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</row>
    <row r="74" spans="1:37" s="58" customFormat="1" x14ac:dyDescent="0.25">
      <c r="A74"/>
      <c r="B74"/>
      <c r="C74"/>
      <c r="D74"/>
      <c r="E74"/>
      <c r="F74"/>
      <c r="G74"/>
      <c r="H7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</row>
    <row r="75" spans="1:37" s="65" customFormat="1" x14ac:dyDescent="0.25">
      <c r="A75"/>
      <c r="B75"/>
      <c r="C75"/>
      <c r="D75"/>
      <c r="E75"/>
      <c r="F75"/>
      <c r="G75"/>
      <c r="H75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</row>
    <row r="76" spans="1:37" s="58" customFormat="1" x14ac:dyDescent="0.25">
      <c r="A76"/>
      <c r="B76"/>
      <c r="C76"/>
      <c r="D76"/>
      <c r="E76"/>
      <c r="F76"/>
      <c r="G76"/>
      <c r="H76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</row>
    <row r="77" spans="1:37" s="65" customFormat="1" x14ac:dyDescent="0.25">
      <c r="A77"/>
      <c r="B77"/>
      <c r="C77"/>
      <c r="D77"/>
      <c r="E77"/>
      <c r="F77"/>
      <c r="G77"/>
      <c r="H77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</row>
    <row r="78" spans="1:37" s="58" customFormat="1" x14ac:dyDescent="0.25">
      <c r="A78"/>
      <c r="B78"/>
      <c r="C78"/>
      <c r="D78"/>
      <c r="E78"/>
      <c r="F78"/>
      <c r="G78"/>
      <c r="H78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</row>
    <row r="79" spans="1:37" s="65" customFormat="1" x14ac:dyDescent="0.25">
      <c r="A79"/>
      <c r="B79"/>
      <c r="C79"/>
      <c r="D79"/>
      <c r="E79"/>
      <c r="F79"/>
      <c r="G79"/>
      <c r="H79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</row>
    <row r="80" spans="1:37" s="58" customFormat="1" x14ac:dyDescent="0.25">
      <c r="A80" s="89"/>
      <c r="B80"/>
      <c r="C80"/>
      <c r="D80"/>
      <c r="E80"/>
      <c r="F80"/>
      <c r="G80"/>
      <c r="H80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</row>
    <row r="81" spans="1:37" s="65" customFormat="1" x14ac:dyDescent="0.25">
      <c r="A81" s="89"/>
      <c r="B81"/>
      <c r="C81" s="89"/>
      <c r="D81" s="90"/>
      <c r="E81" s="91"/>
      <c r="F81"/>
      <c r="G81"/>
      <c r="H81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</row>
    <row r="82" spans="1:37" s="58" customFormat="1" x14ac:dyDescent="0.25">
      <c r="A82" s="89"/>
      <c r="B82"/>
      <c r="C82" s="89"/>
      <c r="D82" s="90"/>
      <c r="E82" s="91"/>
      <c r="F82"/>
      <c r="G82"/>
      <c r="H82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</row>
    <row r="83" spans="1:37" s="65" customFormat="1" x14ac:dyDescent="0.25">
      <c r="A83" s="89"/>
      <c r="B83"/>
      <c r="C83" s="89"/>
      <c r="D83" s="90"/>
      <c r="E83" s="91"/>
      <c r="F83"/>
      <c r="G83"/>
      <c r="H83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</row>
    <row r="84" spans="1:37" s="58" customFormat="1" x14ac:dyDescent="0.25">
      <c r="A84" s="89"/>
      <c r="B84"/>
      <c r="C84" s="89"/>
      <c r="D84" s="90"/>
      <c r="E84" s="91"/>
      <c r="F84"/>
      <c r="G84"/>
      <c r="H8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</row>
    <row r="85" spans="1:37" s="65" customFormat="1" x14ac:dyDescent="0.25">
      <c r="A85" s="89"/>
      <c r="B85"/>
      <c r="C85" s="89"/>
      <c r="D85" s="90"/>
      <c r="E85" s="91"/>
      <c r="F85"/>
      <c r="G85"/>
      <c r="H85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</row>
    <row r="86" spans="1:37" s="58" customFormat="1" x14ac:dyDescent="0.25">
      <c r="A86" s="89"/>
      <c r="B86"/>
      <c r="C86" s="89"/>
      <c r="D86" s="90"/>
      <c r="E86" s="91"/>
      <c r="F86"/>
      <c r="G86"/>
      <c r="H86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</row>
    <row r="87" spans="1:37" s="65" customFormat="1" ht="12.95" customHeight="1" x14ac:dyDescent="0.25">
      <c r="A87" s="89"/>
      <c r="B87"/>
      <c r="C87" s="89"/>
      <c r="D87" s="90"/>
      <c r="E87" s="91"/>
      <c r="F87"/>
      <c r="G87"/>
      <c r="H87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</row>
    <row r="88" spans="1:37" s="58" customFormat="1" x14ac:dyDescent="0.25">
      <c r="A88" s="89"/>
      <c r="B88"/>
      <c r="C88" s="89"/>
      <c r="D88" s="90"/>
      <c r="E88" s="91"/>
      <c r="F88"/>
      <c r="G88"/>
      <c r="H88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</row>
    <row r="89" spans="1:37" s="65" customFormat="1" x14ac:dyDescent="0.25">
      <c r="A89" s="89"/>
      <c r="B89"/>
      <c r="C89" s="89"/>
      <c r="D89" s="90"/>
      <c r="E89" s="91"/>
      <c r="F89"/>
      <c r="G89"/>
      <c r="H89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</row>
    <row r="90" spans="1:37" s="58" customFormat="1" x14ac:dyDescent="0.25">
      <c r="A90" s="89"/>
      <c r="B90"/>
      <c r="C90" s="89"/>
      <c r="D90" s="90"/>
      <c r="E90" s="91"/>
      <c r="F90"/>
      <c r="G90"/>
      <c r="H90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</row>
    <row r="91" spans="1:37" s="65" customFormat="1" x14ac:dyDescent="0.25">
      <c r="A91" s="89"/>
      <c r="B91"/>
      <c r="C91" s="89"/>
      <c r="D91" s="90"/>
      <c r="E91" s="91"/>
      <c r="F91"/>
      <c r="G91"/>
      <c r="H91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</row>
    <row r="92" spans="1:37" s="58" customFormat="1" x14ac:dyDescent="0.25">
      <c r="A92" s="89"/>
      <c r="B92"/>
      <c r="C92" s="89"/>
      <c r="D92" s="90"/>
      <c r="E92" s="91"/>
      <c r="F92"/>
      <c r="G92"/>
      <c r="H92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</row>
    <row r="93" spans="1:37" s="65" customFormat="1" x14ac:dyDescent="0.25">
      <c r="A93" s="89"/>
      <c r="B93"/>
      <c r="C93" s="89"/>
      <c r="D93" s="90"/>
      <c r="E93" s="91"/>
      <c r="F93"/>
      <c r="G93"/>
      <c r="H93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</row>
    <row r="94" spans="1:37" s="58" customFormat="1" x14ac:dyDescent="0.25">
      <c r="A94" s="89"/>
      <c r="B94"/>
      <c r="C94" s="89"/>
      <c r="D94" s="90"/>
      <c r="E94" s="91"/>
      <c r="F94"/>
      <c r="G94"/>
      <c r="H9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</row>
    <row r="95" spans="1:37" s="65" customFormat="1" x14ac:dyDescent="0.25">
      <c r="A95" s="89"/>
      <c r="B95"/>
      <c r="C95" s="89"/>
      <c r="D95" s="90"/>
      <c r="E95" s="91"/>
      <c r="F95"/>
      <c r="G95"/>
      <c r="H95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</row>
    <row r="96" spans="1:37" s="58" customFormat="1" x14ac:dyDescent="0.25">
      <c r="A96" s="89"/>
      <c r="B96"/>
      <c r="C96" s="89"/>
      <c r="D96" s="90"/>
      <c r="E96" s="91"/>
      <c r="F96"/>
      <c r="G96"/>
      <c r="H96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</row>
    <row r="97" spans="1:37" s="65" customFormat="1" x14ac:dyDescent="0.25">
      <c r="A97" s="89"/>
      <c r="B97"/>
      <c r="C97" s="89"/>
      <c r="D97" s="90"/>
      <c r="E97" s="91"/>
      <c r="F97"/>
      <c r="G97"/>
      <c r="H97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</row>
    <row r="98" spans="1:37" x14ac:dyDescent="0.25">
      <c r="A98" s="89"/>
      <c r="C98" s="89"/>
      <c r="D98" s="90"/>
      <c r="E98" s="91"/>
    </row>
    <row r="99" spans="1:37" x14ac:dyDescent="0.25">
      <c r="A99" s="89"/>
      <c r="C99" s="89"/>
      <c r="D99" s="90"/>
      <c r="E99" s="91"/>
    </row>
    <row r="100" spans="1:37" x14ac:dyDescent="0.25">
      <c r="A100" s="89"/>
      <c r="C100" s="89"/>
      <c r="D100" s="90"/>
      <c r="E100" s="91"/>
    </row>
    <row r="101" spans="1:37" x14ac:dyDescent="0.25">
      <c r="A101" s="89"/>
      <c r="C101" s="89"/>
      <c r="D101" s="90"/>
      <c r="E101" s="91"/>
    </row>
    <row r="102" spans="1:37" x14ac:dyDescent="0.25">
      <c r="A102" s="89"/>
      <c r="C102" s="89"/>
      <c r="D102" s="90"/>
      <c r="E102" s="91"/>
    </row>
    <row r="103" spans="1:37" x14ac:dyDescent="0.25">
      <c r="A103" s="89"/>
      <c r="C103" s="89"/>
      <c r="D103" s="90"/>
      <c r="E103" s="91"/>
    </row>
    <row r="104" spans="1:37" x14ac:dyDescent="0.25">
      <c r="A104" s="89"/>
      <c r="C104" s="89"/>
      <c r="D104" s="90"/>
      <c r="E104" s="91"/>
    </row>
  </sheetData>
  <pageMargins left="0.25" right="0.25" top="0.75" bottom="0.75" header="0.30000001192092901" footer="0.30000001192092901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86"/>
  <sheetViews>
    <sheetView workbookViewId="0">
      <pane ySplit="1" topLeftCell="A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14.140625" style="23" customWidth="1"/>
    <col min="2" max="2" width="76" customWidth="1"/>
    <col min="3" max="3" width="13.7109375" style="24" customWidth="1"/>
    <col min="4" max="4" width="46.28515625" style="25" customWidth="1"/>
    <col min="5" max="5" width="54.85546875" style="26" customWidth="1"/>
  </cols>
  <sheetData>
    <row r="1" spans="1:5" s="27" customFormat="1" ht="39.75" customHeight="1" x14ac:dyDescent="0.25">
      <c r="A1" s="28" t="s">
        <v>13</v>
      </c>
      <c r="B1" s="28" t="s">
        <v>10</v>
      </c>
      <c r="C1" s="28" t="s">
        <v>14</v>
      </c>
      <c r="D1" s="29" t="s">
        <v>15</v>
      </c>
      <c r="E1" s="30" t="s">
        <v>16</v>
      </c>
    </row>
    <row r="2" spans="1:5" s="27" customFormat="1" ht="15.75" customHeight="1" x14ac:dyDescent="0.25">
      <c r="A2" s="92"/>
      <c r="B2" s="93" t="s">
        <v>146</v>
      </c>
      <c r="C2" s="93"/>
      <c r="D2" s="94"/>
      <c r="E2" s="95"/>
    </row>
    <row r="3" spans="1:5" s="27" customFormat="1" ht="15.75" customHeight="1" x14ac:dyDescent="0.25">
      <c r="A3" s="45">
        <v>0</v>
      </c>
      <c r="B3" s="50" t="s">
        <v>147</v>
      </c>
      <c r="C3" s="47" t="s">
        <v>19</v>
      </c>
      <c r="D3" s="96" t="s">
        <v>20</v>
      </c>
      <c r="E3" s="97" t="str">
        <f>IF(ISBLANK(D3), "", CONCATENATE(Титул!$P$25, D3))</f>
        <v>MSK_SHUV3_SYS_Matrix</v>
      </c>
    </row>
    <row r="4" spans="1:5" s="27" customFormat="1" ht="15.75" customHeight="1" x14ac:dyDescent="0.25">
      <c r="A4" s="40">
        <v>1</v>
      </c>
      <c r="B4" s="52" t="s">
        <v>31</v>
      </c>
      <c r="C4" s="42" t="s">
        <v>22</v>
      </c>
      <c r="D4" s="43"/>
      <c r="E4" s="98" t="str">
        <f>IF(ISBLANK(D4), "", CONCATENATE(Титул!$P$25, D4))</f>
        <v/>
      </c>
    </row>
    <row r="5" spans="1:5" s="27" customFormat="1" ht="15.75" customHeight="1" x14ac:dyDescent="0.25">
      <c r="A5" s="45">
        <v>2</v>
      </c>
      <c r="B5" s="54" t="s">
        <v>31</v>
      </c>
      <c r="C5" s="47" t="s">
        <v>22</v>
      </c>
      <c r="D5" s="48"/>
      <c r="E5" s="99" t="str">
        <f>IF(ISBLANK(D5), "", CONCATENATE(Титул!$P$25, D5))</f>
        <v/>
      </c>
    </row>
    <row r="6" spans="1:5" s="27" customFormat="1" ht="15.75" customHeight="1" x14ac:dyDescent="0.25">
      <c r="A6" s="40">
        <v>3</v>
      </c>
      <c r="B6" s="52" t="s">
        <v>31</v>
      </c>
      <c r="C6" s="42" t="s">
        <v>22</v>
      </c>
      <c r="D6" s="43"/>
      <c r="E6" s="98" t="str">
        <f>IF(ISBLANK(D6), "", CONCATENATE(Титул!$P$25, D6))</f>
        <v/>
      </c>
    </row>
    <row r="7" spans="1:5" s="27" customFormat="1" ht="15.75" customHeight="1" x14ac:dyDescent="0.25">
      <c r="A7" s="100">
        <v>4</v>
      </c>
      <c r="B7" s="101" t="s">
        <v>148</v>
      </c>
      <c r="C7" s="47" t="s">
        <v>29</v>
      </c>
      <c r="D7" s="102" t="s">
        <v>30</v>
      </c>
      <c r="E7" s="103" t="str">
        <f>IF(ISBLANK(D7), "", CONCATENATE(Титул!$P$25, D7))</f>
        <v>MSK_SHUV3_SYS_DataTime</v>
      </c>
    </row>
    <row r="8" spans="1:5" s="27" customFormat="1" ht="15.75" customHeight="1" x14ac:dyDescent="0.25">
      <c r="A8" s="104">
        <v>10</v>
      </c>
      <c r="B8" s="105" t="s">
        <v>31</v>
      </c>
      <c r="C8" s="61" t="s">
        <v>22</v>
      </c>
      <c r="D8" s="106"/>
      <c r="E8" s="107" t="str">
        <f>IF(ISBLANK(D8), "", CONCATENATE(Титул!$P$25, D8))</f>
        <v/>
      </c>
    </row>
    <row r="9" spans="1:5" s="27" customFormat="1" ht="15.75" customHeight="1" x14ac:dyDescent="0.25">
      <c r="A9" s="108">
        <v>11</v>
      </c>
      <c r="B9" s="54" t="s">
        <v>31</v>
      </c>
      <c r="C9" s="47" t="s">
        <v>22</v>
      </c>
      <c r="D9" s="55"/>
      <c r="E9" s="99" t="str">
        <f>IF(ISBLANK(D9), "", CONCATENATE(Титул!$P$25, D9))</f>
        <v/>
      </c>
    </row>
    <row r="10" spans="1:5" s="27" customFormat="1" ht="15.75" customHeight="1" x14ac:dyDescent="0.25">
      <c r="A10" s="109">
        <v>12</v>
      </c>
      <c r="B10" s="52" t="s">
        <v>31</v>
      </c>
      <c r="C10" s="42" t="s">
        <v>22</v>
      </c>
      <c r="D10" s="53"/>
      <c r="E10" s="98" t="str">
        <f>IF(ISBLANK(D10), "", CONCATENATE(Титул!$P$25, D10))</f>
        <v/>
      </c>
    </row>
    <row r="11" spans="1:5" s="27" customFormat="1" ht="15.75" customHeight="1" x14ac:dyDescent="0.25">
      <c r="A11" s="108">
        <v>13</v>
      </c>
      <c r="B11" s="54" t="s">
        <v>31</v>
      </c>
      <c r="C11" s="47" t="s">
        <v>22</v>
      </c>
      <c r="D11" s="55"/>
      <c r="E11" s="99" t="str">
        <f>IF(ISBLANK(D11), "", CONCATENATE(Титул!$P$25, D11))</f>
        <v/>
      </c>
    </row>
    <row r="12" spans="1:5" s="27" customFormat="1" ht="15.75" customHeight="1" x14ac:dyDescent="0.25">
      <c r="A12" s="109">
        <v>14</v>
      </c>
      <c r="B12" s="52" t="s">
        <v>31</v>
      </c>
      <c r="C12" s="42" t="s">
        <v>22</v>
      </c>
      <c r="D12" s="53"/>
      <c r="E12" s="98" t="str">
        <f>IF(ISBLANK(D12), "", CONCATENATE(Титул!$P$25, D12))</f>
        <v/>
      </c>
    </row>
    <row r="13" spans="1:5" s="27" customFormat="1" ht="15.75" customHeight="1" x14ac:dyDescent="0.25">
      <c r="A13" s="108">
        <v>15</v>
      </c>
      <c r="B13" s="54" t="s">
        <v>31</v>
      </c>
      <c r="C13" s="47" t="s">
        <v>22</v>
      </c>
      <c r="D13" s="55"/>
      <c r="E13" s="99" t="str">
        <f>IF(ISBLANK(D13), "", CONCATENATE(Титул!$P$25, D13))</f>
        <v/>
      </c>
    </row>
    <row r="14" spans="1:5" s="27" customFormat="1" ht="15.75" customHeight="1" x14ac:dyDescent="0.25">
      <c r="A14" s="109">
        <v>16</v>
      </c>
      <c r="B14" s="52" t="s">
        <v>31</v>
      </c>
      <c r="C14" s="42" t="s">
        <v>22</v>
      </c>
      <c r="D14" s="53"/>
      <c r="E14" s="98" t="str">
        <f>IF(ISBLANK(D14), "", CONCATENATE(Титул!$P$25, D14))</f>
        <v/>
      </c>
    </row>
    <row r="15" spans="1:5" s="27" customFormat="1" ht="15.75" customHeight="1" x14ac:dyDescent="0.25">
      <c r="A15" s="108">
        <v>17</v>
      </c>
      <c r="B15" s="54" t="s">
        <v>31</v>
      </c>
      <c r="C15" s="47" t="s">
        <v>22</v>
      </c>
      <c r="D15" s="55"/>
      <c r="E15" s="99" t="str">
        <f>IF(ISBLANK(D15), "", CONCATENATE(Титул!$P$25, D15))</f>
        <v/>
      </c>
    </row>
    <row r="16" spans="1:5" s="27" customFormat="1" ht="15.75" customHeight="1" x14ac:dyDescent="0.25">
      <c r="A16" s="109">
        <v>18</v>
      </c>
      <c r="B16" s="52" t="s">
        <v>31</v>
      </c>
      <c r="C16" s="42" t="s">
        <v>22</v>
      </c>
      <c r="D16" s="53"/>
      <c r="E16" s="98" t="str">
        <f>IF(ISBLANK(D16), "", CONCATENATE(Титул!$P$25, D16))</f>
        <v/>
      </c>
    </row>
    <row r="17" spans="1:5" s="27" customFormat="1" ht="15.75" customHeight="1" x14ac:dyDescent="0.25">
      <c r="A17" s="108">
        <v>19</v>
      </c>
      <c r="B17" s="54" t="s">
        <v>31</v>
      </c>
      <c r="C17" s="47" t="s">
        <v>22</v>
      </c>
      <c r="D17" s="55"/>
      <c r="E17" s="99" t="str">
        <f>IF(ISBLANK(D17), "", CONCATENATE(Титул!$P$25, D17))</f>
        <v/>
      </c>
    </row>
    <row r="18" spans="1:5" s="27" customFormat="1" ht="15.75" customHeight="1" x14ac:dyDescent="0.25">
      <c r="A18" s="110">
        <v>20</v>
      </c>
      <c r="B18" s="52" t="s">
        <v>31</v>
      </c>
      <c r="C18" s="42" t="s">
        <v>22</v>
      </c>
      <c r="D18" s="53"/>
      <c r="E18" s="98" t="str">
        <f>IF(ISBLANK(D18), "", CONCATENATE(Титул!$P$25, D18))</f>
        <v/>
      </c>
    </row>
    <row r="19" spans="1:5" x14ac:dyDescent="0.25">
      <c r="A19" s="45">
        <v>21</v>
      </c>
      <c r="B19" s="111" t="s">
        <v>32</v>
      </c>
      <c r="C19" s="47" t="s">
        <v>33</v>
      </c>
      <c r="D19" s="48" t="s">
        <v>34</v>
      </c>
      <c r="E19" s="97" t="str">
        <f>IF(ISBLANK(D19), "", CONCATENATE(Титул!$P$25, D19))</f>
        <v>MSK_SHUV3_DIAG_QS1</v>
      </c>
    </row>
    <row r="20" spans="1:5" x14ac:dyDescent="0.25">
      <c r="A20" s="40">
        <v>22</v>
      </c>
      <c r="B20" s="111" t="s">
        <v>35</v>
      </c>
      <c r="C20" s="42" t="s">
        <v>33</v>
      </c>
      <c r="D20" s="43" t="s">
        <v>36</v>
      </c>
      <c r="E20" s="98" t="str">
        <f>IF(ISBLANK(D20), "", CONCATENATE(Титул!$P$25, D20))</f>
        <v>MSK_SHUV3_DIAG_1QF1</v>
      </c>
    </row>
    <row r="21" spans="1:5" x14ac:dyDescent="0.25">
      <c r="A21" s="45">
        <v>23</v>
      </c>
      <c r="B21" s="111" t="s">
        <v>37</v>
      </c>
      <c r="C21" s="47" t="s">
        <v>33</v>
      </c>
      <c r="D21" s="48" t="s">
        <v>38</v>
      </c>
      <c r="E21" s="99" t="str">
        <f>IF(ISBLANK(D21), "", CONCATENATE(Титул!$P$25, D21))</f>
        <v>MSK_SHUV3_DIAG_1QF2</v>
      </c>
    </row>
    <row r="22" spans="1:5" x14ac:dyDescent="0.25">
      <c r="A22" s="40">
        <v>24</v>
      </c>
      <c r="B22" s="111" t="s">
        <v>39</v>
      </c>
      <c r="C22" s="47" t="s">
        <v>40</v>
      </c>
      <c r="D22" s="43" t="s">
        <v>41</v>
      </c>
      <c r="E22" s="98" t="str">
        <f>IF(ISBLANK(D22), "", CONCATENATE(Титул!$P$25, D22))</f>
        <v>MSK_SHUV3_DIAG_RKF</v>
      </c>
    </row>
    <row r="23" spans="1:5" x14ac:dyDescent="0.25">
      <c r="A23" s="45">
        <v>25</v>
      </c>
      <c r="B23" s="111" t="s">
        <v>42</v>
      </c>
      <c r="C23" s="47" t="s">
        <v>33</v>
      </c>
      <c r="D23" s="48" t="s">
        <v>43</v>
      </c>
      <c r="E23" s="99" t="str">
        <f>IF(ISBLANK(D23), "", CONCATENATE(Титул!$P$25, D23))</f>
        <v>MSK_SHUV3_DIAG_1QF3</v>
      </c>
    </row>
    <row r="24" spans="1:5" x14ac:dyDescent="0.25">
      <c r="A24" s="40">
        <v>26</v>
      </c>
      <c r="B24" s="111" t="s">
        <v>44</v>
      </c>
      <c r="C24" s="47" t="s">
        <v>40</v>
      </c>
      <c r="D24" s="43" t="s">
        <v>45</v>
      </c>
      <c r="E24" s="98" t="str">
        <f>IF(ISBLANK(D24), "", CONCATENATE(Титул!$P$25, D24))</f>
        <v>MSK_SHUV3_DIAG_2TV2_LowBattery</v>
      </c>
    </row>
    <row r="25" spans="1:5" x14ac:dyDescent="0.25">
      <c r="A25" s="45">
        <v>27</v>
      </c>
      <c r="B25" s="111" t="s">
        <v>46</v>
      </c>
      <c r="C25" s="47" t="s">
        <v>40</v>
      </c>
      <c r="D25" s="48" t="s">
        <v>47</v>
      </c>
      <c r="E25" s="99" t="str">
        <f>IF(ISBLANK(D25), "", CONCATENATE(Титул!$P$25, D25))</f>
        <v>MSK_SHUV3_DIAG_2TV2_Status</v>
      </c>
    </row>
    <row r="26" spans="1:5" x14ac:dyDescent="0.25">
      <c r="A26" s="40">
        <v>28</v>
      </c>
      <c r="B26" s="111" t="s">
        <v>48</v>
      </c>
      <c r="C26" s="47" t="s">
        <v>40</v>
      </c>
      <c r="D26" s="43" t="s">
        <v>49</v>
      </c>
      <c r="E26" s="98" t="str">
        <f>IF(ISBLANK(D26), "", CONCATENATE(Титул!$P$25, D26))</f>
        <v>MSK_SHUV3_DIAG_2TV4_LowBattery</v>
      </c>
    </row>
    <row r="27" spans="1:5" x14ac:dyDescent="0.25">
      <c r="A27" s="45">
        <v>29</v>
      </c>
      <c r="B27" s="111" t="s">
        <v>50</v>
      </c>
      <c r="C27" s="47" t="s">
        <v>40</v>
      </c>
      <c r="D27" s="48" t="s">
        <v>51</v>
      </c>
      <c r="E27" s="99" t="str">
        <f>IF(ISBLANK(D27), "", CONCATENATE(Титул!$P$25, D27))</f>
        <v>MSK_SHUV3_DIAG_2TV4_Status</v>
      </c>
    </row>
    <row r="28" spans="1:5" x14ac:dyDescent="0.25">
      <c r="A28" s="40">
        <v>30</v>
      </c>
      <c r="B28" s="111" t="s">
        <v>52</v>
      </c>
      <c r="C28" s="47" t="s">
        <v>40</v>
      </c>
      <c r="D28" s="43" t="s">
        <v>53</v>
      </c>
      <c r="E28" s="98" t="str">
        <f>IF(ISBLANK(D28), "", CONCATENATE(Титул!$P$25, D28))</f>
        <v>MSK_SHUV3_DIAG_Fire</v>
      </c>
    </row>
    <row r="29" spans="1:5" x14ac:dyDescent="0.25">
      <c r="A29" s="45">
        <v>31</v>
      </c>
      <c r="B29" s="111" t="s">
        <v>54</v>
      </c>
      <c r="C29" s="47" t="s">
        <v>33</v>
      </c>
      <c r="D29" s="48" t="s">
        <v>55</v>
      </c>
      <c r="E29" s="99" t="str">
        <f>IF(ISBLANK(D29), "", CONCATENATE(Титул!$P$25, D29))</f>
        <v>MSK_SHUV3_DIAG_2SF3</v>
      </c>
    </row>
    <row r="30" spans="1:5" x14ac:dyDescent="0.25">
      <c r="A30" s="40">
        <v>32</v>
      </c>
      <c r="B30" s="111" t="s">
        <v>56</v>
      </c>
      <c r="C30" s="42" t="s">
        <v>33</v>
      </c>
      <c r="D30" s="43" t="s">
        <v>57</v>
      </c>
      <c r="E30" s="98" t="str">
        <f>IF(ISBLANK(D30), "", CONCATENATE(Титул!$P$25, D30))</f>
        <v>MSK_SHUV3_DIAG_2SF4</v>
      </c>
    </row>
    <row r="31" spans="1:5" x14ac:dyDescent="0.25">
      <c r="A31" s="45">
        <v>33</v>
      </c>
      <c r="B31" s="111" t="s">
        <v>58</v>
      </c>
      <c r="C31" s="47" t="s">
        <v>33</v>
      </c>
      <c r="D31" s="48" t="s">
        <v>59</v>
      </c>
      <c r="E31" s="99" t="str">
        <f>IF(ISBLANK(D31), "", CONCATENATE(Титул!$P$25, D31))</f>
        <v>MSK_SHUV3_DIAG_2SF5</v>
      </c>
    </row>
    <row r="32" spans="1:5" x14ac:dyDescent="0.25">
      <c r="A32" s="40">
        <v>34</v>
      </c>
      <c r="B32" s="111" t="s">
        <v>60</v>
      </c>
      <c r="C32" s="42" t="s">
        <v>33</v>
      </c>
      <c r="D32" s="43" t="s">
        <v>61</v>
      </c>
      <c r="E32" s="98" t="str">
        <f>IF(ISBLANK(D32), "", CONCATENATE(Титул!$P$25, D32))</f>
        <v>MSK_SHUV3_DIAG_2SF6</v>
      </c>
    </row>
    <row r="33" spans="1:5" x14ac:dyDescent="0.25">
      <c r="A33" s="45">
        <v>35</v>
      </c>
      <c r="B33" s="111" t="s">
        <v>62</v>
      </c>
      <c r="C33" s="47" t="s">
        <v>33</v>
      </c>
      <c r="D33" s="48" t="s">
        <v>63</v>
      </c>
      <c r="E33" s="99" t="str">
        <f>IF(ISBLANK(D33), "", CONCATENATE(Титул!$P$25, D33))</f>
        <v>MSK_SHUV3_DIAG_2SF7</v>
      </c>
    </row>
    <row r="34" spans="1:5" x14ac:dyDescent="0.25">
      <c r="A34" s="40">
        <v>36</v>
      </c>
      <c r="B34" s="111" t="s">
        <v>64</v>
      </c>
      <c r="C34" s="42" t="s">
        <v>33</v>
      </c>
      <c r="D34" s="43" t="s">
        <v>65</v>
      </c>
      <c r="E34" s="98" t="str">
        <f>IF(ISBLANK(D34), "", CONCATENATE(Титул!$P$25, D34))</f>
        <v>MSK_SHUV3_DIAG_2SF8</v>
      </c>
    </row>
    <row r="35" spans="1:5" x14ac:dyDescent="0.25">
      <c r="A35" s="45">
        <v>37</v>
      </c>
      <c r="B35" s="54" t="s">
        <v>66</v>
      </c>
      <c r="C35" s="47" t="s">
        <v>40</v>
      </c>
      <c r="D35" s="48" t="s">
        <v>67</v>
      </c>
      <c r="E35" s="99" t="str">
        <f>IF(ISBLANK(D35), "", CONCATENATE(Титул!$P$25, D35))</f>
        <v>MSK_SHUV3_DIAG_IBP_Alrm</v>
      </c>
    </row>
    <row r="36" spans="1:5" x14ac:dyDescent="0.25">
      <c r="A36" s="40">
        <v>38</v>
      </c>
      <c r="B36" s="52" t="s">
        <v>68</v>
      </c>
      <c r="C36" s="47" t="s">
        <v>40</v>
      </c>
      <c r="D36" s="112" t="s">
        <v>69</v>
      </c>
      <c r="E36" s="98" t="str">
        <f>IF(ISBLANK(D36), "", CONCATENATE(Титул!$P$25, D36))</f>
        <v>MSK_SHUV3_DIAG_IBP_Bypass</v>
      </c>
    </row>
    <row r="37" spans="1:5" x14ac:dyDescent="0.25">
      <c r="A37" s="45">
        <v>39</v>
      </c>
      <c r="B37" s="56" t="s">
        <v>70</v>
      </c>
      <c r="C37" s="47" t="s">
        <v>40</v>
      </c>
      <c r="D37" s="113" t="s">
        <v>71</v>
      </c>
      <c r="E37" s="114" t="str">
        <f>IF(ISBLANK(D37), "", CONCATENATE(Титул!$P$25, D37))</f>
        <v>MSK_SHUV3_DIAG_IBP_Batt</v>
      </c>
    </row>
    <row r="38" spans="1:5" x14ac:dyDescent="0.25">
      <c r="A38" s="115">
        <v>101</v>
      </c>
      <c r="B38" s="116" t="s">
        <v>72</v>
      </c>
      <c r="C38" s="61" t="s">
        <v>33</v>
      </c>
      <c r="D38" s="117" t="s">
        <v>73</v>
      </c>
      <c r="E38" s="107" t="str">
        <f>IF(ISBLANK(D38), "", CONCATENATE(Титул!$P$25, D38))</f>
        <v>MSK_SHUV3_DIAG_4QF1</v>
      </c>
    </row>
    <row r="39" spans="1:5" x14ac:dyDescent="0.25">
      <c r="A39" s="45">
        <v>102</v>
      </c>
      <c r="B39" s="118" t="s">
        <v>74</v>
      </c>
      <c r="C39" s="47" t="s">
        <v>33</v>
      </c>
      <c r="D39" s="48" t="s">
        <v>75</v>
      </c>
      <c r="E39" s="99" t="str">
        <f>IF(ISBLANK(D39), "", CONCATENATE(Титул!$P$25, D39))</f>
        <v>MSK_SHUV3_DIAG_4QF2</v>
      </c>
    </row>
    <row r="40" spans="1:5" x14ac:dyDescent="0.25">
      <c r="A40" s="40">
        <v>103</v>
      </c>
      <c r="B40" s="118" t="s">
        <v>76</v>
      </c>
      <c r="C40" s="71" t="s">
        <v>33</v>
      </c>
      <c r="D40" s="119" t="s">
        <v>77</v>
      </c>
      <c r="E40" s="98" t="str">
        <f>IF(ISBLANK(D40), "", CONCATENATE(Титул!$P$25, D40))</f>
        <v>MSK_SHUV3_DIAG_4QF3</v>
      </c>
    </row>
    <row r="41" spans="1:5" x14ac:dyDescent="0.25">
      <c r="A41" s="45">
        <v>104</v>
      </c>
      <c r="B41" s="118" t="s">
        <v>78</v>
      </c>
      <c r="C41" s="71" t="s">
        <v>33</v>
      </c>
      <c r="D41" s="119" t="s">
        <v>79</v>
      </c>
      <c r="E41" s="99" t="str">
        <f>IF(ISBLANK(D41), "", CONCATENATE(Титул!$P$25, D41))</f>
        <v>MSK_SHUV3_DIAG_5QF1</v>
      </c>
    </row>
    <row r="42" spans="1:5" x14ac:dyDescent="0.25">
      <c r="A42" s="40">
        <v>105</v>
      </c>
      <c r="B42" s="118" t="s">
        <v>80</v>
      </c>
      <c r="C42" s="47" t="s">
        <v>33</v>
      </c>
      <c r="D42" s="48" t="s">
        <v>81</v>
      </c>
      <c r="E42" s="98" t="str">
        <f>IF(ISBLANK(D42), "", CONCATENATE(Титул!$P$25, D42))</f>
        <v>MSK_SHUV3_DIAG_5QF2</v>
      </c>
    </row>
    <row r="43" spans="1:5" x14ac:dyDescent="0.25">
      <c r="A43" s="45">
        <v>106</v>
      </c>
      <c r="B43" s="118" t="s">
        <v>82</v>
      </c>
      <c r="C43" s="71" t="s">
        <v>33</v>
      </c>
      <c r="D43" s="120" t="s">
        <v>83</v>
      </c>
      <c r="E43" s="99" t="str">
        <f>IF(ISBLANK(D43), "", CONCATENATE(Титул!$P$25, D43))</f>
        <v>MSK_SHUV3_DIAG_6QF1</v>
      </c>
    </row>
    <row r="44" spans="1:5" x14ac:dyDescent="0.25">
      <c r="A44" s="40">
        <v>107</v>
      </c>
      <c r="B44" s="118" t="s">
        <v>84</v>
      </c>
      <c r="C44" s="47" t="s">
        <v>33</v>
      </c>
      <c r="D44" s="48" t="s">
        <v>85</v>
      </c>
      <c r="E44" s="98" t="str">
        <f>IF(ISBLANK(D44), "", CONCATENATE(Титул!$P$25, D44))</f>
        <v>MSK_SHUV3_DIAG_6QF2</v>
      </c>
    </row>
    <row r="45" spans="1:5" x14ac:dyDescent="0.25">
      <c r="A45" s="45">
        <v>108</v>
      </c>
      <c r="B45" s="118" t="s">
        <v>86</v>
      </c>
      <c r="C45" s="71" t="s">
        <v>33</v>
      </c>
      <c r="D45" s="48" t="s">
        <v>87</v>
      </c>
      <c r="E45" s="99" t="str">
        <f>IF(ISBLANK(D45), "", CONCATENATE(Титул!$P$25, D45))</f>
        <v>MSK_SHUV3_DIAG_6QF3</v>
      </c>
    </row>
    <row r="46" spans="1:5" x14ac:dyDescent="0.25">
      <c r="A46" s="40">
        <v>109</v>
      </c>
      <c r="B46" s="118" t="s">
        <v>88</v>
      </c>
      <c r="C46" s="71" t="s">
        <v>33</v>
      </c>
      <c r="D46" s="120" t="s">
        <v>89</v>
      </c>
      <c r="E46" s="98" t="str">
        <f>IF(ISBLANK(D46), "", CONCATENATE(Титул!$P$25, D46))</f>
        <v>MSK_SHUV3_DIAG_6QF4</v>
      </c>
    </row>
    <row r="47" spans="1:5" x14ac:dyDescent="0.25">
      <c r="A47" s="45">
        <v>110</v>
      </c>
      <c r="B47" s="67" t="s">
        <v>90</v>
      </c>
      <c r="C47" s="47" t="s">
        <v>40</v>
      </c>
      <c r="D47" s="119" t="s">
        <v>91</v>
      </c>
      <c r="E47" s="99" t="str">
        <f>IF(ISBLANK(D47), "", CONCATENATE(Титул!$P$25, D47))</f>
        <v>MSK_SHUV3_AHU08_QS_P8</v>
      </c>
    </row>
    <row r="48" spans="1:5" x14ac:dyDescent="0.25">
      <c r="A48" s="40">
        <v>111</v>
      </c>
      <c r="B48" s="70" t="s">
        <v>92</v>
      </c>
      <c r="C48" s="71" t="s">
        <v>40</v>
      </c>
      <c r="D48" s="120" t="s">
        <v>93</v>
      </c>
      <c r="E48" s="98" t="str">
        <f>IF(ISBLANK(D48), "", CONCATENATE(Титул!$P$25, D48))</f>
        <v>MSK_SHUV3_AHU08_QS_V8</v>
      </c>
    </row>
    <row r="49" spans="1:5" x14ac:dyDescent="0.25">
      <c r="A49" s="45">
        <v>112</v>
      </c>
      <c r="B49" s="67" t="s">
        <v>94</v>
      </c>
      <c r="C49" s="47" t="s">
        <v>40</v>
      </c>
      <c r="D49" s="119" t="s">
        <v>95</v>
      </c>
      <c r="E49" s="99" t="str">
        <f>IF(ISBLANK(D49), "", CONCATENATE(Титул!$P$25, D49))</f>
        <v>MSK_SHUV3_AHU08_QS_PP8</v>
      </c>
    </row>
    <row r="50" spans="1:5" x14ac:dyDescent="0.25">
      <c r="A50" s="40">
        <v>113</v>
      </c>
      <c r="B50" s="70" t="s">
        <v>96</v>
      </c>
      <c r="C50" s="71" t="s">
        <v>40</v>
      </c>
      <c r="D50" s="120" t="s">
        <v>97</v>
      </c>
      <c r="E50" s="98" t="str">
        <f>IF(ISBLANK(D50), "", CONCATENATE(Титул!$P$25, D50))</f>
        <v>MSK_SHUV3_AHU08_QS_EK1</v>
      </c>
    </row>
    <row r="51" spans="1:5" x14ac:dyDescent="0.25">
      <c r="A51" s="45">
        <v>114</v>
      </c>
      <c r="B51" s="67" t="s">
        <v>98</v>
      </c>
      <c r="C51" s="47" t="s">
        <v>40</v>
      </c>
      <c r="D51" s="48" t="s">
        <v>99</v>
      </c>
      <c r="E51" s="99" t="str">
        <f>IF(ISBLANK(D51), "", CONCATENATE(Титул!$P$25, D51))</f>
        <v>MSK_SHUV3_AHU08_PU_Alrm</v>
      </c>
    </row>
    <row r="52" spans="1:5" x14ac:dyDescent="0.25">
      <c r="A52" s="40">
        <v>115</v>
      </c>
      <c r="B52" s="70" t="s">
        <v>100</v>
      </c>
      <c r="C52" s="71" t="s">
        <v>40</v>
      </c>
      <c r="D52" s="120" t="s">
        <v>101</v>
      </c>
      <c r="E52" s="98" t="str">
        <f>IF(ISBLANK(D52), "", CONCATENATE(Титул!$P$25, D52))</f>
        <v>MSK_SHUV3_AHU08_MS1</v>
      </c>
    </row>
    <row r="53" spans="1:5" x14ac:dyDescent="0.25">
      <c r="A53" s="45">
        <v>116</v>
      </c>
      <c r="B53" s="67" t="s">
        <v>102</v>
      </c>
      <c r="C53" s="47" t="s">
        <v>40</v>
      </c>
      <c r="D53" s="48" t="s">
        <v>103</v>
      </c>
      <c r="E53" s="99" t="str">
        <f>IF(ISBLANK(D53), "", CONCATENATE(Титул!$P$25, D53))</f>
        <v>MSK_SHUV3_AHU08_Swegon_Run_H1</v>
      </c>
    </row>
    <row r="54" spans="1:5" x14ac:dyDescent="0.25">
      <c r="A54" s="40">
        <v>117</v>
      </c>
      <c r="B54" s="70" t="s">
        <v>104</v>
      </c>
      <c r="C54" s="71" t="s">
        <v>40</v>
      </c>
      <c r="D54" s="120" t="s">
        <v>105</v>
      </c>
      <c r="E54" s="98" t="str">
        <f>IF(ISBLANK(D54), "", CONCATENATE(Титул!$P$25, D54))</f>
        <v>MSK_SHUV3_AHU08_Swegon_Run_H2</v>
      </c>
    </row>
    <row r="55" spans="1:5" x14ac:dyDescent="0.25">
      <c r="A55" s="100">
        <v>118</v>
      </c>
      <c r="B55" s="76" t="s">
        <v>106</v>
      </c>
      <c r="C55" s="77" t="s">
        <v>40</v>
      </c>
      <c r="D55" s="102" t="s">
        <v>107</v>
      </c>
      <c r="E55" s="99" t="str">
        <f>IF(ISBLANK(D55), "", CONCATENATE(Титул!$P$25, D55))</f>
        <v>MSK_SHUV3_AHU08_Swegon_Run_PU</v>
      </c>
    </row>
    <row r="56" spans="1:5" x14ac:dyDescent="0.25">
      <c r="A56" s="121">
        <v>119</v>
      </c>
      <c r="B56" s="80" t="s">
        <v>108</v>
      </c>
      <c r="C56" s="81" t="s">
        <v>109</v>
      </c>
      <c r="D56" s="82" t="s">
        <v>110</v>
      </c>
      <c r="E56" s="122" t="str">
        <f>IF(ISBLANK(D56), "", CONCATENATE(Титул!$P$25, D56))</f>
        <v>MSK_SHUV3_AHU08_Pusk_PU</v>
      </c>
    </row>
    <row r="57" spans="1:5" x14ac:dyDescent="0.25">
      <c r="A57" s="123">
        <v>120</v>
      </c>
      <c r="B57" s="124" t="s">
        <v>111</v>
      </c>
      <c r="C57" s="37" t="s">
        <v>112</v>
      </c>
      <c r="D57" s="38" t="s">
        <v>113</v>
      </c>
      <c r="E57" s="99" t="str">
        <f>IF(ISBLANK(D57), "", CONCATENATE(Титул!$P$25, D57))</f>
        <v>MSK_SHUV3_DIAG_Pusk_H1</v>
      </c>
    </row>
    <row r="58" spans="1:5" x14ac:dyDescent="0.25">
      <c r="A58" s="40">
        <v>121</v>
      </c>
      <c r="B58" s="70" t="s">
        <v>114</v>
      </c>
      <c r="C58" s="71" t="s">
        <v>112</v>
      </c>
      <c r="D58" s="120" t="s">
        <v>115</v>
      </c>
      <c r="E58" s="98" t="str">
        <f>IF(ISBLANK(D58), "", CONCATENATE(Титул!$P$25, D58))</f>
        <v>MSK_SHUV3_DIAG_Pusk_H2</v>
      </c>
    </row>
    <row r="59" spans="1:5" x14ac:dyDescent="0.25">
      <c r="A59" s="45">
        <v>122</v>
      </c>
      <c r="B59" s="67" t="s">
        <v>116</v>
      </c>
      <c r="C59" s="47" t="s">
        <v>112</v>
      </c>
      <c r="D59" s="48" t="s">
        <v>117</v>
      </c>
      <c r="E59" s="99" t="str">
        <f>IF(ISBLANK(D59), "", CONCATENATE(Титул!$P$25, D59))</f>
        <v>MSK_SHUV3_DIAG_Pusk_EK1</v>
      </c>
    </row>
    <row r="60" spans="1:5" x14ac:dyDescent="0.25">
      <c r="A60" s="40">
        <v>123</v>
      </c>
      <c r="B60" s="70" t="s">
        <v>118</v>
      </c>
      <c r="C60" s="71" t="s">
        <v>119</v>
      </c>
      <c r="D60" s="120" t="s">
        <v>120</v>
      </c>
      <c r="E60" s="98" t="str">
        <f>IF(ISBLANK(D60), "", CONCATENATE(Титул!$P$25, D60))</f>
        <v>MSK_SHUV3_AHU08_TE3</v>
      </c>
    </row>
    <row r="61" spans="1:5" x14ac:dyDescent="0.25">
      <c r="A61" s="45">
        <f t="shared" ref="A61:A72" si="0">A60+4</f>
        <v>127</v>
      </c>
      <c r="B61" s="67" t="s">
        <v>121</v>
      </c>
      <c r="C61" s="47" t="s">
        <v>119</v>
      </c>
      <c r="D61" s="48" t="s">
        <v>122</v>
      </c>
      <c r="E61" s="99" t="str">
        <f>IF(ISBLANK(D61), "", CONCATENATE(Титул!$P$25, D61))</f>
        <v>MSK_SHUV3_AHU08_TE5</v>
      </c>
    </row>
    <row r="62" spans="1:5" x14ac:dyDescent="0.25">
      <c r="A62" s="40">
        <f t="shared" si="0"/>
        <v>131</v>
      </c>
      <c r="B62" s="70" t="s">
        <v>123</v>
      </c>
      <c r="C62" s="71" t="s">
        <v>119</v>
      </c>
      <c r="D62" s="120" t="s">
        <v>124</v>
      </c>
      <c r="E62" s="98" t="str">
        <f>IF(ISBLANK(D62), "", CONCATENATE(Титул!$P$25, D62))</f>
        <v>MSK_SHUV3_AHU08_PDE2_1</v>
      </c>
    </row>
    <row r="63" spans="1:5" x14ac:dyDescent="0.25">
      <c r="A63" s="45">
        <f t="shared" si="0"/>
        <v>135</v>
      </c>
      <c r="B63" s="67" t="s">
        <v>125</v>
      </c>
      <c r="C63" s="47" t="s">
        <v>119</v>
      </c>
      <c r="D63" s="48" t="s">
        <v>126</v>
      </c>
      <c r="E63" s="99" t="str">
        <f>IF(ISBLANK(D63), "", CONCATENATE(Титул!$P$25, D63))</f>
        <v>MSK_SHUV3_AHU08_PDE2_2</v>
      </c>
    </row>
    <row r="64" spans="1:5" x14ac:dyDescent="0.25">
      <c r="A64" s="40">
        <f t="shared" si="0"/>
        <v>139</v>
      </c>
      <c r="B64" s="70" t="s">
        <v>127</v>
      </c>
      <c r="C64" s="71" t="s">
        <v>119</v>
      </c>
      <c r="D64" s="120" t="s">
        <v>128</v>
      </c>
      <c r="E64" s="98" t="str">
        <f>IF(ISBLANK(D64), "", CONCATENATE(Титул!$P$25, D64))</f>
        <v>MSK_SHUV3_AHU08_PDE3_1</v>
      </c>
    </row>
    <row r="65" spans="1:5" x14ac:dyDescent="0.25">
      <c r="A65" s="45">
        <f t="shared" si="0"/>
        <v>143</v>
      </c>
      <c r="B65" s="67" t="s">
        <v>129</v>
      </c>
      <c r="C65" s="47" t="s">
        <v>119</v>
      </c>
      <c r="D65" s="48" t="s">
        <v>130</v>
      </c>
      <c r="E65" s="99" t="str">
        <f>IF(ISBLANK(D65), "", CONCATENATE(Титул!$P$25, D65))</f>
        <v>MSK_SHUV3_AHU08_PDE3_2</v>
      </c>
    </row>
    <row r="66" spans="1:5" x14ac:dyDescent="0.25">
      <c r="A66" s="40">
        <f t="shared" si="0"/>
        <v>147</v>
      </c>
      <c r="B66" s="70" t="s">
        <v>131</v>
      </c>
      <c r="C66" s="71" t="s">
        <v>119</v>
      </c>
      <c r="D66" s="120" t="s">
        <v>132</v>
      </c>
      <c r="E66" s="98" t="str">
        <f>IF(ISBLANK(D66), "", CONCATENATE(Титул!$P$25, D66))</f>
        <v>MSK_SHUV3_AHU08_V8_TME1_RH</v>
      </c>
    </row>
    <row r="67" spans="1:5" x14ac:dyDescent="0.25">
      <c r="A67" s="45">
        <f t="shared" si="0"/>
        <v>151</v>
      </c>
      <c r="B67" s="67" t="s">
        <v>133</v>
      </c>
      <c r="C67" s="47" t="s">
        <v>119</v>
      </c>
      <c r="D67" s="48" t="s">
        <v>134</v>
      </c>
      <c r="E67" s="99" t="str">
        <f>IF(ISBLANK(D67), "", CONCATENATE(Титул!$P$25, D67))</f>
        <v>MSK_SHUV3_AHU08_V8_TME1_TE</v>
      </c>
    </row>
    <row r="68" spans="1:5" x14ac:dyDescent="0.25">
      <c r="A68" s="40">
        <f t="shared" si="0"/>
        <v>155</v>
      </c>
      <c r="B68" s="70" t="s">
        <v>135</v>
      </c>
      <c r="C68" s="71" t="s">
        <v>119</v>
      </c>
      <c r="D68" s="120" t="s">
        <v>136</v>
      </c>
      <c r="E68" s="98" t="str">
        <f>IF(ISBLANK(D68), "", CONCATENATE(Титул!$P$25, D68))</f>
        <v>MSK_SHUV3_AHU08_TECO1_CO</v>
      </c>
    </row>
    <row r="69" spans="1:5" x14ac:dyDescent="0.25">
      <c r="A69" s="45">
        <f t="shared" si="0"/>
        <v>159</v>
      </c>
      <c r="B69" s="67" t="s">
        <v>137</v>
      </c>
      <c r="C69" s="47" t="s">
        <v>119</v>
      </c>
      <c r="D69" s="48" t="s">
        <v>138</v>
      </c>
      <c r="E69" s="98" t="str">
        <f>IF(ISBLANK(D69), "", CONCATENATE(Титул!$P$25, D69))</f>
        <v>MSK_SHUV3_AHU08_TECO1_TE</v>
      </c>
    </row>
    <row r="70" spans="1:5" x14ac:dyDescent="0.25">
      <c r="A70" s="40">
        <f t="shared" si="0"/>
        <v>163</v>
      </c>
      <c r="B70" s="70" t="s">
        <v>139</v>
      </c>
      <c r="C70" s="71" t="s">
        <v>119</v>
      </c>
      <c r="D70" s="120" t="s">
        <v>140</v>
      </c>
      <c r="E70" s="99" t="str">
        <f>IF(ISBLANK(D70), "", CONCATENATE(Титул!$P$25, D70))</f>
        <v>MSK_SHUV3_AHU08_P8_TME1_RH</v>
      </c>
    </row>
    <row r="71" spans="1:5" x14ac:dyDescent="0.25">
      <c r="A71" s="45">
        <f t="shared" si="0"/>
        <v>167</v>
      </c>
      <c r="B71" s="76" t="s">
        <v>141</v>
      </c>
      <c r="C71" s="77" t="s">
        <v>119</v>
      </c>
      <c r="D71" s="102" t="s">
        <v>142</v>
      </c>
      <c r="E71" s="98" t="str">
        <f>IF(ISBLANK(D71), "", CONCATENATE(Титул!$P$25, D71))</f>
        <v>MSK_SHUV3_AHU08_P8_TME1_TE</v>
      </c>
    </row>
    <row r="72" spans="1:5" x14ac:dyDescent="0.25">
      <c r="A72" s="125">
        <f t="shared" si="0"/>
        <v>171</v>
      </c>
      <c r="B72" s="70" t="s">
        <v>143</v>
      </c>
      <c r="C72" s="69" t="s">
        <v>144</v>
      </c>
      <c r="D72" s="69" t="s">
        <v>145</v>
      </c>
      <c r="E72" s="114" t="str">
        <f>IF(ISBLANK(D72), "", CONCATENATE(Титул!$P$25, D72))</f>
        <v>MSK_SHUV3_AHU08_PU_Power</v>
      </c>
    </row>
    <row r="73" spans="1:5" x14ac:dyDescent="0.25">
      <c r="A73" s="126">
        <v>201</v>
      </c>
      <c r="B73" s="127" t="s">
        <v>149</v>
      </c>
      <c r="C73" s="42" t="s">
        <v>22</v>
      </c>
      <c r="D73" s="128" t="s">
        <v>150</v>
      </c>
      <c r="E73" s="129" t="str">
        <f>IF(ISBLANK(D73), "", CONCATENATE(Титул!$P$25, D73))</f>
        <v>MSK_SHUV3_SP_HR</v>
      </c>
    </row>
    <row r="74" spans="1:5" x14ac:dyDescent="0.25">
      <c r="A74" s="130">
        <v>202</v>
      </c>
      <c r="B74" s="131" t="s">
        <v>151</v>
      </c>
      <c r="C74" s="42" t="s">
        <v>22</v>
      </c>
      <c r="D74" s="132" t="s">
        <v>152</v>
      </c>
      <c r="E74" s="133" t="str">
        <f>IF(ISBLANK(D74), "", CONCATENATE(Титул!$P$25, D74))</f>
        <v>MSK_SHUV3_SP_Drain</v>
      </c>
    </row>
    <row r="75" spans="1:5" x14ac:dyDescent="0.25">
      <c r="A75" s="134">
        <v>203</v>
      </c>
      <c r="B75" s="135" t="s">
        <v>153</v>
      </c>
      <c r="C75" s="42" t="s">
        <v>22</v>
      </c>
      <c r="D75" s="136" t="s">
        <v>154</v>
      </c>
      <c r="E75" s="133" t="str">
        <f>IF(ISBLANK(D75), "", CONCATENATE(Титул!$P$25, D75))</f>
        <v>MSK_SHUV3_Mode_Cascad_HR</v>
      </c>
    </row>
    <row r="76" spans="1:5" x14ac:dyDescent="0.25">
      <c r="A76" s="130">
        <v>204</v>
      </c>
      <c r="B76" s="131" t="s">
        <v>155</v>
      </c>
      <c r="C76" s="42" t="s">
        <v>22</v>
      </c>
      <c r="D76" s="132" t="s">
        <v>156</v>
      </c>
      <c r="E76" s="133" t="str">
        <f>IF(ISBLANK(D76), "", CONCATENATE(Титул!$P$25, D76))</f>
        <v>MSK_SHUV3_Max_HR_Sup</v>
      </c>
    </row>
    <row r="77" spans="1:5" x14ac:dyDescent="0.25">
      <c r="A77" s="134">
        <v>205</v>
      </c>
      <c r="B77" s="135" t="s">
        <v>157</v>
      </c>
      <c r="C77" s="42" t="s">
        <v>22</v>
      </c>
      <c r="D77" s="136" t="s">
        <v>158</v>
      </c>
      <c r="E77" s="133" t="str">
        <f>IF(ISBLANK(D77), "", CONCATENATE(Титул!$P$25, D77))</f>
        <v>MSK_SHUV3_Min_HR_Sup</v>
      </c>
    </row>
    <row r="78" spans="1:5" x14ac:dyDescent="0.25">
      <c r="A78" s="130">
        <v>206</v>
      </c>
      <c r="B78" s="131" t="s">
        <v>159</v>
      </c>
      <c r="C78" s="42" t="s">
        <v>22</v>
      </c>
      <c r="D78" s="132" t="s">
        <v>160</v>
      </c>
      <c r="E78" s="133" t="str">
        <f>IF(ISBLANK(D78), "", CONCATENATE(Титул!$P$25, D78))</f>
        <v>MSK_SHUV3_Max _Power_PU</v>
      </c>
    </row>
    <row r="79" spans="1:5" x14ac:dyDescent="0.25">
      <c r="A79" s="137">
        <v>207</v>
      </c>
      <c r="B79" s="138" t="s">
        <v>161</v>
      </c>
      <c r="C79" s="42" t="s">
        <v>22</v>
      </c>
      <c r="D79" s="139" t="s">
        <v>162</v>
      </c>
      <c r="E79" s="133" t="str">
        <f>IF(ISBLANK(D79), "", CONCATENATE(Титул!$P$25, D79))</f>
        <v>MSK_SHUV3_Select_Sens_HR</v>
      </c>
    </row>
    <row r="80" spans="1:5" x14ac:dyDescent="0.25">
      <c r="A80" s="140">
        <v>251</v>
      </c>
      <c r="B80" s="141" t="s">
        <v>149</v>
      </c>
      <c r="C80" s="142" t="s">
        <v>22</v>
      </c>
      <c r="D80" s="143" t="s">
        <v>150</v>
      </c>
      <c r="E80" s="144"/>
    </row>
    <row r="81" spans="1:5" x14ac:dyDescent="0.25">
      <c r="A81" s="140">
        <v>252</v>
      </c>
      <c r="B81" s="145" t="s">
        <v>151</v>
      </c>
      <c r="C81" s="142" t="s">
        <v>22</v>
      </c>
      <c r="D81" s="146" t="s">
        <v>152</v>
      </c>
      <c r="E81" s="147"/>
    </row>
    <row r="82" spans="1:5" x14ac:dyDescent="0.25">
      <c r="A82" s="140">
        <v>253</v>
      </c>
      <c r="B82" s="148" t="s">
        <v>153</v>
      </c>
      <c r="C82" s="142" t="s">
        <v>22</v>
      </c>
      <c r="D82" s="149" t="s">
        <v>154</v>
      </c>
      <c r="E82" s="147"/>
    </row>
    <row r="83" spans="1:5" x14ac:dyDescent="0.25">
      <c r="A83" s="140">
        <v>254</v>
      </c>
      <c r="B83" s="145" t="s">
        <v>155</v>
      </c>
      <c r="C83" s="142" t="s">
        <v>22</v>
      </c>
      <c r="D83" s="146" t="s">
        <v>156</v>
      </c>
      <c r="E83" s="147"/>
    </row>
    <row r="84" spans="1:5" x14ac:dyDescent="0.25">
      <c r="A84" s="140">
        <v>255</v>
      </c>
      <c r="B84" s="148" t="s">
        <v>157</v>
      </c>
      <c r="C84" s="142" t="s">
        <v>22</v>
      </c>
      <c r="D84" s="149" t="s">
        <v>158</v>
      </c>
      <c r="E84" s="147"/>
    </row>
    <row r="85" spans="1:5" x14ac:dyDescent="0.25">
      <c r="A85" s="140">
        <v>256</v>
      </c>
      <c r="B85" s="145" t="s">
        <v>159</v>
      </c>
      <c r="C85" s="142" t="s">
        <v>22</v>
      </c>
      <c r="D85" s="146" t="s">
        <v>160</v>
      </c>
      <c r="E85" s="147"/>
    </row>
    <row r="86" spans="1:5" x14ac:dyDescent="0.25">
      <c r="A86" s="140">
        <v>257</v>
      </c>
      <c r="B86" s="150" t="s">
        <v>161</v>
      </c>
      <c r="C86" s="142" t="s">
        <v>22</v>
      </c>
      <c r="D86" s="151" t="s">
        <v>162</v>
      </c>
      <c r="E86" s="147"/>
    </row>
  </sheetData>
  <pageMargins left="0.25" right="0.25" top="0.75" bottom="0.75" header="0.30000001192092901" footer="0.30000001192092901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</vt:lpstr>
      <vt:lpstr>Содержание</vt:lpstr>
      <vt:lpstr>Input Registers</vt:lpstr>
      <vt:lpstr>Holding Registers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Centec-Art-Rus</cp:lastModifiedBy>
  <dcterms:modified xsi:type="dcterms:W3CDTF">2023-11-23T08:23:23Z</dcterms:modified>
</cp:coreProperties>
</file>