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'Datos'!$A$1:$H$38069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IFERROR(ROUND(AVERAGEIFS(Datos!$G$2:$G$38069,Datos!$E$2:$E$38069,$A5,Datos!$D$2:$D$38069,$B5,Datos!$F$2:$F$38069,"STANDBY"),1),"")</f>
        <v/>
      </c>
      <c r="D5" s="5">
        <f>IFERROR(_xlfn.MAXIFS(Datos!$G$2:$G$38069,Datos!$E$2:$E$38069,$A5,Datos!$D$2:$D$38069,$B5,Datos!$F$2:$F$38069,"STANDBY"),"")</f>
        <v/>
      </c>
      <c r="E5" s="5">
        <f>IFERROR(_xlfn.MINIFS(Datos!$G$2:$G$38069,Datos!$E$2:$E$38069,$A5,Datos!$D$2:$D$38069,$B5,Datos!$F$2:$F$38069,"STANDBY"),"")</f>
        <v/>
      </c>
      <c r="F5" s="5">
        <f>IFERROR(ROUND(AVERAGEIFS(Datos!$G$2:$G$38069,Datos!$E$2:$E$38069,$A5,Datos!$D$2:$D$38069,$B5,Datos!$F$2:$F$38069,"SINGLE_RIDER"),1),"")</f>
        <v/>
      </c>
      <c r="G5" s="5">
        <f>COUNTIFS(Datos!$E$2:$E$38069,$A5,Datos!$D$2:$D$38069,$B5,Datos!$F$2:$F$38069,"STANDBY")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IFERROR(ROUND(AVERAGEIFS(Datos!$G$2:$G$38069,Datos!$E$2:$E$38069,$A6,Datos!$D$2:$D$38069,$B6,Datos!$F$2:$F$38069,"STANDBY"),1),"")</f>
        <v/>
      </c>
      <c r="D6" s="7">
        <f>IFERROR(_xlfn.MAXIFS(Datos!$G$2:$G$38069,Datos!$E$2:$E$38069,$A6,Datos!$D$2:$D$38069,$B6,Datos!$F$2:$F$38069,"STANDBY"),"")</f>
        <v/>
      </c>
      <c r="E6" s="7">
        <f>IFERROR(_xlfn.MINIFS(Datos!$G$2:$G$38069,Datos!$E$2:$E$38069,$A6,Datos!$D$2:$D$38069,$B6,Datos!$F$2:$F$38069,"STANDBY"),"")</f>
        <v/>
      </c>
      <c r="F6" s="7">
        <f>IFERROR(ROUND(AVERAGEIFS(Datos!$G$2:$G$38069,Datos!$E$2:$E$38069,$A6,Datos!$D$2:$D$38069,$B6,Datos!$F$2:$F$38069,"SINGLE_RIDER"),1),"")</f>
        <v/>
      </c>
      <c r="G6" s="7">
        <f>COUNTIFS(Datos!$E$2:$E$38069,$A6,Datos!$D$2:$D$38069,$B6,Datos!$F$2:$F$38069,"STANDBY")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IFERROR(ROUND(AVERAGEIFS(Datos!$G$2:$G$38069,Datos!$E$2:$E$38069,$A7,Datos!$D$2:$D$38069,$B7,Datos!$F$2:$F$38069,"STANDBY"),1),"")</f>
        <v/>
      </c>
      <c r="D7" s="5">
        <f>IFERROR(_xlfn.MAXIFS(Datos!$G$2:$G$38069,Datos!$E$2:$E$38069,$A7,Datos!$D$2:$D$38069,$B7,Datos!$F$2:$F$38069,"STANDBY"),"")</f>
        <v/>
      </c>
      <c r="E7" s="5">
        <f>IFERROR(_xlfn.MINIFS(Datos!$G$2:$G$38069,Datos!$E$2:$E$38069,$A7,Datos!$D$2:$D$38069,$B7,Datos!$F$2:$F$38069,"STANDBY"),"")</f>
        <v/>
      </c>
      <c r="F7" s="5">
        <f>IFERROR(ROUND(AVERAGEIFS(Datos!$G$2:$G$38069,Datos!$E$2:$E$38069,$A7,Datos!$D$2:$D$38069,$B7,Datos!$F$2:$F$38069,"SINGLE_RIDER"),1),"")</f>
        <v/>
      </c>
      <c r="G7" s="5">
        <f>COUNTIFS(Datos!$E$2:$E$38069,$A7,Datos!$D$2:$D$38069,$B7,Datos!$F$2:$F$38069,"STANDBY")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IFERROR(ROUND(AVERAGEIFS(Datos!$G$2:$G$38069,Datos!$E$2:$E$38069,$A8,Datos!$D$2:$D$38069,$B8,Datos!$F$2:$F$38069,"STANDBY"),1),"")</f>
        <v/>
      </c>
      <c r="D8" s="7">
        <f>IFERROR(_xlfn.MAXIFS(Datos!$G$2:$G$38069,Datos!$E$2:$E$38069,$A8,Datos!$D$2:$D$38069,$B8,Datos!$F$2:$F$38069,"STANDBY"),"")</f>
        <v/>
      </c>
      <c r="E8" s="7">
        <f>IFERROR(_xlfn.MINIFS(Datos!$G$2:$G$38069,Datos!$E$2:$E$38069,$A8,Datos!$D$2:$D$38069,$B8,Datos!$F$2:$F$38069,"STANDBY"),"")</f>
        <v/>
      </c>
      <c r="F8" s="7">
        <f>IFERROR(ROUND(AVERAGEIFS(Datos!$G$2:$G$38069,Datos!$E$2:$E$38069,$A8,Datos!$D$2:$D$38069,$B8,Datos!$F$2:$F$38069,"SINGLE_RIDER"),1),"")</f>
        <v/>
      </c>
      <c r="G8" s="7">
        <f>COUNTIFS(Datos!$E$2:$E$38069,$A8,Datos!$D$2:$D$38069,$B8,Datos!$F$2:$F$38069,"STANDBY")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IFERROR(ROUND(AVERAGEIFS(Datos!$G$2:$G$38069,Datos!$E$2:$E$38069,$A9,Datos!$D$2:$D$38069,$B9,Datos!$F$2:$F$38069,"STANDBY"),1),"")</f>
        <v/>
      </c>
      <c r="D9" s="5">
        <f>IFERROR(_xlfn.MAXIFS(Datos!$G$2:$G$38069,Datos!$E$2:$E$38069,$A9,Datos!$D$2:$D$38069,$B9,Datos!$F$2:$F$38069,"STANDBY"),"")</f>
        <v/>
      </c>
      <c r="E9" s="5">
        <f>IFERROR(_xlfn.MINIFS(Datos!$G$2:$G$38069,Datos!$E$2:$E$38069,$A9,Datos!$D$2:$D$38069,$B9,Datos!$F$2:$F$38069,"STANDBY"),"")</f>
        <v/>
      </c>
      <c r="F9" s="5">
        <f>IFERROR(ROUND(AVERAGEIFS(Datos!$G$2:$G$38069,Datos!$E$2:$E$38069,$A9,Datos!$D$2:$D$38069,$B9,Datos!$F$2:$F$38069,"SINGLE_RIDER"),1),"")</f>
        <v/>
      </c>
      <c r="G9" s="5">
        <f>COUNTIFS(Datos!$E$2:$E$38069,$A9,Datos!$D$2:$D$38069,$B9,Datos!$F$2:$F$38069,"STANDBY")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IFERROR(ROUND(AVERAGEIFS(Datos!$G$2:$G$38069,Datos!$E$2:$E$38069,$A10,Datos!$D$2:$D$38069,$B10,Datos!$F$2:$F$38069,"STANDBY"),1),"")</f>
        <v/>
      </c>
      <c r="D10" s="7">
        <f>IFERROR(_xlfn.MAXIFS(Datos!$G$2:$G$38069,Datos!$E$2:$E$38069,$A10,Datos!$D$2:$D$38069,$B10,Datos!$F$2:$F$38069,"STANDBY"),"")</f>
        <v/>
      </c>
      <c r="E10" s="7">
        <f>IFERROR(_xlfn.MINIFS(Datos!$G$2:$G$38069,Datos!$E$2:$E$38069,$A10,Datos!$D$2:$D$38069,$B10,Datos!$F$2:$F$38069,"STANDBY"),"")</f>
        <v/>
      </c>
      <c r="F10" s="7">
        <f>IFERROR(ROUND(AVERAGEIFS(Datos!$G$2:$G$38069,Datos!$E$2:$E$38069,$A10,Datos!$D$2:$D$38069,$B10,Datos!$F$2:$F$38069,"SINGLE_RIDER"),1),"")</f>
        <v/>
      </c>
      <c r="G10" s="7">
        <f>COUNTIFS(Datos!$E$2:$E$38069,$A10,Datos!$D$2:$D$38069,$B10,Datos!$F$2:$F$38069,"STANDBY")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IFERROR(ROUND(AVERAGEIFS(Datos!$G$2:$G$38069,Datos!$E$2:$E$38069,$A11,Datos!$D$2:$D$38069,$B11,Datos!$F$2:$F$38069,"STANDBY"),1),"")</f>
        <v/>
      </c>
      <c r="D11" s="5">
        <f>IFERROR(_xlfn.MAXIFS(Datos!$G$2:$G$38069,Datos!$E$2:$E$38069,$A11,Datos!$D$2:$D$38069,$B11,Datos!$F$2:$F$38069,"STANDBY"),"")</f>
        <v/>
      </c>
      <c r="E11" s="5">
        <f>IFERROR(_xlfn.MINIFS(Datos!$G$2:$G$38069,Datos!$E$2:$E$38069,$A11,Datos!$D$2:$D$38069,$B11,Datos!$F$2:$F$38069,"STANDBY"),"")</f>
        <v/>
      </c>
      <c r="F11" s="5">
        <f>IFERROR(ROUND(AVERAGEIFS(Datos!$G$2:$G$38069,Datos!$E$2:$E$38069,$A11,Datos!$D$2:$D$38069,$B11,Datos!$F$2:$F$38069,"SINGLE_RIDER"),1),"")</f>
        <v/>
      </c>
      <c r="G11" s="5">
        <f>COUNTIFS(Datos!$E$2:$E$38069,$A11,Datos!$D$2:$D$38069,$B11,Datos!$F$2:$F$38069,"STANDBY")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IFERROR(ROUND(AVERAGEIFS(Datos!$G$2:$G$38069,Datos!$E$2:$E$38069,$A12,Datos!$D$2:$D$38069,$B12,Datos!$F$2:$F$38069,"STANDBY"),1),"")</f>
        <v/>
      </c>
      <c r="D12" s="7">
        <f>IFERROR(_xlfn.MAXIFS(Datos!$G$2:$G$38069,Datos!$E$2:$E$38069,$A12,Datos!$D$2:$D$38069,$B12,Datos!$F$2:$F$38069,"STANDBY"),"")</f>
        <v/>
      </c>
      <c r="E12" s="7">
        <f>IFERROR(_xlfn.MINIFS(Datos!$G$2:$G$38069,Datos!$E$2:$E$38069,$A12,Datos!$D$2:$D$38069,$B12,Datos!$F$2:$F$38069,"STANDBY"),"")</f>
        <v/>
      </c>
      <c r="F12" s="7">
        <f>IFERROR(ROUND(AVERAGEIFS(Datos!$G$2:$G$38069,Datos!$E$2:$E$38069,$A12,Datos!$D$2:$D$38069,$B12,Datos!$F$2:$F$38069,"SINGLE_RIDER"),1),"")</f>
        <v/>
      </c>
      <c r="G12" s="7">
        <f>COUNTIFS(Datos!$E$2:$E$38069,$A12,Datos!$D$2:$D$38069,$B12,Datos!$F$2:$F$38069,"STANDBY")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IFERROR(ROUND(AVERAGEIFS(Datos!$G$2:$G$38069,Datos!$E$2:$E$38069,$A13,Datos!$D$2:$D$38069,$B13,Datos!$F$2:$F$38069,"STANDBY"),1),"")</f>
        <v/>
      </c>
      <c r="D13" s="5">
        <f>IFERROR(_xlfn.MAXIFS(Datos!$G$2:$G$38069,Datos!$E$2:$E$38069,$A13,Datos!$D$2:$D$38069,$B13,Datos!$F$2:$F$38069,"STANDBY"),"")</f>
        <v/>
      </c>
      <c r="E13" s="5">
        <f>IFERROR(_xlfn.MINIFS(Datos!$G$2:$G$38069,Datos!$E$2:$E$38069,$A13,Datos!$D$2:$D$38069,$B13,Datos!$F$2:$F$38069,"STANDBY"),"")</f>
        <v/>
      </c>
      <c r="F13" s="5">
        <f>IFERROR(ROUND(AVERAGEIFS(Datos!$G$2:$G$38069,Datos!$E$2:$E$38069,$A13,Datos!$D$2:$D$38069,$B13,Datos!$F$2:$F$38069,"SINGLE_RIDER"),1),"")</f>
        <v/>
      </c>
      <c r="G13" s="5">
        <f>COUNTIFS(Datos!$E$2:$E$38069,$A13,Datos!$D$2:$D$38069,$B13,Datos!$F$2:$F$38069,"STANDBY")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IFERROR(ROUND(AVERAGEIFS(Datos!$G$2:$G$38069,Datos!$E$2:$E$38069,$A14,Datos!$D$2:$D$38069,$B14,Datos!$F$2:$F$38069,"STANDBY"),1),"")</f>
        <v/>
      </c>
      <c r="D14" s="7">
        <f>IFERROR(_xlfn.MAXIFS(Datos!$G$2:$G$38069,Datos!$E$2:$E$38069,$A14,Datos!$D$2:$D$38069,$B14,Datos!$F$2:$F$38069,"STANDBY"),"")</f>
        <v/>
      </c>
      <c r="E14" s="7">
        <f>IFERROR(_xlfn.MINIFS(Datos!$G$2:$G$38069,Datos!$E$2:$E$38069,$A14,Datos!$D$2:$D$38069,$B14,Datos!$F$2:$F$38069,"STANDBY"),"")</f>
        <v/>
      </c>
      <c r="F14" s="7">
        <f>IFERROR(ROUND(AVERAGEIFS(Datos!$G$2:$G$38069,Datos!$E$2:$E$38069,$A14,Datos!$D$2:$D$38069,$B14,Datos!$F$2:$F$38069,"SINGLE_RIDER"),1),"")</f>
        <v/>
      </c>
      <c r="G14" s="7">
        <f>COUNTIFS(Datos!$E$2:$E$38069,$A14,Datos!$D$2:$D$38069,$B14,Datos!$F$2:$F$38069,"STANDBY")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IFERROR(ROUND(AVERAGEIFS(Datos!$G$2:$G$38069,Datos!$E$2:$E$38069,$A15,Datos!$D$2:$D$38069,$B15,Datos!$F$2:$F$38069,"STANDBY"),1),"")</f>
        <v/>
      </c>
      <c r="D15" s="5">
        <f>IFERROR(_xlfn.MAXIFS(Datos!$G$2:$G$38069,Datos!$E$2:$E$38069,$A15,Datos!$D$2:$D$38069,$B15,Datos!$F$2:$F$38069,"STANDBY"),"")</f>
        <v/>
      </c>
      <c r="E15" s="5">
        <f>IFERROR(_xlfn.MINIFS(Datos!$G$2:$G$38069,Datos!$E$2:$E$38069,$A15,Datos!$D$2:$D$38069,$B15,Datos!$F$2:$F$38069,"STANDBY"),"")</f>
        <v/>
      </c>
      <c r="F15" s="5">
        <f>IFERROR(ROUND(AVERAGEIFS(Datos!$G$2:$G$38069,Datos!$E$2:$E$38069,$A15,Datos!$D$2:$D$38069,$B15,Datos!$F$2:$F$38069,"SINGLE_RIDER"),1),"")</f>
        <v/>
      </c>
      <c r="G15" s="5">
        <f>COUNTIFS(Datos!$E$2:$E$38069,$A15,Datos!$D$2:$D$38069,$B15,Datos!$F$2:$F$38069,"STANDBY")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IFERROR(ROUND(AVERAGEIFS(Datos!$G$2:$G$38069,Datos!$E$2:$E$38069,$A16,Datos!$D$2:$D$38069,$B16,Datos!$F$2:$F$38069,"STANDBY"),1),"")</f>
        <v/>
      </c>
      <c r="D16" s="7">
        <f>IFERROR(_xlfn.MAXIFS(Datos!$G$2:$G$38069,Datos!$E$2:$E$38069,$A16,Datos!$D$2:$D$38069,$B16,Datos!$F$2:$F$38069,"STANDBY"),"")</f>
        <v/>
      </c>
      <c r="E16" s="7">
        <f>IFERROR(_xlfn.MINIFS(Datos!$G$2:$G$38069,Datos!$E$2:$E$38069,$A16,Datos!$D$2:$D$38069,$B16,Datos!$F$2:$F$38069,"STANDBY"),"")</f>
        <v/>
      </c>
      <c r="F16" s="7">
        <f>IFERROR(ROUND(AVERAGEIFS(Datos!$G$2:$G$38069,Datos!$E$2:$E$38069,$A16,Datos!$D$2:$D$38069,$B16,Datos!$F$2:$F$38069,"SINGLE_RIDER"),1),"")</f>
        <v/>
      </c>
      <c r="G16" s="7">
        <f>COUNTIFS(Datos!$E$2:$E$38069,$A16,Datos!$D$2:$D$38069,$B16,Datos!$F$2:$F$38069,"STANDBY")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IFERROR(ROUND(AVERAGEIFS(Datos!$G$2:$G$38069,Datos!$E$2:$E$38069,$A17,Datos!$D$2:$D$38069,$B17,Datos!$F$2:$F$38069,"STANDBY"),1),"")</f>
        <v/>
      </c>
      <c r="D17" s="5">
        <f>IFERROR(_xlfn.MAXIFS(Datos!$G$2:$G$38069,Datos!$E$2:$E$38069,$A17,Datos!$D$2:$D$38069,$B17,Datos!$F$2:$F$38069,"STANDBY"),"")</f>
        <v/>
      </c>
      <c r="E17" s="5">
        <f>IFERROR(_xlfn.MINIFS(Datos!$G$2:$G$38069,Datos!$E$2:$E$38069,$A17,Datos!$D$2:$D$38069,$B17,Datos!$F$2:$F$38069,"STANDBY"),"")</f>
        <v/>
      </c>
      <c r="F17" s="5">
        <f>IFERROR(ROUND(AVERAGEIFS(Datos!$G$2:$G$38069,Datos!$E$2:$E$38069,$A17,Datos!$D$2:$D$38069,$B17,Datos!$F$2:$F$38069,"SINGLE_RIDER"),1),"")</f>
        <v/>
      </c>
      <c r="G17" s="5">
        <f>COUNTIFS(Datos!$E$2:$E$38069,$A17,Datos!$D$2:$D$38069,$B17,Datos!$F$2:$F$38069,"STANDBY")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IFERROR(ROUND(AVERAGEIFS(Datos!$G$2:$G$38069,Datos!$E$2:$E$38069,$A18,Datos!$D$2:$D$38069,$B18,Datos!$F$2:$F$38069,"STANDBY"),1),"")</f>
        <v/>
      </c>
      <c r="D18" s="7">
        <f>IFERROR(_xlfn.MAXIFS(Datos!$G$2:$G$38069,Datos!$E$2:$E$38069,$A18,Datos!$D$2:$D$38069,$B18,Datos!$F$2:$F$38069,"STANDBY"),"")</f>
        <v/>
      </c>
      <c r="E18" s="7">
        <f>IFERROR(_xlfn.MINIFS(Datos!$G$2:$G$38069,Datos!$E$2:$E$38069,$A18,Datos!$D$2:$D$38069,$B18,Datos!$F$2:$F$38069,"STANDBY"),"")</f>
        <v/>
      </c>
      <c r="F18" s="7">
        <f>IFERROR(ROUND(AVERAGEIFS(Datos!$G$2:$G$38069,Datos!$E$2:$E$38069,$A18,Datos!$D$2:$D$38069,$B18,Datos!$F$2:$F$38069,"SINGLE_RIDER"),1),"")</f>
        <v/>
      </c>
      <c r="G18" s="7">
        <f>COUNTIFS(Datos!$E$2:$E$38069,$A18,Datos!$D$2:$D$38069,$B18,Datos!$F$2:$F$38069,"STANDBY")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IFERROR(ROUND(AVERAGEIFS(Datos!$G$2:$G$38069,Datos!$E$2:$E$38069,$A19,Datos!$D$2:$D$38069,$B19,Datos!$F$2:$F$38069,"STANDBY"),1),"")</f>
        <v/>
      </c>
      <c r="D19" s="5">
        <f>IFERROR(_xlfn.MAXIFS(Datos!$G$2:$G$38069,Datos!$E$2:$E$38069,$A19,Datos!$D$2:$D$38069,$B19,Datos!$F$2:$F$38069,"STANDBY"),"")</f>
        <v/>
      </c>
      <c r="E19" s="5">
        <f>IFERROR(_xlfn.MINIFS(Datos!$G$2:$G$38069,Datos!$E$2:$E$38069,$A19,Datos!$D$2:$D$38069,$B19,Datos!$F$2:$F$38069,"STANDBY"),"")</f>
        <v/>
      </c>
      <c r="F19" s="5">
        <f>IFERROR(ROUND(AVERAGEIFS(Datos!$G$2:$G$38069,Datos!$E$2:$E$38069,$A19,Datos!$D$2:$D$38069,$B19,Datos!$F$2:$F$38069,"SINGLE_RIDER"),1),"")</f>
        <v/>
      </c>
      <c r="G19" s="5">
        <f>COUNTIFS(Datos!$E$2:$E$38069,$A19,Datos!$D$2:$D$38069,$B19,Datos!$F$2:$F$38069,"STANDBY")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IFERROR(ROUND(AVERAGEIFS(Datos!$G$2:$G$38069,Datos!$E$2:$E$38069,$A20,Datos!$D$2:$D$38069,$B20,Datos!$F$2:$F$38069,"STANDBY"),1),"")</f>
        <v/>
      </c>
      <c r="D20" s="7">
        <f>IFERROR(_xlfn.MAXIFS(Datos!$G$2:$G$38069,Datos!$E$2:$E$38069,$A20,Datos!$D$2:$D$38069,$B20,Datos!$F$2:$F$38069,"STANDBY"),"")</f>
        <v/>
      </c>
      <c r="E20" s="7">
        <f>IFERROR(_xlfn.MINIFS(Datos!$G$2:$G$38069,Datos!$E$2:$E$38069,$A20,Datos!$D$2:$D$38069,$B20,Datos!$F$2:$F$38069,"STANDBY"),"")</f>
        <v/>
      </c>
      <c r="F20" s="7">
        <f>IFERROR(ROUND(AVERAGEIFS(Datos!$G$2:$G$38069,Datos!$E$2:$E$38069,$A20,Datos!$D$2:$D$38069,$B20,Datos!$F$2:$F$38069,"SINGLE_RIDER"),1),"")</f>
        <v/>
      </c>
      <c r="G20" s="7">
        <f>COUNTIFS(Datos!$E$2:$E$38069,$A20,Datos!$D$2:$D$38069,$B20,Datos!$F$2:$F$38069,"STANDBY")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IFERROR(ROUND(AVERAGEIFS(Datos!$G$2:$G$38069,Datos!$E$2:$E$38069,$A21,Datos!$D$2:$D$38069,$B21,Datos!$F$2:$F$38069,"STANDBY"),1),"")</f>
        <v/>
      </c>
      <c r="D21" s="5">
        <f>IFERROR(_xlfn.MAXIFS(Datos!$G$2:$G$38069,Datos!$E$2:$E$38069,$A21,Datos!$D$2:$D$38069,$B21,Datos!$F$2:$F$38069,"STANDBY"),"")</f>
        <v/>
      </c>
      <c r="E21" s="5">
        <f>IFERROR(_xlfn.MINIFS(Datos!$G$2:$G$38069,Datos!$E$2:$E$38069,$A21,Datos!$D$2:$D$38069,$B21,Datos!$F$2:$F$38069,"STANDBY"),"")</f>
        <v/>
      </c>
      <c r="F21" s="5">
        <f>IFERROR(ROUND(AVERAGEIFS(Datos!$G$2:$G$38069,Datos!$E$2:$E$38069,$A21,Datos!$D$2:$D$38069,$B21,Datos!$F$2:$F$38069,"SINGLE_RIDER"),1),"")</f>
        <v/>
      </c>
      <c r="G21" s="5">
        <f>COUNTIFS(Datos!$E$2:$E$38069,$A21,Datos!$D$2:$D$38069,$B21,Datos!$F$2:$F$38069,"STANDBY")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IFERROR(ROUND(AVERAGEIFS(Datos!$G$2:$G$38069,Datos!$E$2:$E$38069,$A22,Datos!$D$2:$D$38069,$B22,Datos!$F$2:$F$38069,"STANDBY"),1),"")</f>
        <v/>
      </c>
      <c r="D22" s="7">
        <f>IFERROR(_xlfn.MAXIFS(Datos!$G$2:$G$38069,Datos!$E$2:$E$38069,$A22,Datos!$D$2:$D$38069,$B22,Datos!$F$2:$F$38069,"STANDBY"),"")</f>
        <v/>
      </c>
      <c r="E22" s="7">
        <f>IFERROR(_xlfn.MINIFS(Datos!$G$2:$G$38069,Datos!$E$2:$E$38069,$A22,Datos!$D$2:$D$38069,$B22,Datos!$F$2:$F$38069,"STANDBY"),"")</f>
        <v/>
      </c>
      <c r="F22" s="7">
        <f>IFERROR(ROUND(AVERAGEIFS(Datos!$G$2:$G$38069,Datos!$E$2:$E$38069,$A22,Datos!$D$2:$D$38069,$B22,Datos!$F$2:$F$38069,"SINGLE_RIDER"),1),"")</f>
        <v/>
      </c>
      <c r="G22" s="7">
        <f>COUNTIFS(Datos!$E$2:$E$38069,$A22,Datos!$D$2:$D$38069,$B22,Datos!$F$2:$F$38069,"STANDBY")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IFERROR(ROUND(AVERAGEIFS(Datos!$G$2:$G$38069,Datos!$E$2:$E$38069,$A23,Datos!$D$2:$D$38069,$B23,Datos!$F$2:$F$38069,"STANDBY"),1),"")</f>
        <v/>
      </c>
      <c r="D23" s="5">
        <f>IFERROR(_xlfn.MAXIFS(Datos!$G$2:$G$38069,Datos!$E$2:$E$38069,$A23,Datos!$D$2:$D$38069,$B23,Datos!$F$2:$F$38069,"STANDBY"),"")</f>
        <v/>
      </c>
      <c r="E23" s="5">
        <f>IFERROR(_xlfn.MINIFS(Datos!$G$2:$G$38069,Datos!$E$2:$E$38069,$A23,Datos!$D$2:$D$38069,$B23,Datos!$F$2:$F$38069,"STANDBY"),"")</f>
        <v/>
      </c>
      <c r="F23" s="5">
        <f>IFERROR(ROUND(AVERAGEIFS(Datos!$G$2:$G$38069,Datos!$E$2:$E$38069,$A23,Datos!$D$2:$D$38069,$B23,Datos!$F$2:$F$38069,"SINGLE_RIDER"),1),"")</f>
        <v/>
      </c>
      <c r="G23" s="5">
        <f>COUNTIFS(Datos!$E$2:$E$38069,$A23,Datos!$D$2:$D$38069,$B23,Datos!$F$2:$F$38069,"STANDBY")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IFERROR(ROUND(AVERAGEIFS(Datos!$G$2:$G$38069,Datos!$E$2:$E$38069,$A24,Datos!$D$2:$D$38069,$B24,Datos!$F$2:$F$38069,"STANDBY"),1),"")</f>
        <v/>
      </c>
      <c r="D24" s="7">
        <f>IFERROR(_xlfn.MAXIFS(Datos!$G$2:$G$38069,Datos!$E$2:$E$38069,$A24,Datos!$D$2:$D$38069,$B24,Datos!$F$2:$F$38069,"STANDBY"),"")</f>
        <v/>
      </c>
      <c r="E24" s="7">
        <f>IFERROR(_xlfn.MINIFS(Datos!$G$2:$G$38069,Datos!$E$2:$E$38069,$A24,Datos!$D$2:$D$38069,$B24,Datos!$F$2:$F$38069,"STANDBY"),"")</f>
        <v/>
      </c>
      <c r="F24" s="7">
        <f>IFERROR(ROUND(AVERAGEIFS(Datos!$G$2:$G$38069,Datos!$E$2:$E$38069,$A24,Datos!$D$2:$D$38069,$B24,Datos!$F$2:$F$38069,"SINGLE_RIDER"),1),"")</f>
        <v/>
      </c>
      <c r="G24" s="7">
        <f>COUNTIFS(Datos!$E$2:$E$38069,$A24,Datos!$D$2:$D$38069,$B24,Datos!$F$2:$F$38069,"STANDBY")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IFERROR(ROUND(AVERAGEIFS(Datos!$G$2:$G$38069,Datos!$E$2:$E$38069,$A25,Datos!$D$2:$D$38069,$B25,Datos!$F$2:$F$38069,"STANDBY"),1),"")</f>
        <v/>
      </c>
      <c r="D25" s="5">
        <f>IFERROR(_xlfn.MAXIFS(Datos!$G$2:$G$38069,Datos!$E$2:$E$38069,$A25,Datos!$D$2:$D$38069,$B25,Datos!$F$2:$F$38069,"STANDBY"),"")</f>
        <v/>
      </c>
      <c r="E25" s="5">
        <f>IFERROR(_xlfn.MINIFS(Datos!$G$2:$G$38069,Datos!$E$2:$E$38069,$A25,Datos!$D$2:$D$38069,$B25,Datos!$F$2:$F$38069,"STANDBY"),"")</f>
        <v/>
      </c>
      <c r="F25" s="5">
        <f>IFERROR(ROUND(AVERAGEIFS(Datos!$G$2:$G$38069,Datos!$E$2:$E$38069,$A25,Datos!$D$2:$D$38069,$B25,Datos!$F$2:$F$38069,"SINGLE_RIDER"),1),"")</f>
        <v/>
      </c>
      <c r="G25" s="5">
        <f>COUNTIFS(Datos!$E$2:$E$38069,$A25,Datos!$D$2:$D$38069,$B25,Datos!$F$2:$F$38069,"STANDBY")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IFERROR(ROUND(AVERAGEIFS(Datos!$G$2:$G$38069,Datos!$E$2:$E$38069,$A26,Datos!$D$2:$D$38069,$B26,Datos!$F$2:$F$38069,"STANDBY"),1),"")</f>
        <v/>
      </c>
      <c r="D26" s="7">
        <f>IFERROR(_xlfn.MAXIFS(Datos!$G$2:$G$38069,Datos!$E$2:$E$38069,$A26,Datos!$D$2:$D$38069,$B26,Datos!$F$2:$F$38069,"STANDBY"),"")</f>
        <v/>
      </c>
      <c r="E26" s="7">
        <f>IFERROR(_xlfn.MINIFS(Datos!$G$2:$G$38069,Datos!$E$2:$E$38069,$A26,Datos!$D$2:$D$38069,$B26,Datos!$F$2:$F$38069,"STANDBY"),"")</f>
        <v/>
      </c>
      <c r="F26" s="7">
        <f>IFERROR(ROUND(AVERAGEIFS(Datos!$G$2:$G$38069,Datos!$E$2:$E$38069,$A26,Datos!$D$2:$D$38069,$B26,Datos!$F$2:$F$38069,"SINGLE_RIDER"),1),"")</f>
        <v/>
      </c>
      <c r="G26" s="7">
        <f>COUNTIFS(Datos!$E$2:$E$38069,$A26,Datos!$D$2:$D$38069,$B26,Datos!$F$2:$F$38069,"STANDBY")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IFERROR(ROUND(AVERAGEIFS(Datos!$G$2:$G$38069,Datos!$E$2:$E$38069,$A27,Datos!$D$2:$D$38069,$B27,Datos!$F$2:$F$38069,"STANDBY"),1),"")</f>
        <v/>
      </c>
      <c r="D27" s="5">
        <f>IFERROR(_xlfn.MAXIFS(Datos!$G$2:$G$38069,Datos!$E$2:$E$38069,$A27,Datos!$D$2:$D$38069,$B27,Datos!$F$2:$F$38069,"STANDBY"),"")</f>
        <v/>
      </c>
      <c r="E27" s="5">
        <f>IFERROR(_xlfn.MINIFS(Datos!$G$2:$G$38069,Datos!$E$2:$E$38069,$A27,Datos!$D$2:$D$38069,$B27,Datos!$F$2:$F$38069,"STANDBY"),"")</f>
        <v/>
      </c>
      <c r="F27" s="5">
        <f>IFERROR(ROUND(AVERAGEIFS(Datos!$G$2:$G$38069,Datos!$E$2:$E$38069,$A27,Datos!$D$2:$D$38069,$B27,Datos!$F$2:$F$38069,"SINGLE_RIDER"),1),"")</f>
        <v/>
      </c>
      <c r="G27" s="5">
        <f>COUNTIFS(Datos!$E$2:$E$38069,$A27,Datos!$D$2:$D$38069,$B27,Datos!$F$2:$F$38069,"STANDBY")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IFERROR(ROUND(AVERAGEIFS(Datos!$G$2:$G$38069,Datos!$E$2:$E$38069,$A28,Datos!$D$2:$D$38069,$B28,Datos!$F$2:$F$38069,"STANDBY"),1),"")</f>
        <v/>
      </c>
      <c r="D28" s="7">
        <f>IFERROR(_xlfn.MAXIFS(Datos!$G$2:$G$38069,Datos!$E$2:$E$38069,$A28,Datos!$D$2:$D$38069,$B28,Datos!$F$2:$F$38069,"STANDBY"),"")</f>
        <v/>
      </c>
      <c r="E28" s="7">
        <f>IFERROR(_xlfn.MINIFS(Datos!$G$2:$G$38069,Datos!$E$2:$E$38069,$A28,Datos!$D$2:$D$38069,$B28,Datos!$F$2:$F$38069,"STANDBY"),"")</f>
        <v/>
      </c>
      <c r="F28" s="7">
        <f>IFERROR(ROUND(AVERAGEIFS(Datos!$G$2:$G$38069,Datos!$E$2:$E$38069,$A28,Datos!$D$2:$D$38069,$B28,Datos!$F$2:$F$38069,"SINGLE_RIDER"),1),"")</f>
        <v/>
      </c>
      <c r="G28" s="7">
        <f>COUNTIFS(Datos!$E$2:$E$38069,$A28,Datos!$D$2:$D$38069,$B28,Datos!$F$2:$F$38069,"STANDBY")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IFERROR(ROUND(AVERAGEIFS(Datos!$G$2:$G$38069,Datos!$E$2:$E$38069,$A29,Datos!$D$2:$D$38069,$B29,Datos!$F$2:$F$38069,"STANDBY"),1),"")</f>
        <v/>
      </c>
      <c r="D29" s="5">
        <f>IFERROR(_xlfn.MAXIFS(Datos!$G$2:$G$38069,Datos!$E$2:$E$38069,$A29,Datos!$D$2:$D$38069,$B29,Datos!$F$2:$F$38069,"STANDBY"),"")</f>
        <v/>
      </c>
      <c r="E29" s="5">
        <f>IFERROR(_xlfn.MINIFS(Datos!$G$2:$G$38069,Datos!$E$2:$E$38069,$A29,Datos!$D$2:$D$38069,$B29,Datos!$F$2:$F$38069,"STANDBY"),"")</f>
        <v/>
      </c>
      <c r="F29" s="5">
        <f>IFERROR(ROUND(AVERAGEIFS(Datos!$G$2:$G$38069,Datos!$E$2:$E$38069,$A29,Datos!$D$2:$D$38069,$B29,Datos!$F$2:$F$38069,"SINGLE_RIDER"),1),"")</f>
        <v/>
      </c>
      <c r="G29" s="5">
        <f>COUNTIFS(Datos!$E$2:$E$38069,$A29,Datos!$D$2:$D$38069,$B29,Datos!$F$2:$F$38069,"STANDBY")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IFERROR(ROUND(AVERAGEIFS(Datos!$G$2:$G$38069,Datos!$E$2:$E$38069,$A30,Datos!$D$2:$D$38069,$B30,Datos!$F$2:$F$38069,"STANDBY"),1),"")</f>
        <v/>
      </c>
      <c r="D30" s="7">
        <f>IFERROR(_xlfn.MAXIFS(Datos!$G$2:$G$38069,Datos!$E$2:$E$38069,$A30,Datos!$D$2:$D$38069,$B30,Datos!$F$2:$F$38069,"STANDBY"),"")</f>
        <v/>
      </c>
      <c r="E30" s="7">
        <f>IFERROR(_xlfn.MINIFS(Datos!$G$2:$G$38069,Datos!$E$2:$E$38069,$A30,Datos!$D$2:$D$38069,$B30,Datos!$F$2:$F$38069,"STANDBY"),"")</f>
        <v/>
      </c>
      <c r="F30" s="7">
        <f>IFERROR(ROUND(AVERAGEIFS(Datos!$G$2:$G$38069,Datos!$E$2:$E$38069,$A30,Datos!$D$2:$D$38069,$B30,Datos!$F$2:$F$38069,"SINGLE_RIDER"),1),"")</f>
        <v/>
      </c>
      <c r="G30" s="7">
        <f>COUNTIFS(Datos!$E$2:$E$38069,$A30,Datos!$D$2:$D$38069,$B30,Datos!$F$2:$F$38069,"STANDBY")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IFERROR(ROUND(AVERAGEIFS(Datos!$G$2:$G$38069,Datos!$E$2:$E$38069,$A31,Datos!$D$2:$D$38069,$B31,Datos!$F$2:$F$38069,"STANDBY"),1),"")</f>
        <v/>
      </c>
      <c r="D31" s="5">
        <f>IFERROR(_xlfn.MAXIFS(Datos!$G$2:$G$38069,Datos!$E$2:$E$38069,$A31,Datos!$D$2:$D$38069,$B31,Datos!$F$2:$F$38069,"STANDBY"),"")</f>
        <v/>
      </c>
      <c r="E31" s="5">
        <f>IFERROR(_xlfn.MINIFS(Datos!$G$2:$G$38069,Datos!$E$2:$E$38069,$A31,Datos!$D$2:$D$38069,$B31,Datos!$F$2:$F$38069,"STANDBY"),"")</f>
        <v/>
      </c>
      <c r="F31" s="5">
        <f>IFERROR(ROUND(AVERAGEIFS(Datos!$G$2:$G$38069,Datos!$E$2:$E$38069,$A31,Datos!$D$2:$D$38069,$B31,Datos!$F$2:$F$38069,"SINGLE_RIDER"),1),"")</f>
        <v/>
      </c>
      <c r="G31" s="5">
        <f>COUNTIFS(Datos!$E$2:$E$38069,$A31,Datos!$D$2:$D$38069,$B31,Datos!$F$2:$F$38069,"STANDBY")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IFERROR(ROUND(AVERAGEIFS(Datos!$G$2:$G$38069,Datos!$E$2:$E$38069,$A32,Datos!$D$2:$D$38069,$B32,Datos!$F$2:$F$38069,"STANDBY"),1),"")</f>
        <v/>
      </c>
      <c r="D32" s="7">
        <f>IFERROR(_xlfn.MAXIFS(Datos!$G$2:$G$38069,Datos!$E$2:$E$38069,$A32,Datos!$D$2:$D$38069,$B32,Datos!$F$2:$F$38069,"STANDBY"),"")</f>
        <v/>
      </c>
      <c r="E32" s="7">
        <f>IFERROR(_xlfn.MINIFS(Datos!$G$2:$G$38069,Datos!$E$2:$E$38069,$A32,Datos!$D$2:$D$38069,$B32,Datos!$F$2:$F$38069,"STANDBY"),"")</f>
        <v/>
      </c>
      <c r="F32" s="7">
        <f>IFERROR(ROUND(AVERAGEIFS(Datos!$G$2:$G$38069,Datos!$E$2:$E$38069,$A32,Datos!$D$2:$D$38069,$B32,Datos!$F$2:$F$38069,"SINGLE_RIDER"),1),"")</f>
        <v/>
      </c>
      <c r="G32" s="7">
        <f>COUNTIFS(Datos!$E$2:$E$38069,$A32,Datos!$D$2:$D$38069,$B32,Datos!$F$2:$F$38069,"STANDBY")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IFERROR(ROUND(AVERAGEIFS(Datos!$G$2:$G$38069,Datos!$E$2:$E$38069,$A33,Datos!$D$2:$D$38069,$B33,Datos!$F$2:$F$38069,"STANDBY"),1),"")</f>
        <v/>
      </c>
      <c r="D33" s="5">
        <f>IFERROR(_xlfn.MAXIFS(Datos!$G$2:$G$38069,Datos!$E$2:$E$38069,$A33,Datos!$D$2:$D$38069,$B33,Datos!$F$2:$F$38069,"STANDBY"),"")</f>
        <v/>
      </c>
      <c r="E33" s="5">
        <f>IFERROR(_xlfn.MINIFS(Datos!$G$2:$G$38069,Datos!$E$2:$E$38069,$A33,Datos!$D$2:$D$38069,$B33,Datos!$F$2:$F$38069,"STANDBY"),"")</f>
        <v/>
      </c>
      <c r="F33" s="5">
        <f>IFERROR(ROUND(AVERAGEIFS(Datos!$G$2:$G$38069,Datos!$E$2:$E$38069,$A33,Datos!$D$2:$D$38069,$B33,Datos!$F$2:$F$38069,"SINGLE_RIDER"),1),"")</f>
        <v/>
      </c>
      <c r="G33" s="5">
        <f>COUNTIFS(Datos!$E$2:$E$38069,$A33,Datos!$D$2:$D$38069,$B33,Datos!$F$2:$F$38069,"STANDBY")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IFERROR(ROUND(AVERAGEIFS(Datos!$G$2:$G$38069,Datos!$E$2:$E$38069,$A34,Datos!$D$2:$D$38069,$B34,Datos!$F$2:$F$38069,"STANDBY"),1),"")</f>
        <v/>
      </c>
      <c r="D34" s="7">
        <f>IFERROR(_xlfn.MAXIFS(Datos!$G$2:$G$38069,Datos!$E$2:$E$38069,$A34,Datos!$D$2:$D$38069,$B34,Datos!$F$2:$F$38069,"STANDBY"),"")</f>
        <v/>
      </c>
      <c r="E34" s="7">
        <f>IFERROR(_xlfn.MINIFS(Datos!$G$2:$G$38069,Datos!$E$2:$E$38069,$A34,Datos!$D$2:$D$38069,$B34,Datos!$F$2:$F$38069,"STANDBY"),"")</f>
        <v/>
      </c>
      <c r="F34" s="7">
        <f>IFERROR(ROUND(AVERAGEIFS(Datos!$G$2:$G$38069,Datos!$E$2:$E$38069,$A34,Datos!$D$2:$D$38069,$B34,Datos!$F$2:$F$38069,"SINGLE_RIDER"),1),"")</f>
        <v/>
      </c>
      <c r="G34" s="7">
        <f>COUNTIFS(Datos!$E$2:$E$38069,$A34,Datos!$D$2:$D$38069,$B34,Datos!$F$2:$F$38069,"STANDBY")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IFERROR(ROUND(AVERAGEIFS(Datos!$G$2:$G$38069,Datos!$E$2:$E$38069,$A35,Datos!$D$2:$D$38069,$B35,Datos!$F$2:$F$38069,"STANDBY"),1),"")</f>
        <v/>
      </c>
      <c r="D35" s="5">
        <f>IFERROR(_xlfn.MAXIFS(Datos!$G$2:$G$38069,Datos!$E$2:$E$38069,$A35,Datos!$D$2:$D$38069,$B35,Datos!$F$2:$F$38069,"STANDBY"),"")</f>
        <v/>
      </c>
      <c r="E35" s="5">
        <f>IFERROR(_xlfn.MINIFS(Datos!$G$2:$G$38069,Datos!$E$2:$E$38069,$A35,Datos!$D$2:$D$38069,$B35,Datos!$F$2:$F$38069,"STANDBY"),"")</f>
        <v/>
      </c>
      <c r="F35" s="5">
        <f>IFERROR(ROUND(AVERAGEIFS(Datos!$G$2:$G$38069,Datos!$E$2:$E$38069,$A35,Datos!$D$2:$D$38069,$B35,Datos!$F$2:$F$38069,"SINGLE_RIDER"),1),"")</f>
        <v/>
      </c>
      <c r="G35" s="5">
        <f>COUNTIFS(Datos!$E$2:$E$38069,$A35,Datos!$D$2:$D$38069,$B35,Datos!$F$2:$F$38069,"STANDBY")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IFERROR(ROUND(AVERAGEIFS(Datos!$G$2:$G$38069,Datos!$E$2:$E$38069,$A36,Datos!$D$2:$D$38069,$B36,Datos!$F$2:$F$38069,"STANDBY"),1),"")</f>
        <v/>
      </c>
      <c r="D36" s="7">
        <f>IFERROR(_xlfn.MAXIFS(Datos!$G$2:$G$38069,Datos!$E$2:$E$38069,$A36,Datos!$D$2:$D$38069,$B36,Datos!$F$2:$F$38069,"STANDBY"),"")</f>
        <v/>
      </c>
      <c r="E36" s="7">
        <f>IFERROR(_xlfn.MINIFS(Datos!$G$2:$G$38069,Datos!$E$2:$E$38069,$A36,Datos!$D$2:$D$38069,$B36,Datos!$F$2:$F$38069,"STANDBY"),"")</f>
        <v/>
      </c>
      <c r="F36" s="7">
        <f>IFERROR(ROUND(AVERAGEIFS(Datos!$G$2:$G$38069,Datos!$E$2:$E$38069,$A36,Datos!$D$2:$D$38069,$B36,Datos!$F$2:$F$38069,"SINGLE_RIDER"),1),"")</f>
        <v/>
      </c>
      <c r="G36" s="7">
        <f>COUNTIFS(Datos!$E$2:$E$38069,$A36,Datos!$D$2:$D$38069,$B36,Datos!$F$2:$F$38069,"STANDBY")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IFERROR(ROUND(AVERAGEIFS(Datos!$G$2:$G$38069,Datos!$E$2:$E$38069,$A37,Datos!$D$2:$D$38069,$B37,Datos!$F$2:$F$38069,"STANDBY"),1),"")</f>
        <v/>
      </c>
      <c r="D37" s="5">
        <f>IFERROR(_xlfn.MAXIFS(Datos!$G$2:$G$38069,Datos!$E$2:$E$38069,$A37,Datos!$D$2:$D$38069,$B37,Datos!$F$2:$F$38069,"STANDBY"),"")</f>
        <v/>
      </c>
      <c r="E37" s="5">
        <f>IFERROR(_xlfn.MINIFS(Datos!$G$2:$G$38069,Datos!$E$2:$E$38069,$A37,Datos!$D$2:$D$38069,$B37,Datos!$F$2:$F$38069,"STANDBY"),"")</f>
        <v/>
      </c>
      <c r="F37" s="5">
        <f>IFERROR(ROUND(AVERAGEIFS(Datos!$G$2:$G$38069,Datos!$E$2:$E$38069,$A37,Datos!$D$2:$D$38069,$B37,Datos!$F$2:$F$38069,"SINGLE_RIDER"),1),"")</f>
        <v/>
      </c>
      <c r="G37" s="5">
        <f>COUNTIFS(Datos!$E$2:$E$38069,$A37,Datos!$D$2:$D$38069,$B37,Datos!$F$2:$F$38069,"STANDBY")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IFERROR(ROUND(AVERAGEIFS(Datos!$G$2:$G$38069,Datos!$E$2:$E$38069,$A38,Datos!$D$2:$D$38069,$B38,Datos!$F$2:$F$38069,"STANDBY"),1),"")</f>
        <v/>
      </c>
      <c r="D38" s="7">
        <f>IFERROR(_xlfn.MAXIFS(Datos!$G$2:$G$38069,Datos!$E$2:$E$38069,$A38,Datos!$D$2:$D$38069,$B38,Datos!$F$2:$F$38069,"STANDBY"),"")</f>
        <v/>
      </c>
      <c r="E38" s="7">
        <f>IFERROR(_xlfn.MINIFS(Datos!$G$2:$G$38069,Datos!$E$2:$E$38069,$A38,Datos!$D$2:$D$38069,$B38,Datos!$F$2:$F$38069,"STANDBY"),"")</f>
        <v/>
      </c>
      <c r="F38" s="7">
        <f>IFERROR(ROUND(AVERAGEIFS(Datos!$G$2:$G$38069,Datos!$E$2:$E$38069,$A38,Datos!$D$2:$D$38069,$B38,Datos!$F$2:$F$38069,"SINGLE_RIDER"),1),"")</f>
        <v/>
      </c>
      <c r="G38" s="7">
        <f>COUNTIFS(Datos!$E$2:$E$38069,$A38,Datos!$D$2:$D$38069,$B38,Datos!$F$2:$F$38069,"STANDBY")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IFERROR(ROUND(AVERAGEIFS(Datos!$G$2:$G$38069,Datos!$E$2:$E$38069,$A39,Datos!$D$2:$D$38069,$B39,Datos!$F$2:$F$38069,"STANDBY"),1),"")</f>
        <v/>
      </c>
      <c r="D39" s="5">
        <f>IFERROR(_xlfn.MAXIFS(Datos!$G$2:$G$38069,Datos!$E$2:$E$38069,$A39,Datos!$D$2:$D$38069,$B39,Datos!$F$2:$F$38069,"STANDBY"),"")</f>
        <v/>
      </c>
      <c r="E39" s="5">
        <f>IFERROR(_xlfn.MINIFS(Datos!$G$2:$G$38069,Datos!$E$2:$E$38069,$A39,Datos!$D$2:$D$38069,$B39,Datos!$F$2:$F$38069,"STANDBY"),"")</f>
        <v/>
      </c>
      <c r="F39" s="5">
        <f>IFERROR(ROUND(AVERAGEIFS(Datos!$G$2:$G$38069,Datos!$E$2:$E$38069,$A39,Datos!$D$2:$D$38069,$B39,Datos!$F$2:$F$38069,"SINGLE_RIDER"),1),"")</f>
        <v/>
      </c>
      <c r="G39" s="5">
        <f>COUNTIFS(Datos!$E$2:$E$38069,$A39,Datos!$D$2:$D$38069,$B39,Datos!$F$2:$F$38069,"STANDBY")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IFERROR(ROUND(AVERAGEIFS(Datos!$G$2:$G$38069,Datos!$E$2:$E$38069,$A40,Datos!$D$2:$D$38069,$B40,Datos!$F$2:$F$38069,"STANDBY"),1),"")</f>
        <v/>
      </c>
      <c r="D40" s="7">
        <f>IFERROR(_xlfn.MAXIFS(Datos!$G$2:$G$38069,Datos!$E$2:$E$38069,$A40,Datos!$D$2:$D$38069,$B40,Datos!$F$2:$F$38069,"STANDBY"),"")</f>
        <v/>
      </c>
      <c r="E40" s="7">
        <f>IFERROR(_xlfn.MINIFS(Datos!$G$2:$G$38069,Datos!$E$2:$E$38069,$A40,Datos!$D$2:$D$38069,$B40,Datos!$F$2:$F$38069,"STANDBY"),"")</f>
        <v/>
      </c>
      <c r="F40" s="7">
        <f>IFERROR(ROUND(AVERAGEIFS(Datos!$G$2:$G$38069,Datos!$E$2:$E$38069,$A40,Datos!$D$2:$D$38069,$B40,Datos!$F$2:$F$38069,"SINGLE_RIDER"),1),"")</f>
        <v/>
      </c>
      <c r="G40" s="7">
        <f>COUNTIFS(Datos!$E$2:$E$38069,$A40,Datos!$D$2:$D$38069,$B40,Datos!$F$2:$F$38069,"STANDBY")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IFERROR(ROUND(AVERAGEIFS(Datos!$G$2:$G$38069,Datos!$E$2:$E$38069,$A41,Datos!$D$2:$D$38069,$B41,Datos!$F$2:$F$38069,"STANDBY"),1),"")</f>
        <v/>
      </c>
      <c r="D41" s="5">
        <f>IFERROR(_xlfn.MAXIFS(Datos!$G$2:$G$38069,Datos!$E$2:$E$38069,$A41,Datos!$D$2:$D$38069,$B41,Datos!$F$2:$F$38069,"STANDBY"),"")</f>
        <v/>
      </c>
      <c r="E41" s="5">
        <f>IFERROR(_xlfn.MINIFS(Datos!$G$2:$G$38069,Datos!$E$2:$E$38069,$A41,Datos!$D$2:$D$38069,$B41,Datos!$F$2:$F$38069,"STANDBY"),"")</f>
        <v/>
      </c>
      <c r="F41" s="5">
        <f>IFERROR(ROUND(AVERAGEIFS(Datos!$G$2:$G$38069,Datos!$E$2:$E$38069,$A41,Datos!$D$2:$D$38069,$B41,Datos!$F$2:$F$38069,"SINGLE_RIDER"),1),"")</f>
        <v/>
      </c>
      <c r="G41" s="5">
        <f>COUNTIFS(Datos!$E$2:$E$38069,$A41,Datos!$D$2:$D$38069,$B41,Datos!$F$2:$F$38069,"STANDBY")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IFERROR(ROUND(AVERAGEIFS(Datos!$G$2:$G$38069,Datos!$E$2:$E$38069,$A42,Datos!$D$2:$D$38069,$B42,Datos!$F$2:$F$38069,"STANDBY"),1),"")</f>
        <v/>
      </c>
      <c r="D42" s="7">
        <f>IFERROR(_xlfn.MAXIFS(Datos!$G$2:$G$38069,Datos!$E$2:$E$38069,$A42,Datos!$D$2:$D$38069,$B42,Datos!$F$2:$F$38069,"STANDBY"),"")</f>
        <v/>
      </c>
      <c r="E42" s="7">
        <f>IFERROR(_xlfn.MINIFS(Datos!$G$2:$G$38069,Datos!$E$2:$E$38069,$A42,Datos!$D$2:$D$38069,$B42,Datos!$F$2:$F$38069,"STANDBY"),"")</f>
        <v/>
      </c>
      <c r="F42" s="7">
        <f>IFERROR(ROUND(AVERAGEIFS(Datos!$G$2:$G$38069,Datos!$E$2:$E$38069,$A42,Datos!$D$2:$D$38069,$B42,Datos!$F$2:$F$38069,"SINGLE_RIDER"),1),"")</f>
        <v/>
      </c>
      <c r="G42" s="7">
        <f>COUNTIFS(Datos!$E$2:$E$38069,$A42,Datos!$D$2:$D$38069,$B42,Datos!$F$2:$F$38069,"STANDBY")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IFERROR(ROUND(AVERAGEIFS(Datos!$G$2:$G$38069,Datos!$E$2:$E$38069,$A43,Datos!$D$2:$D$38069,$B43,Datos!$F$2:$F$38069,"STANDBY"),1),"")</f>
        <v/>
      </c>
      <c r="D43" s="5">
        <f>IFERROR(_xlfn.MAXIFS(Datos!$G$2:$G$38069,Datos!$E$2:$E$38069,$A43,Datos!$D$2:$D$38069,$B43,Datos!$F$2:$F$38069,"STANDBY"),"")</f>
        <v/>
      </c>
      <c r="E43" s="5">
        <f>IFERROR(_xlfn.MINIFS(Datos!$G$2:$G$38069,Datos!$E$2:$E$38069,$A43,Datos!$D$2:$D$38069,$B43,Datos!$F$2:$F$38069,"STANDBY"),"")</f>
        <v/>
      </c>
      <c r="F43" s="5">
        <f>IFERROR(ROUND(AVERAGEIFS(Datos!$G$2:$G$38069,Datos!$E$2:$E$38069,$A43,Datos!$D$2:$D$38069,$B43,Datos!$F$2:$F$38069,"SINGLE_RIDER"),1),"")</f>
        <v/>
      </c>
      <c r="G43" s="5">
        <f>COUNTIFS(Datos!$E$2:$E$38069,$A43,Datos!$D$2:$D$38069,$B43,Datos!$F$2:$F$38069,"STANDBY")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IFERROR(ROUND(AVERAGEIFS(Datos!$G$2:$G$38069,Datos!$E$2:$E$38069,$A44,Datos!$D$2:$D$38069,$B44,Datos!$F$2:$F$38069,"STANDBY"),1),"")</f>
        <v/>
      </c>
      <c r="D44" s="7">
        <f>IFERROR(_xlfn.MAXIFS(Datos!$G$2:$G$38069,Datos!$E$2:$E$38069,$A44,Datos!$D$2:$D$38069,$B44,Datos!$F$2:$F$38069,"STANDBY"),"")</f>
        <v/>
      </c>
      <c r="E44" s="7">
        <f>IFERROR(_xlfn.MINIFS(Datos!$G$2:$G$38069,Datos!$E$2:$E$38069,$A44,Datos!$D$2:$D$38069,$B44,Datos!$F$2:$F$38069,"STANDBY"),"")</f>
        <v/>
      </c>
      <c r="F44" s="7">
        <f>IFERROR(ROUND(AVERAGEIFS(Datos!$G$2:$G$38069,Datos!$E$2:$E$38069,$A44,Datos!$D$2:$D$38069,$B44,Datos!$F$2:$F$38069,"SINGLE_RIDER"),1),"")</f>
        <v/>
      </c>
      <c r="G44" s="7">
        <f>COUNTIFS(Datos!$E$2:$E$38069,$A44,Datos!$D$2:$D$38069,$B44,Datos!$F$2:$F$38069,"STANDBY")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IFERROR(ROUND(AVERAGEIFS(Datos!$G$2:$G$38069,Datos!$E$2:$E$38069,$A45,Datos!$D$2:$D$38069,$B45,Datos!$F$2:$F$38069,"STANDBY"),1),"")</f>
        <v/>
      </c>
      <c r="D45" s="5">
        <f>IFERROR(_xlfn.MAXIFS(Datos!$G$2:$G$38069,Datos!$E$2:$E$38069,$A45,Datos!$D$2:$D$38069,$B45,Datos!$F$2:$F$38069,"STANDBY"),"")</f>
        <v/>
      </c>
      <c r="E45" s="5">
        <f>IFERROR(_xlfn.MINIFS(Datos!$G$2:$G$38069,Datos!$E$2:$E$38069,$A45,Datos!$D$2:$D$38069,$B45,Datos!$F$2:$F$38069,"STANDBY"),"")</f>
        <v/>
      </c>
      <c r="F45" s="5">
        <f>IFERROR(ROUND(AVERAGEIFS(Datos!$G$2:$G$38069,Datos!$E$2:$E$38069,$A45,Datos!$D$2:$D$38069,$B45,Datos!$F$2:$F$38069,"SINGLE_RIDER"),1),"")</f>
        <v/>
      </c>
      <c r="G45" s="5">
        <f>COUNTIFS(Datos!$E$2:$E$38069,$A45,Datos!$D$2:$D$38069,$B45,Datos!$F$2:$F$38069,"STANDBY")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IFERROR(ROUND(AVERAGEIFS(Datos!$G$2:$G$38069,Datos!$E$2:$E$38069,$A46,Datos!$D$2:$D$38069,$B46,Datos!$F$2:$F$38069,"STANDBY"),1),"")</f>
        <v/>
      </c>
      <c r="D46" s="7">
        <f>IFERROR(_xlfn.MAXIFS(Datos!$G$2:$G$38069,Datos!$E$2:$E$38069,$A46,Datos!$D$2:$D$38069,$B46,Datos!$F$2:$F$38069,"STANDBY"),"")</f>
        <v/>
      </c>
      <c r="E46" s="7">
        <f>IFERROR(_xlfn.MINIFS(Datos!$G$2:$G$38069,Datos!$E$2:$E$38069,$A46,Datos!$D$2:$D$38069,$B46,Datos!$F$2:$F$38069,"STANDBY"),"")</f>
        <v/>
      </c>
      <c r="F46" s="7">
        <f>IFERROR(ROUND(AVERAGEIFS(Datos!$G$2:$G$38069,Datos!$E$2:$E$38069,$A46,Datos!$D$2:$D$38069,$B46,Datos!$F$2:$F$38069,"SINGLE_RIDER"),1),"")</f>
        <v/>
      </c>
      <c r="G46" s="7">
        <f>COUNTIFS(Datos!$E$2:$E$38069,$A46,Datos!$D$2:$D$38069,$B46,Datos!$F$2:$F$38069,"STANDBY")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IFERROR(ROUND(AVERAGEIFS(Datos!$G$2:$G$38069,Datos!$E$2:$E$38069,$A47,Datos!$D$2:$D$38069,$B47,Datos!$F$2:$F$38069,"STANDBY"),1),"")</f>
        <v/>
      </c>
      <c r="D47" s="5">
        <f>IFERROR(_xlfn.MAXIFS(Datos!$G$2:$G$38069,Datos!$E$2:$E$38069,$A47,Datos!$D$2:$D$38069,$B47,Datos!$F$2:$F$38069,"STANDBY"),"")</f>
        <v/>
      </c>
      <c r="E47" s="5">
        <f>IFERROR(_xlfn.MINIFS(Datos!$G$2:$G$38069,Datos!$E$2:$E$38069,$A47,Datos!$D$2:$D$38069,$B47,Datos!$F$2:$F$38069,"STANDBY"),"")</f>
        <v/>
      </c>
      <c r="F47" s="5">
        <f>IFERROR(ROUND(AVERAGEIFS(Datos!$G$2:$G$38069,Datos!$E$2:$E$38069,$A47,Datos!$D$2:$D$38069,$B47,Datos!$F$2:$F$38069,"SINGLE_RIDER"),1),"")</f>
        <v/>
      </c>
      <c r="G47" s="5">
        <f>COUNTIFS(Datos!$E$2:$E$38069,$A47,Datos!$D$2:$D$38069,$B47,Datos!$F$2:$F$38069,"STANDBY")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IFERROR(ROUND(AVERAGEIFS(Datos!$G$2:$G$38069,Datos!$E$2:$E$38069,$A48,Datos!$D$2:$D$38069,$B48,Datos!$F$2:$F$38069,"STANDBY"),1),"")</f>
        <v/>
      </c>
      <c r="D48" s="7">
        <f>IFERROR(_xlfn.MAXIFS(Datos!$G$2:$G$38069,Datos!$E$2:$E$38069,$A48,Datos!$D$2:$D$38069,$B48,Datos!$F$2:$F$38069,"STANDBY"),"")</f>
        <v/>
      </c>
      <c r="E48" s="7">
        <f>IFERROR(_xlfn.MINIFS(Datos!$G$2:$G$38069,Datos!$E$2:$E$38069,$A48,Datos!$D$2:$D$38069,$B48,Datos!$F$2:$F$38069,"STANDBY"),"")</f>
        <v/>
      </c>
      <c r="F48" s="7">
        <f>IFERROR(ROUND(AVERAGEIFS(Datos!$G$2:$G$38069,Datos!$E$2:$E$38069,$A48,Datos!$D$2:$D$38069,$B48,Datos!$F$2:$F$38069,"SINGLE_RIDER"),1),"")</f>
        <v/>
      </c>
      <c r="G48" s="7">
        <f>COUNTIFS(Datos!$E$2:$E$38069,$A48,Datos!$D$2:$D$38069,$B48,Datos!$F$2:$F$38069,"STANDBY")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IFERROR(ROUND(AVERAGEIFS(Datos!$G$2:$G$38069,Datos!$E$2:$E$38069,$A49,Datos!$D$2:$D$38069,$B49,Datos!$F$2:$F$38069,"STANDBY"),1),"")</f>
        <v/>
      </c>
      <c r="D49" s="5">
        <f>IFERROR(_xlfn.MAXIFS(Datos!$G$2:$G$38069,Datos!$E$2:$E$38069,$A49,Datos!$D$2:$D$38069,$B49,Datos!$F$2:$F$38069,"STANDBY"),"")</f>
        <v/>
      </c>
      <c r="E49" s="5">
        <f>IFERROR(_xlfn.MINIFS(Datos!$G$2:$G$38069,Datos!$E$2:$E$38069,$A49,Datos!$D$2:$D$38069,$B49,Datos!$F$2:$F$38069,"STANDBY"),"")</f>
        <v/>
      </c>
      <c r="F49" s="5">
        <f>IFERROR(ROUND(AVERAGEIFS(Datos!$G$2:$G$38069,Datos!$E$2:$E$38069,$A49,Datos!$D$2:$D$38069,$B49,Datos!$F$2:$F$38069,"SINGLE_RIDER"),1),"")</f>
        <v/>
      </c>
      <c r="G49" s="5">
        <f>COUNTIFS(Datos!$E$2:$E$38069,$A49,Datos!$D$2:$D$38069,$B49,Datos!$F$2:$F$38069,"STANDBY")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IFERROR(ROUND(AVERAGEIFS(Datos!$G$2:$G$38069,Datos!$E$2:$E$38069,$A50,Datos!$D$2:$D$38069,$B50,Datos!$F$2:$F$38069,"STANDBY"),1),"")</f>
        <v/>
      </c>
      <c r="D50" s="7">
        <f>IFERROR(_xlfn.MAXIFS(Datos!$G$2:$G$38069,Datos!$E$2:$E$38069,$A50,Datos!$D$2:$D$38069,$B50,Datos!$F$2:$F$38069,"STANDBY"),"")</f>
        <v/>
      </c>
      <c r="E50" s="7">
        <f>IFERROR(_xlfn.MINIFS(Datos!$G$2:$G$38069,Datos!$E$2:$E$38069,$A50,Datos!$D$2:$D$38069,$B50,Datos!$F$2:$F$38069,"STANDBY"),"")</f>
        <v/>
      </c>
      <c r="F50" s="7">
        <f>IFERROR(ROUND(AVERAGEIFS(Datos!$G$2:$G$38069,Datos!$E$2:$E$38069,$A50,Datos!$D$2:$D$38069,$B50,Datos!$F$2:$F$38069,"SINGLE_RIDER"),1),"")</f>
        <v/>
      </c>
      <c r="G50" s="7">
        <f>COUNTIFS(Datos!$E$2:$E$38069,$A50,Datos!$D$2:$D$38069,$B50,Datos!$F$2:$F$38069,"STANDBY")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IFERROR(ROUND(AVERAGEIFS(Datos!$G$2:$G$38069,Datos!$E$2:$E$38069,$A51,Datos!$D$2:$D$38069,$B51,Datos!$F$2:$F$38069,"STANDBY"),1),"")</f>
        <v/>
      </c>
      <c r="D51" s="5">
        <f>IFERROR(_xlfn.MAXIFS(Datos!$G$2:$G$38069,Datos!$E$2:$E$38069,$A51,Datos!$D$2:$D$38069,$B51,Datos!$F$2:$F$38069,"STANDBY"),"")</f>
        <v/>
      </c>
      <c r="E51" s="5">
        <f>IFERROR(_xlfn.MINIFS(Datos!$G$2:$G$38069,Datos!$E$2:$E$38069,$A51,Datos!$D$2:$D$38069,$B51,Datos!$F$2:$F$38069,"STANDBY"),"")</f>
        <v/>
      </c>
      <c r="F51" s="5">
        <f>IFERROR(ROUND(AVERAGEIFS(Datos!$G$2:$G$38069,Datos!$E$2:$E$38069,$A51,Datos!$D$2:$D$38069,$B51,Datos!$F$2:$F$38069,"SINGLE_RIDER"),1),"")</f>
        <v/>
      </c>
      <c r="G51" s="5">
        <f>COUNTIFS(Datos!$E$2:$E$38069,$A51,Datos!$D$2:$D$38069,$B51,Datos!$F$2:$F$38069,"STANDBY")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IFERROR(ROUND(AVERAGEIFS(Datos!$G$2:$G$38069,Datos!$E$2:$E$38069,$A52,Datos!$D$2:$D$38069,$B52,Datos!$F$2:$F$38069,"STANDBY"),1),"")</f>
        <v/>
      </c>
      <c r="D52" s="7">
        <f>IFERROR(_xlfn.MAXIFS(Datos!$G$2:$G$38069,Datos!$E$2:$E$38069,$A52,Datos!$D$2:$D$38069,$B52,Datos!$F$2:$F$38069,"STANDBY"),"")</f>
        <v/>
      </c>
      <c r="E52" s="7">
        <f>IFERROR(_xlfn.MINIFS(Datos!$G$2:$G$38069,Datos!$E$2:$E$38069,$A52,Datos!$D$2:$D$38069,$B52,Datos!$F$2:$F$38069,"STANDBY"),"")</f>
        <v/>
      </c>
      <c r="F52" s="7">
        <f>IFERROR(ROUND(AVERAGEIFS(Datos!$G$2:$G$38069,Datos!$E$2:$E$38069,$A52,Datos!$D$2:$D$38069,$B52,Datos!$F$2:$F$38069,"SINGLE_RIDER"),1),"")</f>
        <v/>
      </c>
      <c r="G52" s="7">
        <f>COUNTIFS(Datos!$E$2:$E$38069,$A52,Datos!$D$2:$D$38069,$B52,Datos!$F$2:$F$38069,"STANDBY")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IFERROR(ROUND(AVERAGEIFS(Datos!$G$2:$G$38069,Datos!$E$2:$E$38069,$A53,Datos!$D$2:$D$38069,$B53,Datos!$F$2:$F$38069,"STANDBY"),1),"")</f>
        <v/>
      </c>
      <c r="D53" s="5">
        <f>IFERROR(_xlfn.MAXIFS(Datos!$G$2:$G$38069,Datos!$E$2:$E$38069,$A53,Datos!$D$2:$D$38069,$B53,Datos!$F$2:$F$38069,"STANDBY"),"")</f>
        <v/>
      </c>
      <c r="E53" s="5">
        <f>IFERROR(_xlfn.MINIFS(Datos!$G$2:$G$38069,Datos!$E$2:$E$38069,$A53,Datos!$D$2:$D$38069,$B53,Datos!$F$2:$F$38069,"STANDBY"),"")</f>
        <v/>
      </c>
      <c r="F53" s="5">
        <f>IFERROR(ROUND(AVERAGEIFS(Datos!$G$2:$G$38069,Datos!$E$2:$E$38069,$A53,Datos!$D$2:$D$38069,$B53,Datos!$F$2:$F$38069,"SINGLE_RIDER"),1),"")</f>
        <v/>
      </c>
      <c r="G53" s="5">
        <f>COUNTIFS(Datos!$E$2:$E$38069,$A53,Datos!$D$2:$D$38069,$B53,Datos!$F$2:$F$38069,"STANDBY")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IFERROR(ROUND(AVERAGEIFS(Datos!$G$2:$G$38069,Datos!$E$2:$E$38069,$A54,Datos!$D$2:$D$38069,$B54,Datos!$F$2:$F$38069,"STANDBY"),1),"")</f>
        <v/>
      </c>
      <c r="D54" s="7">
        <f>IFERROR(_xlfn.MAXIFS(Datos!$G$2:$G$38069,Datos!$E$2:$E$38069,$A54,Datos!$D$2:$D$38069,$B54,Datos!$F$2:$F$38069,"STANDBY"),"")</f>
        <v/>
      </c>
      <c r="E54" s="7">
        <f>IFERROR(_xlfn.MINIFS(Datos!$G$2:$G$38069,Datos!$E$2:$E$38069,$A54,Datos!$D$2:$D$38069,$B54,Datos!$F$2:$F$38069,"STANDBY"),"")</f>
        <v/>
      </c>
      <c r="F54" s="7">
        <f>IFERROR(ROUND(AVERAGEIFS(Datos!$G$2:$G$38069,Datos!$E$2:$E$38069,$A54,Datos!$D$2:$D$38069,$B54,Datos!$F$2:$F$38069,"SINGLE_RIDER"),1),"")</f>
        <v/>
      </c>
      <c r="G54" s="7">
        <f>COUNTIFS(Datos!$E$2:$E$38069,$A54,Datos!$D$2:$D$38069,$B54,Datos!$F$2:$F$38069,"STANDBY")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IFERROR(ROUND(AVERAGEIFS(Datos!$G$2:$G$38069,Datos!$E$2:$E$38069,$A55,Datos!$D$2:$D$38069,$B55,Datos!$F$2:$F$38069,"STANDBY"),1),"")</f>
        <v/>
      </c>
      <c r="D55" s="5">
        <f>IFERROR(_xlfn.MAXIFS(Datos!$G$2:$G$38069,Datos!$E$2:$E$38069,$A55,Datos!$D$2:$D$38069,$B55,Datos!$F$2:$F$38069,"STANDBY"),"")</f>
        <v/>
      </c>
      <c r="E55" s="5">
        <f>IFERROR(_xlfn.MINIFS(Datos!$G$2:$G$38069,Datos!$E$2:$E$38069,$A55,Datos!$D$2:$D$38069,$B55,Datos!$F$2:$F$38069,"STANDBY"),"")</f>
        <v/>
      </c>
      <c r="F55" s="5">
        <f>IFERROR(ROUND(AVERAGEIFS(Datos!$G$2:$G$38069,Datos!$E$2:$E$38069,$A55,Datos!$D$2:$D$38069,$B55,Datos!$F$2:$F$38069,"SINGLE_RIDER"),1),"")</f>
        <v/>
      </c>
      <c r="G55" s="5">
        <f>COUNTIFS(Datos!$E$2:$E$38069,$A55,Datos!$D$2:$D$38069,$B55,Datos!$F$2:$F$38069,"STANDBY")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IFERROR(ROUND(AVERAGEIFS(Datos!$G$2:$G$38069,Datos!$E$2:$E$38069,$A56,Datos!$D$2:$D$38069,$B56,Datos!$F$2:$F$38069,"STANDBY"),1),"")</f>
        <v/>
      </c>
      <c r="D56" s="7">
        <f>IFERROR(_xlfn.MAXIFS(Datos!$G$2:$G$38069,Datos!$E$2:$E$38069,$A56,Datos!$D$2:$D$38069,$B56,Datos!$F$2:$F$38069,"STANDBY"),"")</f>
        <v/>
      </c>
      <c r="E56" s="7">
        <f>IFERROR(_xlfn.MINIFS(Datos!$G$2:$G$38069,Datos!$E$2:$E$38069,$A56,Datos!$D$2:$D$38069,$B56,Datos!$F$2:$F$38069,"STANDBY"),"")</f>
        <v/>
      </c>
      <c r="F56" s="7">
        <f>IFERROR(ROUND(AVERAGEIFS(Datos!$G$2:$G$38069,Datos!$E$2:$E$38069,$A56,Datos!$D$2:$D$38069,$B56,Datos!$F$2:$F$38069,"SINGLE_RIDER"),1),"")</f>
        <v/>
      </c>
      <c r="G56" s="7">
        <f>COUNTIFS(Datos!$E$2:$E$38069,$A56,Datos!$D$2:$D$38069,$B56,Datos!$F$2:$F$38069,"STANDBY")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IFERROR(ROUND(AVERAGEIFS(Datos!$G$2:$G$38069,Datos!$E$2:$E$38069,$A57,Datos!$D$2:$D$38069,$B57,Datos!$F$2:$F$38069,"STANDBY"),1),"")</f>
        <v/>
      </c>
      <c r="D57" s="5">
        <f>IFERROR(_xlfn.MAXIFS(Datos!$G$2:$G$38069,Datos!$E$2:$E$38069,$A57,Datos!$D$2:$D$38069,$B57,Datos!$F$2:$F$38069,"STANDBY"),"")</f>
        <v/>
      </c>
      <c r="E57" s="5">
        <f>IFERROR(_xlfn.MINIFS(Datos!$G$2:$G$38069,Datos!$E$2:$E$38069,$A57,Datos!$D$2:$D$38069,$B57,Datos!$F$2:$F$38069,"STANDBY"),"")</f>
        <v/>
      </c>
      <c r="F57" s="5">
        <f>IFERROR(ROUND(AVERAGEIFS(Datos!$G$2:$G$38069,Datos!$E$2:$E$38069,$A57,Datos!$D$2:$D$38069,$B57,Datos!$F$2:$F$38069,"SINGLE_RIDER"),1),"")</f>
        <v/>
      </c>
      <c r="G57" s="5">
        <f>COUNTIFS(Datos!$E$2:$E$38069,$A57,Datos!$D$2:$D$38069,$B57,Datos!$F$2:$F$38069,"STANDBY")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IFERROR(ROUND(AVERAGEIFS(Datos!$G$2:$G$38069,Datos!$E$2:$E$38069,$A58,Datos!$D$2:$D$38069,$B58,Datos!$F$2:$F$38069,"STANDBY"),1),"")</f>
        <v/>
      </c>
      <c r="D58" s="7">
        <f>IFERROR(_xlfn.MAXIFS(Datos!$G$2:$G$38069,Datos!$E$2:$E$38069,$A58,Datos!$D$2:$D$38069,$B58,Datos!$F$2:$F$38069,"STANDBY"),"")</f>
        <v/>
      </c>
      <c r="E58" s="7">
        <f>IFERROR(_xlfn.MINIFS(Datos!$G$2:$G$38069,Datos!$E$2:$E$38069,$A58,Datos!$D$2:$D$38069,$B58,Datos!$F$2:$F$38069,"STANDBY"),"")</f>
        <v/>
      </c>
      <c r="F58" s="7">
        <f>IFERROR(ROUND(AVERAGEIFS(Datos!$G$2:$G$38069,Datos!$E$2:$E$38069,$A58,Datos!$D$2:$D$38069,$B58,Datos!$F$2:$F$38069,"SINGLE_RIDER"),1),"")</f>
        <v/>
      </c>
      <c r="G58" s="7">
        <f>COUNTIFS(Datos!$E$2:$E$38069,$A58,Datos!$D$2:$D$38069,$B58,Datos!$F$2:$F$38069,"STANDBY")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IFERROR(ROUND(AVERAGEIFS(Datos!$G$2:$G$38069,Datos!$E$2:$E$38069,$A59,Datos!$D$2:$D$38069,$B59,Datos!$F$2:$F$38069,"STANDBY"),1),"")</f>
        <v/>
      </c>
      <c r="D59" s="5">
        <f>IFERROR(_xlfn.MAXIFS(Datos!$G$2:$G$38069,Datos!$E$2:$E$38069,$A59,Datos!$D$2:$D$38069,$B59,Datos!$F$2:$F$38069,"STANDBY"),"")</f>
        <v/>
      </c>
      <c r="E59" s="5">
        <f>IFERROR(_xlfn.MINIFS(Datos!$G$2:$G$38069,Datos!$E$2:$E$38069,$A59,Datos!$D$2:$D$38069,$B59,Datos!$F$2:$F$38069,"STANDBY"),"")</f>
        <v/>
      </c>
      <c r="F59" s="5">
        <f>IFERROR(ROUND(AVERAGEIFS(Datos!$G$2:$G$38069,Datos!$E$2:$E$38069,$A59,Datos!$D$2:$D$38069,$B59,Datos!$F$2:$F$38069,"SINGLE_RIDER"),1),"")</f>
        <v/>
      </c>
      <c r="G59" s="5">
        <f>COUNTIFS(Datos!$E$2:$E$38069,$A59,Datos!$D$2:$D$38069,$B59,Datos!$F$2:$F$38069,"STANDBY")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IFERROR(ROUND(AVERAGEIFS(Datos!$G$2:$G$38069,Datos!$E$2:$E$38069,$A60,Datos!$D$2:$D$38069,$B60,Datos!$F$2:$F$38069,"STANDBY"),1),"")</f>
        <v/>
      </c>
      <c r="D60" s="7">
        <f>IFERROR(_xlfn.MAXIFS(Datos!$G$2:$G$38069,Datos!$E$2:$E$38069,$A60,Datos!$D$2:$D$38069,$B60,Datos!$F$2:$F$38069,"STANDBY"),"")</f>
        <v/>
      </c>
      <c r="E60" s="7">
        <f>IFERROR(_xlfn.MINIFS(Datos!$G$2:$G$38069,Datos!$E$2:$E$38069,$A60,Datos!$D$2:$D$38069,$B60,Datos!$F$2:$F$38069,"STANDBY"),"")</f>
        <v/>
      </c>
      <c r="F60" s="7">
        <f>IFERROR(ROUND(AVERAGEIFS(Datos!$G$2:$G$38069,Datos!$E$2:$E$38069,$A60,Datos!$D$2:$D$38069,$B60,Datos!$F$2:$F$38069,"SINGLE_RIDER"),1),"")</f>
        <v/>
      </c>
      <c r="G60" s="7">
        <f>COUNTIFS(Datos!$E$2:$E$38069,$A60,Datos!$D$2:$D$38069,$B60,Datos!$F$2:$F$38069,"STANDBY")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IFERROR(ROUND(AVERAGEIFS(Datos!$G$2:$G$38069,Datos!$E$2:$E$38069,$A61,Datos!$D$2:$D$38069,$B61,Datos!$F$2:$F$38069,"STANDBY"),1),"")</f>
        <v/>
      </c>
      <c r="D61" s="5">
        <f>IFERROR(_xlfn.MAXIFS(Datos!$G$2:$G$38069,Datos!$E$2:$E$38069,$A61,Datos!$D$2:$D$38069,$B61,Datos!$F$2:$F$38069,"STANDBY"),"")</f>
        <v/>
      </c>
      <c r="E61" s="5">
        <f>IFERROR(_xlfn.MINIFS(Datos!$G$2:$G$38069,Datos!$E$2:$E$38069,$A61,Datos!$D$2:$D$38069,$B61,Datos!$F$2:$F$38069,"STANDBY"),"")</f>
        <v/>
      </c>
      <c r="F61" s="5">
        <f>IFERROR(ROUND(AVERAGEIFS(Datos!$G$2:$G$38069,Datos!$E$2:$E$38069,$A61,Datos!$D$2:$D$38069,$B61,Datos!$F$2:$F$38069,"SINGLE_RIDER"),1),"")</f>
        <v/>
      </c>
      <c r="G61" s="5">
        <f>COUNTIFS(Datos!$E$2:$E$38069,$A61,Datos!$D$2:$D$38069,$B61,Datos!$F$2:$F$38069,"STANDBY")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IFERROR(ROUND(AVERAGEIFS(Datos!$G$2:$G$38069,Datos!$E$2:$E$38069,$A62,Datos!$D$2:$D$38069,$B62,Datos!$F$2:$F$38069,"STANDBY"),1),"")</f>
        <v/>
      </c>
      <c r="D62" s="7">
        <f>IFERROR(_xlfn.MAXIFS(Datos!$G$2:$G$38069,Datos!$E$2:$E$38069,$A62,Datos!$D$2:$D$38069,$B62,Datos!$F$2:$F$38069,"STANDBY"),"")</f>
        <v/>
      </c>
      <c r="E62" s="7">
        <f>IFERROR(_xlfn.MINIFS(Datos!$G$2:$G$38069,Datos!$E$2:$E$38069,$A62,Datos!$D$2:$D$38069,$B62,Datos!$F$2:$F$38069,"STANDBY"),"")</f>
        <v/>
      </c>
      <c r="F62" s="7">
        <f>IFERROR(ROUND(AVERAGEIFS(Datos!$G$2:$G$38069,Datos!$E$2:$E$38069,$A62,Datos!$D$2:$D$38069,$B62,Datos!$F$2:$F$38069,"SINGLE_RIDER"),1),"")</f>
        <v/>
      </c>
      <c r="G62" s="7">
        <f>COUNTIFS(Datos!$E$2:$E$38069,$A62,Datos!$D$2:$D$38069,$B62,Datos!$F$2:$F$38069,"STANDBY")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IFERROR(ROUND(AVERAGEIFS(Datos!$G$2:$G$38069,Datos!$E$2:$E$38069,$A63,Datos!$D$2:$D$38069,$B63,Datos!$F$2:$F$38069,"STANDBY"),1),"")</f>
        <v/>
      </c>
      <c r="D63" s="5">
        <f>IFERROR(_xlfn.MAXIFS(Datos!$G$2:$G$38069,Datos!$E$2:$E$38069,$A63,Datos!$D$2:$D$38069,$B63,Datos!$F$2:$F$38069,"STANDBY"),"")</f>
        <v/>
      </c>
      <c r="E63" s="5">
        <f>IFERROR(_xlfn.MINIFS(Datos!$G$2:$G$38069,Datos!$E$2:$E$38069,$A63,Datos!$D$2:$D$38069,$B63,Datos!$F$2:$F$38069,"STANDBY"),"")</f>
        <v/>
      </c>
      <c r="F63" s="5">
        <f>IFERROR(ROUND(AVERAGEIFS(Datos!$G$2:$G$38069,Datos!$E$2:$E$38069,$A63,Datos!$D$2:$D$38069,$B63,Datos!$F$2:$F$38069,"SINGLE_RIDER"),1),"")</f>
        <v/>
      </c>
      <c r="G63" s="5">
        <f>COUNTIFS(Datos!$E$2:$E$38069,$A63,Datos!$D$2:$D$38069,$B63,Datos!$F$2:$F$38069,"STANDBY")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IFERROR(ROUND(AVERAGEIFS(Datos!$G$2:$G$38069,Datos!$E$2:$E$38069,$A64,Datos!$D$2:$D$38069,$B64,Datos!$F$2:$F$38069,"STANDBY"),1),"")</f>
        <v/>
      </c>
      <c r="D64" s="7">
        <f>IFERROR(_xlfn.MAXIFS(Datos!$G$2:$G$38069,Datos!$E$2:$E$38069,$A64,Datos!$D$2:$D$38069,$B64,Datos!$F$2:$F$38069,"STANDBY"),"")</f>
        <v/>
      </c>
      <c r="E64" s="7">
        <f>IFERROR(_xlfn.MINIFS(Datos!$G$2:$G$38069,Datos!$E$2:$E$38069,$A64,Datos!$D$2:$D$38069,$B64,Datos!$F$2:$F$38069,"STANDBY"),"")</f>
        <v/>
      </c>
      <c r="F64" s="7">
        <f>IFERROR(ROUND(AVERAGEIFS(Datos!$G$2:$G$38069,Datos!$E$2:$E$38069,$A64,Datos!$D$2:$D$38069,$B64,Datos!$F$2:$F$38069,"SINGLE_RIDER"),1),"")</f>
        <v/>
      </c>
      <c r="G64" s="7">
        <f>COUNTIFS(Datos!$E$2:$E$38069,$A64,Datos!$D$2:$D$38069,$B64,Datos!$F$2:$F$38069,"STANDBY")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IFERROR(ROUND(AVERAGEIFS(Datos!$G$2:$G$38069,Datos!$E$2:$E$38069,$A65,Datos!$D$2:$D$38069,$B65,Datos!$F$2:$F$38069,"STANDBY"),1),"")</f>
        <v/>
      </c>
      <c r="D65" s="5">
        <f>IFERROR(_xlfn.MAXIFS(Datos!$G$2:$G$38069,Datos!$E$2:$E$38069,$A65,Datos!$D$2:$D$38069,$B65,Datos!$F$2:$F$38069,"STANDBY"),"")</f>
        <v/>
      </c>
      <c r="E65" s="5">
        <f>IFERROR(_xlfn.MINIFS(Datos!$G$2:$G$38069,Datos!$E$2:$E$38069,$A65,Datos!$D$2:$D$38069,$B65,Datos!$F$2:$F$38069,"STANDBY"),"")</f>
        <v/>
      </c>
      <c r="F65" s="5">
        <f>IFERROR(ROUND(AVERAGEIFS(Datos!$G$2:$G$38069,Datos!$E$2:$E$38069,$A65,Datos!$D$2:$D$38069,$B65,Datos!$F$2:$F$38069,"SINGLE_RIDER"),1),"")</f>
        <v/>
      </c>
      <c r="G65" s="5">
        <f>COUNTIFS(Datos!$E$2:$E$38069,$A65,Datos!$D$2:$D$38069,$B65,Datos!$F$2:$F$38069,"STANDBY")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0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  <row r="37760">
      <c r="A37760" s="8" t="inlineStr">
        <is>
          <t>2026-08-08</t>
        </is>
      </c>
      <c r="B37760" s="8" t="n">
        <v>8</v>
      </c>
      <c r="C37760" s="8" t="n">
        <v>45</v>
      </c>
      <c r="D37760" s="8" t="inlineStr">
        <is>
          <t>Disneyland Park</t>
        </is>
      </c>
      <c r="E37760" s="8" t="inlineStr">
        <is>
          <t>Adventure Isle</t>
        </is>
      </c>
      <c r="F37760" s="8" t="inlineStr">
        <is>
          <t>STANDBY</t>
        </is>
      </c>
      <c r="G37760" s="8" t="n">
        <v>0</v>
      </c>
      <c r="H37760" s="8" t="inlineStr">
        <is>
          <t>CLOSED</t>
        </is>
      </c>
    </row>
    <row r="37761">
      <c r="A37761" s="8" t="inlineStr">
        <is>
          <t>2026-08-08</t>
        </is>
      </c>
      <c r="B37761" s="8" t="n">
        <v>8</v>
      </c>
      <c r="C37761" s="8" t="n">
        <v>45</v>
      </c>
      <c r="D37761" s="8" t="inlineStr">
        <is>
          <t>Disneyland Park</t>
        </is>
      </c>
      <c r="E37761" s="8" t="inlineStr">
        <is>
          <t>Indiana Jones and the Temple of Peril Single Rider</t>
        </is>
      </c>
      <c r="F37761" s="8" t="inlineStr">
        <is>
          <t>STANDBY</t>
        </is>
      </c>
      <c r="G37761" s="8" t="n">
        <v>0</v>
      </c>
      <c r="H37761" s="8" t="inlineStr">
        <is>
          <t>CLOSED</t>
        </is>
      </c>
    </row>
    <row r="37762">
      <c r="A37762" s="8" t="inlineStr">
        <is>
          <t>2026-08-08</t>
        </is>
      </c>
      <c r="B37762" s="8" t="n">
        <v>8</v>
      </c>
      <c r="C37762" s="8" t="n">
        <v>45</v>
      </c>
      <c r="D37762" s="8" t="inlineStr">
        <is>
          <t>Disneyland Park</t>
        </is>
      </c>
      <c r="E37762" s="8" t="inlineStr">
        <is>
          <t>Indiana Jones™ and the Temple of Peril</t>
        </is>
      </c>
      <c r="F37762" s="8" t="inlineStr">
        <is>
          <t>STANDBY</t>
        </is>
      </c>
      <c r="G37762" s="8" t="n">
        <v>0</v>
      </c>
      <c r="H37762" s="8" t="inlineStr">
        <is>
          <t>CLOSED</t>
        </is>
      </c>
    </row>
    <row r="37763">
      <c r="A37763" s="8" t="inlineStr">
        <is>
          <t>2026-08-08</t>
        </is>
      </c>
      <c r="B37763" s="8" t="n">
        <v>8</v>
      </c>
      <c r="C37763" s="8" t="n">
        <v>45</v>
      </c>
      <c r="D37763" s="8" t="inlineStr">
        <is>
          <t>Disneyland Park</t>
        </is>
      </c>
      <c r="E37763" s="8" t="inlineStr">
        <is>
          <t>La Cabane des Robinson</t>
        </is>
      </c>
      <c r="F37763" s="8" t="inlineStr">
        <is>
          <t>STANDBY</t>
        </is>
      </c>
      <c r="G37763" s="8" t="n">
        <v>0</v>
      </c>
      <c r="H37763" s="8" t="inlineStr">
        <is>
          <t>CLOSED</t>
        </is>
      </c>
    </row>
    <row r="37764">
      <c r="A37764" s="8" t="inlineStr">
        <is>
          <t>2026-08-08</t>
        </is>
      </c>
      <c r="B37764" s="8" t="n">
        <v>8</v>
      </c>
      <c r="C37764" s="8" t="n">
        <v>45</v>
      </c>
      <c r="D37764" s="8" t="inlineStr">
        <is>
          <t>Disneyland Park</t>
        </is>
      </c>
      <c r="E37764" s="8" t="inlineStr">
        <is>
          <t>Le Passage Enchanté d'Aladdin</t>
        </is>
      </c>
      <c r="F37764" s="8" t="inlineStr">
        <is>
          <t>STANDBY</t>
        </is>
      </c>
      <c r="G37764" s="8" t="n">
        <v>0</v>
      </c>
      <c r="H37764" s="8" t="inlineStr">
        <is>
          <t>CLOSED</t>
        </is>
      </c>
    </row>
    <row r="37765">
      <c r="A37765" s="8" t="inlineStr">
        <is>
          <t>2026-08-08</t>
        </is>
      </c>
      <c r="B37765" s="8" t="n">
        <v>8</v>
      </c>
      <c r="C37765" s="8" t="n">
        <v>45</v>
      </c>
      <c r="D37765" s="8" t="inlineStr">
        <is>
          <t>Disneyland Park</t>
        </is>
      </c>
      <c r="E37765" s="8" t="inlineStr">
        <is>
          <t>Pirate Galleon</t>
        </is>
      </c>
      <c r="F37765" s="8" t="inlineStr">
        <is>
          <t>STANDBY</t>
        </is>
      </c>
      <c r="G37765" s="8" t="n">
        <v>0</v>
      </c>
      <c r="H37765" s="8" t="inlineStr">
        <is>
          <t>CLOSED</t>
        </is>
      </c>
    </row>
    <row r="37766">
      <c r="A37766" s="8" t="inlineStr">
        <is>
          <t>2026-08-08</t>
        </is>
      </c>
      <c r="B37766" s="8" t="n">
        <v>8</v>
      </c>
      <c r="C37766" s="8" t="n">
        <v>45</v>
      </c>
      <c r="D37766" s="8" t="inlineStr">
        <is>
          <t>Disneyland Park</t>
        </is>
      </c>
      <c r="E37766" s="8" t="inlineStr">
        <is>
          <t>Pirates of the Caribbean</t>
        </is>
      </c>
      <c r="F37766" s="8" t="inlineStr">
        <is>
          <t>STANDBY</t>
        </is>
      </c>
      <c r="G37766" s="8" t="n">
        <v>0</v>
      </c>
      <c r="H37766" s="8" t="inlineStr">
        <is>
          <t>CLOSED</t>
        </is>
      </c>
    </row>
    <row r="37767">
      <c r="A37767" s="8" t="inlineStr">
        <is>
          <t>2026-08-08</t>
        </is>
      </c>
      <c r="B37767" s="8" t="n">
        <v>8</v>
      </c>
      <c r="C37767" s="8" t="n">
        <v>45</v>
      </c>
      <c r="D37767" s="8" t="inlineStr">
        <is>
          <t>Disneyland Park</t>
        </is>
      </c>
      <c r="E37767" s="8" t="inlineStr">
        <is>
          <t>Pirates' Beach</t>
        </is>
      </c>
      <c r="F37767" s="8" t="inlineStr">
        <is>
          <t>STANDBY</t>
        </is>
      </c>
      <c r="G37767" s="8" t="n">
        <v>0</v>
      </c>
      <c r="H37767" s="8" t="inlineStr">
        <is>
          <t>CLOSED</t>
        </is>
      </c>
    </row>
    <row r="37768">
      <c r="A37768" s="8" t="inlineStr">
        <is>
          <t>2026-08-08</t>
        </is>
      </c>
      <c r="B37768" s="8" t="n">
        <v>8</v>
      </c>
      <c r="C37768" s="8" t="n">
        <v>45</v>
      </c>
      <c r="D37768" s="8" t="inlineStr">
        <is>
          <t>Disneyland Park</t>
        </is>
      </c>
      <c r="E37768" s="8" t="inlineStr">
        <is>
          <t>Autopia, presented by Avis</t>
        </is>
      </c>
      <c r="F37768" s="8" t="inlineStr">
        <is>
          <t>STANDBY</t>
        </is>
      </c>
      <c r="G37768" s="8" t="n">
        <v>0</v>
      </c>
      <c r="H37768" s="8" t="inlineStr">
        <is>
          <t>CLOSED</t>
        </is>
      </c>
    </row>
    <row r="37769">
      <c r="A37769" s="8" t="inlineStr">
        <is>
          <t>2026-08-08</t>
        </is>
      </c>
      <c r="B37769" s="8" t="n">
        <v>8</v>
      </c>
      <c r="C37769" s="8" t="n">
        <v>45</v>
      </c>
      <c r="D37769" s="8" t="inlineStr">
        <is>
          <t>Disneyland Park</t>
        </is>
      </c>
      <c r="E37769" s="8" t="inlineStr">
        <is>
          <t>Buzz Lightyear Laser Blast</t>
        </is>
      </c>
      <c r="F37769" s="8" t="inlineStr">
        <is>
          <t>STANDBY</t>
        </is>
      </c>
      <c r="G37769" s="8" t="n">
        <v>5</v>
      </c>
      <c r="H37769" s="8" t="inlineStr">
        <is>
          <t>OPERATING</t>
        </is>
      </c>
    </row>
    <row r="37770">
      <c r="A37770" s="8" t="inlineStr">
        <is>
          <t>2026-08-08</t>
        </is>
      </c>
      <c r="B37770" s="8" t="n">
        <v>8</v>
      </c>
      <c r="C37770" s="8" t="n">
        <v>45</v>
      </c>
      <c r="D37770" s="8" t="inlineStr">
        <is>
          <t>Disneyland Park</t>
        </is>
      </c>
      <c r="E37770" s="8" t="inlineStr">
        <is>
          <t>Disneyland Railroad Discoveryland Station</t>
        </is>
      </c>
      <c r="F37770" s="8" t="inlineStr">
        <is>
          <t>STANDBY</t>
        </is>
      </c>
      <c r="G37770" s="8" t="n">
        <v>0</v>
      </c>
      <c r="H37770" s="8" t="inlineStr">
        <is>
          <t>CLOSED</t>
        </is>
      </c>
    </row>
    <row r="37771">
      <c r="A37771" s="8" t="inlineStr">
        <is>
          <t>2026-08-08</t>
        </is>
      </c>
      <c r="B37771" s="8" t="n">
        <v>8</v>
      </c>
      <c r="C37771" s="8" t="n">
        <v>45</v>
      </c>
      <c r="D37771" s="8" t="inlineStr">
        <is>
          <t>Disneyland Park</t>
        </is>
      </c>
      <c r="E37771" s="8" t="inlineStr">
        <is>
          <t>Les Mystères du Nautilus</t>
        </is>
      </c>
      <c r="F37771" s="8" t="inlineStr">
        <is>
          <t>STANDBY</t>
        </is>
      </c>
      <c r="G37771" s="8" t="n">
        <v>0</v>
      </c>
      <c r="H37771" s="8" t="inlineStr">
        <is>
          <t>CLOSED</t>
        </is>
      </c>
    </row>
    <row r="37772">
      <c r="A37772" s="8" t="inlineStr">
        <is>
          <t>2026-08-08</t>
        </is>
      </c>
      <c r="B37772" s="8" t="n">
        <v>8</v>
      </c>
      <c r="C37772" s="8" t="n">
        <v>45</v>
      </c>
      <c r="D37772" s="8" t="inlineStr">
        <is>
          <t>Disneyland Park</t>
        </is>
      </c>
      <c r="E37772" s="8" t="inlineStr">
        <is>
          <t>Mickey’s PhilharMagic</t>
        </is>
      </c>
      <c r="F37772" s="8" t="inlineStr">
        <is>
          <t>STANDBY</t>
        </is>
      </c>
      <c r="G37772" s="8" t="n">
        <v>0</v>
      </c>
      <c r="H37772" s="8" t="inlineStr">
        <is>
          <t>CLOSED</t>
        </is>
      </c>
    </row>
    <row r="37773">
      <c r="A37773" s="8" t="inlineStr">
        <is>
          <t>2026-08-08</t>
        </is>
      </c>
      <c r="B37773" s="8" t="n">
        <v>8</v>
      </c>
      <c r="C37773" s="8" t="n">
        <v>45</v>
      </c>
      <c r="D37773" s="8" t="inlineStr">
        <is>
          <t>Disneyland Park</t>
        </is>
      </c>
      <c r="E37773" s="8" t="inlineStr">
        <is>
          <t>Orbitron®</t>
        </is>
      </c>
      <c r="F37773" s="8" t="inlineStr">
        <is>
          <t>STANDBY</t>
        </is>
      </c>
      <c r="G37773" s="8" t="n">
        <v>0</v>
      </c>
      <c r="H37773" s="8" t="inlineStr">
        <is>
          <t>CLOSED</t>
        </is>
      </c>
    </row>
    <row r="37774">
      <c r="A37774" s="8" t="inlineStr">
        <is>
          <t>2026-08-08</t>
        </is>
      </c>
      <c r="B37774" s="8" t="n">
        <v>8</v>
      </c>
      <c r="C37774" s="8" t="n">
        <v>45</v>
      </c>
      <c r="D37774" s="8" t="inlineStr">
        <is>
          <t>Disneyland Park</t>
        </is>
      </c>
      <c r="E37774" s="8" t="inlineStr">
        <is>
          <t>Star Tours: The Adventures Continue*</t>
        </is>
      </c>
      <c r="F37774" s="8" t="inlineStr">
        <is>
          <t>STANDBY</t>
        </is>
      </c>
      <c r="G37774" s="8" t="n">
        <v>0</v>
      </c>
      <c r="H37774" s="8" t="inlineStr">
        <is>
          <t>CLOSED</t>
        </is>
      </c>
    </row>
    <row r="37775">
      <c r="A37775" s="8" t="inlineStr">
        <is>
          <t>2026-08-08</t>
        </is>
      </c>
      <c r="B37775" s="8" t="n">
        <v>8</v>
      </c>
      <c r="C37775" s="8" t="n">
        <v>45</v>
      </c>
      <c r="D37775" s="8" t="inlineStr">
        <is>
          <t>Disneyland Park</t>
        </is>
      </c>
      <c r="E37775" s="8" t="inlineStr">
        <is>
          <t>Star Wars Hyperspace Mountain</t>
        </is>
      </c>
      <c r="F37775" s="8" t="inlineStr">
        <is>
          <t>STANDBY</t>
        </is>
      </c>
      <c r="G37775" s="8" t="n">
        <v>5</v>
      </c>
      <c r="H37775" s="8" t="inlineStr">
        <is>
          <t>OPERATING</t>
        </is>
      </c>
    </row>
    <row r="37776">
      <c r="A37776" s="8" t="inlineStr">
        <is>
          <t>2026-08-08</t>
        </is>
      </c>
      <c r="B37776" s="8" t="n">
        <v>8</v>
      </c>
      <c r="C37776" s="8" t="n">
        <v>45</v>
      </c>
      <c r="D37776" s="8" t="inlineStr">
        <is>
          <t>Disneyland Park</t>
        </is>
      </c>
      <c r="E37776" s="8" t="inlineStr">
        <is>
          <t>Star Wars Hyperspace Mountain Single Rider</t>
        </is>
      </c>
      <c r="F37776" s="8" t="inlineStr">
        <is>
          <t>STANDBY</t>
        </is>
      </c>
      <c r="G37776" s="8" t="n">
        <v>0</v>
      </c>
      <c r="H37776" s="8" t="inlineStr">
        <is>
          <t>OPERATING</t>
        </is>
      </c>
    </row>
    <row r="37777">
      <c r="A37777" s="8" t="inlineStr">
        <is>
          <t>2026-08-08</t>
        </is>
      </c>
      <c r="B37777" s="8" t="n">
        <v>8</v>
      </c>
      <c r="C37777" s="8" t="n">
        <v>45</v>
      </c>
      <c r="D37777" s="8" t="inlineStr">
        <is>
          <t>Disneyland Park</t>
        </is>
      </c>
      <c r="E37777" s="8" t="inlineStr">
        <is>
          <t>Welcome to Starport: A Star Wars Encounter</t>
        </is>
      </c>
      <c r="F37777" s="8" t="inlineStr">
        <is>
          <t>STANDBY</t>
        </is>
      </c>
      <c r="G37777" s="8" t="n">
        <v>0</v>
      </c>
      <c r="H37777" s="8" t="inlineStr">
        <is>
          <t>CLOSED</t>
        </is>
      </c>
    </row>
    <row r="37778">
      <c r="A37778" s="8" t="inlineStr">
        <is>
          <t>2026-08-08</t>
        </is>
      </c>
      <c r="B37778" s="8" t="n">
        <v>8</v>
      </c>
      <c r="C37778" s="8" t="n">
        <v>45</v>
      </c>
      <c r="D37778" s="8" t="inlineStr">
        <is>
          <t>Disneyland Park</t>
        </is>
      </c>
      <c r="E37778" s="8" t="inlineStr">
        <is>
          <t>"it's a small world"</t>
        </is>
      </c>
      <c r="F37778" s="8" t="inlineStr">
        <is>
          <t>STANDBY</t>
        </is>
      </c>
      <c r="G37778" s="8" t="n">
        <v>0</v>
      </c>
      <c r="H37778" s="8" t="inlineStr">
        <is>
          <t>CLOSED</t>
        </is>
      </c>
    </row>
    <row r="37779">
      <c r="A37779" s="8" t="inlineStr">
        <is>
          <t>2026-08-08</t>
        </is>
      </c>
      <c r="B37779" s="8" t="n">
        <v>8</v>
      </c>
      <c r="C37779" s="8" t="n">
        <v>45</v>
      </c>
      <c r="D37779" s="8" t="inlineStr">
        <is>
          <t>Disneyland Park</t>
        </is>
      </c>
      <c r="E37779" s="8" t="inlineStr">
        <is>
          <t>Alice's Curious Labyrinth</t>
        </is>
      </c>
      <c r="F37779" s="8" t="inlineStr">
        <is>
          <t>STANDBY</t>
        </is>
      </c>
      <c r="G37779" s="8" t="n">
        <v>0</v>
      </c>
      <c r="H37779" s="8" t="inlineStr">
        <is>
          <t>CLOSED</t>
        </is>
      </c>
    </row>
    <row r="37780">
      <c r="A37780" s="8" t="inlineStr">
        <is>
          <t>2026-08-08</t>
        </is>
      </c>
      <c r="B37780" s="8" t="n">
        <v>8</v>
      </c>
      <c r="C37780" s="8" t="n">
        <v>45</v>
      </c>
      <c r="D37780" s="8" t="inlineStr">
        <is>
          <t>Disneyland Park</t>
        </is>
      </c>
      <c r="E37780" s="8" t="inlineStr">
        <is>
          <t>Blanche-Neige et les Sept Nains®</t>
        </is>
      </c>
      <c r="F37780" s="8" t="inlineStr">
        <is>
          <t>STANDBY</t>
        </is>
      </c>
      <c r="G37780" s="8" t="n">
        <v>0</v>
      </c>
      <c r="H37780" s="8" t="inlineStr">
        <is>
          <t>CLOSED</t>
        </is>
      </c>
    </row>
    <row r="37781">
      <c r="A37781" s="8" t="inlineStr">
        <is>
          <t>2026-08-08</t>
        </is>
      </c>
      <c r="B37781" s="8" t="n">
        <v>8</v>
      </c>
      <c r="C37781" s="8" t="n">
        <v>45</v>
      </c>
      <c r="D37781" s="8" t="inlineStr">
        <is>
          <t>Disneyland Park</t>
        </is>
      </c>
      <c r="E37781" s="8" t="inlineStr">
        <is>
          <t>Casey Jr. – le Petit Train du Cirque</t>
        </is>
      </c>
      <c r="F37781" s="8" t="inlineStr">
        <is>
          <t>STANDBY</t>
        </is>
      </c>
      <c r="G37781" s="8" t="n">
        <v>0</v>
      </c>
      <c r="H37781" s="8" t="inlineStr">
        <is>
          <t>CLOSED</t>
        </is>
      </c>
    </row>
    <row r="37782">
      <c r="A37782" s="8" t="inlineStr">
        <is>
          <t>2026-08-08</t>
        </is>
      </c>
      <c r="B37782" s="8" t="n">
        <v>8</v>
      </c>
      <c r="C37782" s="8" t="n">
        <v>45</v>
      </c>
      <c r="D37782" s="8" t="inlineStr">
        <is>
          <t>Disneyland Park</t>
        </is>
      </c>
      <c r="E37782" s="8" t="inlineStr">
        <is>
          <t>Disneyland Railroad Fantasyland Station</t>
        </is>
      </c>
      <c r="F37782" s="8" t="inlineStr">
        <is>
          <t>STANDBY</t>
        </is>
      </c>
      <c r="G37782" s="8" t="n">
        <v>0</v>
      </c>
      <c r="H37782" s="8" t="inlineStr">
        <is>
          <t>CLOSED</t>
        </is>
      </c>
    </row>
    <row r="37783">
      <c r="A37783" s="8" t="inlineStr">
        <is>
          <t>2026-08-08</t>
        </is>
      </c>
      <c r="B37783" s="8" t="n">
        <v>8</v>
      </c>
      <c r="C37783" s="8" t="n">
        <v>45</v>
      </c>
      <c r="D37783" s="8" t="inlineStr">
        <is>
          <t>Disneyland Park</t>
        </is>
      </c>
      <c r="E37783" s="8" t="inlineStr">
        <is>
          <t>Disneyland Railroad Main Street Station</t>
        </is>
      </c>
      <c r="F37783" s="8" t="inlineStr">
        <is>
          <t>STANDBY</t>
        </is>
      </c>
      <c r="G37783" s="8" t="n">
        <v>0</v>
      </c>
      <c r="H37783" s="8" t="inlineStr">
        <is>
          <t>CLOSED</t>
        </is>
      </c>
    </row>
    <row r="37784">
      <c r="A37784" s="8" t="inlineStr">
        <is>
          <t>2026-08-08</t>
        </is>
      </c>
      <c r="B37784" s="8" t="n">
        <v>8</v>
      </c>
      <c r="C37784" s="8" t="n">
        <v>45</v>
      </c>
      <c r="D37784" s="8" t="inlineStr">
        <is>
          <t>Disneyland Park</t>
        </is>
      </c>
      <c r="E37784" s="8" t="inlineStr">
        <is>
          <t>Dumbo the Flying Elephant</t>
        </is>
      </c>
      <c r="F37784" s="8" t="inlineStr">
        <is>
          <t>STANDBY</t>
        </is>
      </c>
      <c r="G37784" s="8" t="n">
        <v>5</v>
      </c>
      <c r="H37784" s="8" t="inlineStr">
        <is>
          <t>OPERATING</t>
        </is>
      </c>
    </row>
    <row r="37785">
      <c r="A37785" s="8" t="inlineStr">
        <is>
          <t>2026-08-08</t>
        </is>
      </c>
      <c r="B37785" s="8" t="n">
        <v>8</v>
      </c>
      <c r="C37785" s="8" t="n">
        <v>45</v>
      </c>
      <c r="D37785" s="8" t="inlineStr">
        <is>
          <t>Disneyland Park</t>
        </is>
      </c>
      <c r="E37785" s="8" t="inlineStr">
        <is>
          <t>La Tanière du Dragon</t>
        </is>
      </c>
      <c r="F37785" s="8" t="inlineStr">
        <is>
          <t>STANDBY</t>
        </is>
      </c>
      <c r="G37785" s="8" t="n">
        <v>0</v>
      </c>
      <c r="H37785" s="8" t="inlineStr">
        <is>
          <t>OPERATING</t>
        </is>
      </c>
    </row>
    <row r="37786">
      <c r="A37786" s="8" t="inlineStr">
        <is>
          <t>2026-08-08</t>
        </is>
      </c>
      <c r="B37786" s="8" t="n">
        <v>8</v>
      </c>
      <c r="C37786" s="8" t="n">
        <v>45</v>
      </c>
      <c r="D37786" s="8" t="inlineStr">
        <is>
          <t>Disneyland Park</t>
        </is>
      </c>
      <c r="E37786" s="8" t="inlineStr">
        <is>
          <t>Le Carrousel de Lancelot</t>
        </is>
      </c>
      <c r="F37786" s="8" t="inlineStr">
        <is>
          <t>STANDBY</t>
        </is>
      </c>
      <c r="G37786" s="8" t="n">
        <v>0</v>
      </c>
      <c r="H37786" s="8" t="inlineStr">
        <is>
          <t>CLOSED</t>
        </is>
      </c>
    </row>
    <row r="37787">
      <c r="A37787" s="8" t="inlineStr">
        <is>
          <t>2026-08-08</t>
        </is>
      </c>
      <c r="B37787" s="8" t="n">
        <v>8</v>
      </c>
      <c r="C37787" s="8" t="n">
        <v>45</v>
      </c>
      <c r="D37787" s="8" t="inlineStr">
        <is>
          <t>Disneyland Park</t>
        </is>
      </c>
      <c r="E37787" s="8" t="inlineStr">
        <is>
          <t>Le Pays des Contes de Fées, presented by Vittel</t>
        </is>
      </c>
      <c r="F37787" s="8" t="inlineStr">
        <is>
          <t>STANDBY</t>
        </is>
      </c>
      <c r="G37787" s="8" t="n">
        <v>0</v>
      </c>
      <c r="H37787" s="8" t="inlineStr">
        <is>
          <t>CLOSED</t>
        </is>
      </c>
    </row>
    <row r="37788">
      <c r="A37788" s="8" t="inlineStr">
        <is>
          <t>2026-08-08</t>
        </is>
      </c>
      <c r="B37788" s="8" t="n">
        <v>8</v>
      </c>
      <c r="C37788" s="8" t="n">
        <v>45</v>
      </c>
      <c r="D37788" s="8" t="inlineStr">
        <is>
          <t>Disneyland Park</t>
        </is>
      </c>
      <c r="E37788" s="8" t="inlineStr">
        <is>
          <t>Les Voyages de Pinocchio</t>
        </is>
      </c>
      <c r="F37788" s="8" t="inlineStr">
        <is>
          <t>STANDBY</t>
        </is>
      </c>
      <c r="G37788" s="8" t="n">
        <v>0</v>
      </c>
      <c r="H37788" s="8" t="inlineStr">
        <is>
          <t>CLOSED</t>
        </is>
      </c>
    </row>
    <row r="37789">
      <c r="A37789" s="8" t="inlineStr">
        <is>
          <t>2026-08-08</t>
        </is>
      </c>
      <c r="B37789" s="8" t="n">
        <v>8</v>
      </c>
      <c r="C37789" s="8" t="n">
        <v>45</v>
      </c>
      <c r="D37789" s="8" t="inlineStr">
        <is>
          <t>Disneyland Park</t>
        </is>
      </c>
      <c r="E37789" s="8" t="inlineStr">
        <is>
          <t>Mad Hatter's Tea Cups</t>
        </is>
      </c>
      <c r="F37789" s="8" t="inlineStr">
        <is>
          <t>STANDBY</t>
        </is>
      </c>
      <c r="G37789" s="8" t="n">
        <v>0</v>
      </c>
      <c r="H37789" s="8" t="inlineStr">
        <is>
          <t>CLOSED</t>
        </is>
      </c>
    </row>
    <row r="37790">
      <c r="A37790" s="8" t="inlineStr">
        <is>
          <t>2026-08-08</t>
        </is>
      </c>
      <c r="B37790" s="8" t="n">
        <v>8</v>
      </c>
      <c r="C37790" s="8" t="n">
        <v>45</v>
      </c>
      <c r="D37790" s="8" t="inlineStr">
        <is>
          <t>Disneyland Park</t>
        </is>
      </c>
      <c r="E37790" s="8" t="inlineStr">
        <is>
          <t>Meet Mickey Mouse</t>
        </is>
      </c>
      <c r="F37790" s="8" t="inlineStr">
        <is>
          <t>STANDBY</t>
        </is>
      </c>
      <c r="G37790" s="8" t="n">
        <v>0</v>
      </c>
      <c r="H37790" s="8" t="inlineStr">
        <is>
          <t>CLOSED</t>
        </is>
      </c>
    </row>
    <row r="37791">
      <c r="A37791" s="8" t="inlineStr">
        <is>
          <t>2026-08-08</t>
        </is>
      </c>
      <c r="B37791" s="8" t="n">
        <v>8</v>
      </c>
      <c r="C37791" s="8" t="n">
        <v>45</v>
      </c>
      <c r="D37791" s="8" t="inlineStr">
        <is>
          <t>Disneyland Park</t>
        </is>
      </c>
      <c r="E37791" s="8" t="inlineStr">
        <is>
          <t>Peter Pan's Flight</t>
        </is>
      </c>
      <c r="F37791" s="8" t="inlineStr">
        <is>
          <t>STANDBY</t>
        </is>
      </c>
      <c r="G37791" s="8" t="n">
        <v>30</v>
      </c>
      <c r="H37791" s="8" t="inlineStr">
        <is>
          <t>OPERATING</t>
        </is>
      </c>
    </row>
    <row r="37792">
      <c r="A37792" s="8" t="inlineStr">
        <is>
          <t>2026-08-08</t>
        </is>
      </c>
      <c r="B37792" s="8" t="n">
        <v>8</v>
      </c>
      <c r="C37792" s="8" t="n">
        <v>45</v>
      </c>
      <c r="D37792" s="8" t="inlineStr">
        <is>
          <t>Disneyland Park</t>
        </is>
      </c>
      <c r="E37792" s="8" t="inlineStr">
        <is>
          <t>Princess Pavilion</t>
        </is>
      </c>
      <c r="F37792" s="8" t="inlineStr">
        <is>
          <t>STANDBY</t>
        </is>
      </c>
      <c r="G37792" s="8" t="n">
        <v>0</v>
      </c>
      <c r="H37792" s="8" t="inlineStr">
        <is>
          <t>CLOSED</t>
        </is>
      </c>
    </row>
    <row r="37793">
      <c r="A37793" s="8" t="inlineStr">
        <is>
          <t>2026-08-08</t>
        </is>
      </c>
      <c r="B37793" s="8" t="n">
        <v>8</v>
      </c>
      <c r="C37793" s="8" t="n">
        <v>45</v>
      </c>
      <c r="D37793" s="8" t="inlineStr">
        <is>
          <t>Disneyland Park</t>
        </is>
      </c>
      <c r="E37793" s="8" t="inlineStr">
        <is>
          <t>Big Thunder Mountain</t>
        </is>
      </c>
      <c r="F37793" s="8" t="inlineStr">
        <is>
          <t>STANDBY</t>
        </is>
      </c>
      <c r="G37793" s="8" t="n">
        <v>50</v>
      </c>
      <c r="H37793" s="8" t="inlineStr">
        <is>
          <t>OPERATING</t>
        </is>
      </c>
    </row>
    <row r="37794">
      <c r="A37794" s="8" t="inlineStr">
        <is>
          <t>2026-08-08</t>
        </is>
      </c>
      <c r="B37794" s="8" t="n">
        <v>8</v>
      </c>
      <c r="C37794" s="8" t="n">
        <v>45</v>
      </c>
      <c r="D37794" s="8" t="inlineStr">
        <is>
          <t>Disneyland Park</t>
        </is>
      </c>
      <c r="E37794" s="8" t="inlineStr">
        <is>
          <t>Disneyland Railroad Frontierland Depot</t>
        </is>
      </c>
      <c r="F37794" s="8" t="inlineStr">
        <is>
          <t>STANDBY</t>
        </is>
      </c>
      <c r="G37794" s="8" t="n">
        <v>0</v>
      </c>
      <c r="H37794" s="8" t="inlineStr">
        <is>
          <t>CLOSED</t>
        </is>
      </c>
    </row>
    <row r="37795">
      <c r="A37795" s="8" t="inlineStr">
        <is>
          <t>2026-08-08</t>
        </is>
      </c>
      <c r="B37795" s="8" t="n">
        <v>8</v>
      </c>
      <c r="C37795" s="8" t="n">
        <v>45</v>
      </c>
      <c r="D37795" s="8" t="inlineStr">
        <is>
          <t>Disneyland Park</t>
        </is>
      </c>
      <c r="E37795" s="8" t="inlineStr">
        <is>
          <t>Frontierland Playground</t>
        </is>
      </c>
      <c r="F37795" s="8" t="inlineStr">
        <is>
          <t>STANDBY</t>
        </is>
      </c>
      <c r="G37795" s="8" t="n">
        <v>0</v>
      </c>
      <c r="H37795" s="8" t="inlineStr">
        <is>
          <t>CLOSED</t>
        </is>
      </c>
    </row>
    <row r="37796">
      <c r="A37796" s="8" t="inlineStr">
        <is>
          <t>2026-08-08</t>
        </is>
      </c>
      <c r="B37796" s="8" t="n">
        <v>8</v>
      </c>
      <c r="C37796" s="8" t="n">
        <v>45</v>
      </c>
      <c r="D37796" s="8" t="inlineStr">
        <is>
          <t>Disneyland Park</t>
        </is>
      </c>
      <c r="E37796" s="8" t="inlineStr">
        <is>
          <t>Phantom Manor</t>
        </is>
      </c>
      <c r="F37796" s="8" t="inlineStr">
        <is>
          <t>STANDBY</t>
        </is>
      </c>
      <c r="G37796" s="8" t="n">
        <v>0</v>
      </c>
      <c r="H37796" s="8" t="inlineStr">
        <is>
          <t>CLOSED</t>
        </is>
      </c>
    </row>
    <row r="37797">
      <c r="A37797" s="8" t="inlineStr">
        <is>
          <t>2026-08-08</t>
        </is>
      </c>
      <c r="B37797" s="8" t="n">
        <v>8</v>
      </c>
      <c r="C37797" s="8" t="n">
        <v>45</v>
      </c>
      <c r="D37797" s="8" t="inlineStr">
        <is>
          <t>Disneyland Park</t>
        </is>
      </c>
      <c r="E37797" s="8" t="inlineStr">
        <is>
          <t>River Rogue Keelboats</t>
        </is>
      </c>
      <c r="F37797" s="8" t="inlineStr">
        <is>
          <t>STANDBY</t>
        </is>
      </c>
      <c r="G37797" s="8" t="n">
        <v>0</v>
      </c>
      <c r="H37797" s="8" t="inlineStr">
        <is>
          <t>CLOSED</t>
        </is>
      </c>
    </row>
    <row r="37798">
      <c r="A37798" s="8" t="inlineStr">
        <is>
          <t>2026-08-08</t>
        </is>
      </c>
      <c r="B37798" s="8" t="n">
        <v>8</v>
      </c>
      <c r="C37798" s="8" t="n">
        <v>45</v>
      </c>
      <c r="D37798" s="8" t="inlineStr">
        <is>
          <t>Disneyland Park</t>
        </is>
      </c>
      <c r="E37798" s="8" t="inlineStr">
        <is>
          <t>Rustler Roundup Shootin' Gallery</t>
        </is>
      </c>
      <c r="F37798" s="8" t="inlineStr">
        <is>
          <t>STANDBY</t>
        </is>
      </c>
      <c r="G37798" s="8" t="n">
        <v>0</v>
      </c>
      <c r="H37798" s="8" t="inlineStr">
        <is>
          <t>OPERATING</t>
        </is>
      </c>
    </row>
    <row r="37799">
      <c r="A37799" s="8" t="inlineStr">
        <is>
          <t>2026-08-08</t>
        </is>
      </c>
      <c r="B37799" s="8" t="n">
        <v>8</v>
      </c>
      <c r="C37799" s="8" t="n">
        <v>45</v>
      </c>
      <c r="D37799" s="8" t="inlineStr">
        <is>
          <t>Disneyland Park</t>
        </is>
      </c>
      <c r="E37799" s="8" t="inlineStr">
        <is>
          <t>Thunder Mesa Riverboat Landing</t>
        </is>
      </c>
      <c r="F37799" s="8" t="inlineStr">
        <is>
          <t>STANDBY</t>
        </is>
      </c>
      <c r="G37799" s="8" t="n">
        <v>0</v>
      </c>
      <c r="H37799" s="8" t="inlineStr">
        <is>
          <t>CLOSED</t>
        </is>
      </c>
    </row>
    <row r="37800">
      <c r="A37800" s="8" t="inlineStr">
        <is>
          <t>2026-08-08</t>
        </is>
      </c>
      <c r="B37800" s="8" t="n">
        <v>8</v>
      </c>
      <c r="C37800" s="8" t="n">
        <v>45</v>
      </c>
      <c r="D37800" s="8" t="inlineStr">
        <is>
          <t>Disneyland Park</t>
        </is>
      </c>
      <c r="E37800" s="8" t="inlineStr">
        <is>
          <t>Disneyland Railroad Main Street Station</t>
        </is>
      </c>
      <c r="F37800" s="8" t="inlineStr">
        <is>
          <t>STANDBY</t>
        </is>
      </c>
      <c r="G37800" s="8" t="n">
        <v>0</v>
      </c>
      <c r="H37800" s="8" t="inlineStr">
        <is>
          <t>CLOSED</t>
        </is>
      </c>
    </row>
    <row r="37801">
      <c r="A37801" s="8" t="inlineStr">
        <is>
          <t>2026-08-08</t>
        </is>
      </c>
      <c r="B37801" s="8" t="n">
        <v>8</v>
      </c>
      <c r="C37801" s="8" t="n">
        <v>45</v>
      </c>
      <c r="D37801" s="8" t="inlineStr">
        <is>
          <t>Disneyland Park</t>
        </is>
      </c>
      <c r="E37801" s="8" t="inlineStr">
        <is>
          <t>Main Street Vehicles</t>
        </is>
      </c>
      <c r="F37801" s="8" t="inlineStr">
        <is>
          <t>STANDBY</t>
        </is>
      </c>
      <c r="G37801" s="8" t="n">
        <v>5</v>
      </c>
      <c r="H37801" s="8" t="inlineStr">
        <is>
          <t>OPERATING</t>
        </is>
      </c>
    </row>
    <row r="37802">
      <c r="A37802" s="8" t="inlineStr">
        <is>
          <t>2026-08-08</t>
        </is>
      </c>
      <c r="B37802" s="8" t="n">
        <v>8</v>
      </c>
      <c r="C37802" s="8" t="n">
        <v>45</v>
      </c>
      <c r="D37802" s="8" t="inlineStr">
        <is>
          <t>Disney Adventure World</t>
        </is>
      </c>
      <c r="E37802" s="8" t="inlineStr">
        <is>
          <t>Avengers Assemble: Flight Force</t>
        </is>
      </c>
      <c r="F37802" s="8" t="inlineStr">
        <is>
          <t>STANDBY</t>
        </is>
      </c>
      <c r="G37802" s="8" t="n">
        <v>5</v>
      </c>
      <c r="H37802" s="8" t="inlineStr">
        <is>
          <t>OPERATING</t>
        </is>
      </c>
    </row>
    <row r="37803">
      <c r="A37803" s="8" t="inlineStr">
        <is>
          <t>2026-08-08</t>
        </is>
      </c>
      <c r="B37803" s="8" t="n">
        <v>8</v>
      </c>
      <c r="C37803" s="8" t="n">
        <v>45</v>
      </c>
      <c r="D37803" s="8" t="inlineStr">
        <is>
          <t>Disney Adventure World</t>
        </is>
      </c>
      <c r="E37803" s="8" t="inlineStr">
        <is>
          <t>Avengers Assemble: Flight Force Single Rider</t>
        </is>
      </c>
      <c r="F37803" s="8" t="inlineStr">
        <is>
          <t>STANDBY</t>
        </is>
      </c>
      <c r="G37803" s="8" t="n">
        <v>5</v>
      </c>
      <c r="H37803" s="8" t="inlineStr">
        <is>
          <t>OPERATING</t>
        </is>
      </c>
    </row>
    <row r="37804">
      <c r="A37804" s="8" t="inlineStr">
        <is>
          <t>2026-08-08</t>
        </is>
      </c>
      <c r="B37804" s="8" t="n">
        <v>8</v>
      </c>
      <c r="C37804" s="8" t="n">
        <v>45</v>
      </c>
      <c r="D37804" s="8" t="inlineStr">
        <is>
          <t>Disney Adventure World</t>
        </is>
      </c>
      <c r="E37804" s="8" t="inlineStr">
        <is>
          <t>Spider-Man W.E.B. Adventure</t>
        </is>
      </c>
      <c r="F37804" s="8" t="inlineStr">
        <is>
          <t>STANDBY</t>
        </is>
      </c>
      <c r="G37804" s="8" t="n">
        <v>5</v>
      </c>
      <c r="H37804" s="8" t="inlineStr">
        <is>
          <t>OPERATING</t>
        </is>
      </c>
    </row>
    <row r="37805">
      <c r="A37805" s="8" t="inlineStr">
        <is>
          <t>2026-08-08</t>
        </is>
      </c>
      <c r="B37805" s="8" t="n">
        <v>8</v>
      </c>
      <c r="C37805" s="8" t="n">
        <v>45</v>
      </c>
      <c r="D37805" s="8" t="inlineStr">
        <is>
          <t>Disney Adventure World</t>
        </is>
      </c>
      <c r="E37805" s="8" t="inlineStr">
        <is>
          <t>Spider-Man W.E.B. Adventure Single Rider</t>
        </is>
      </c>
      <c r="F37805" s="8" t="inlineStr">
        <is>
          <t>STANDBY</t>
        </is>
      </c>
      <c r="G37805" s="8" t="n">
        <v>5</v>
      </c>
      <c r="H37805" s="8" t="inlineStr">
        <is>
          <t>OPERATING</t>
        </is>
      </c>
    </row>
    <row r="37806">
      <c r="A37806" s="8" t="inlineStr">
        <is>
          <t>2026-08-08</t>
        </is>
      </c>
      <c r="B37806" s="8" t="n">
        <v>8</v>
      </c>
      <c r="C37806" s="8" t="n">
        <v>45</v>
      </c>
      <c r="D37806" s="8" t="inlineStr">
        <is>
          <t>Disney Adventure World</t>
        </is>
      </c>
      <c r="E37806" s="8" t="inlineStr">
        <is>
          <t>The Twilight Zone Tower of Terror</t>
        </is>
      </c>
      <c r="F37806" s="8" t="inlineStr">
        <is>
          <t>STANDBY</t>
        </is>
      </c>
      <c r="G37806" s="8" t="n">
        <v>10</v>
      </c>
      <c r="H37806" s="8" t="inlineStr">
        <is>
          <t>OPERATING</t>
        </is>
      </c>
    </row>
    <row r="37807">
      <c r="A37807" s="8" t="inlineStr">
        <is>
          <t>2026-08-08</t>
        </is>
      </c>
      <c r="B37807" s="8" t="n">
        <v>8</v>
      </c>
      <c r="C37807" s="8" t="n">
        <v>45</v>
      </c>
      <c r="D37807" s="8" t="inlineStr">
        <is>
          <t>Disney Adventure World</t>
        </is>
      </c>
      <c r="E37807" s="8" t="inlineStr">
        <is>
          <t>Cars Quatre Roues Rallye</t>
        </is>
      </c>
      <c r="F37807" s="8" t="inlineStr">
        <is>
          <t>STANDBY</t>
        </is>
      </c>
      <c r="G37807" s="8" t="n">
        <v>0</v>
      </c>
      <c r="H37807" s="8" t="inlineStr">
        <is>
          <t>CLOSED</t>
        </is>
      </c>
    </row>
    <row r="37808">
      <c r="A37808" s="8" t="inlineStr">
        <is>
          <t>2026-08-08</t>
        </is>
      </c>
      <c r="B37808" s="8" t="n">
        <v>8</v>
      </c>
      <c r="C37808" s="8" t="n">
        <v>45</v>
      </c>
      <c r="D37808" s="8" t="inlineStr">
        <is>
          <t>Disney Adventure World</t>
        </is>
      </c>
      <c r="E37808" s="8" t="inlineStr">
        <is>
          <t>Cars ROAD TRIP</t>
        </is>
      </c>
      <c r="F37808" s="8" t="inlineStr">
        <is>
          <t>STANDBY</t>
        </is>
      </c>
      <c r="G37808" s="8" t="n">
        <v>0</v>
      </c>
      <c r="H37808" s="8" t="inlineStr">
        <is>
          <t>CLOSED</t>
        </is>
      </c>
    </row>
    <row r="37809">
      <c r="A37809" s="8" t="inlineStr">
        <is>
          <t>2026-08-08</t>
        </is>
      </c>
      <c r="B37809" s="8" t="n">
        <v>8</v>
      </c>
      <c r="C37809" s="8" t="n">
        <v>45</v>
      </c>
      <c r="D37809" s="8" t="inlineStr">
        <is>
          <t>Disney Adventure World</t>
        </is>
      </c>
      <c r="E37809" s="8" t="inlineStr">
        <is>
          <t>Crush's Coaster</t>
        </is>
      </c>
      <c r="F37809" s="8" t="inlineStr">
        <is>
          <t>STANDBY</t>
        </is>
      </c>
      <c r="G37809" s="8" t="n">
        <v>0</v>
      </c>
      <c r="H37809" s="8" t="inlineStr">
        <is>
          <t>CLOSED</t>
        </is>
      </c>
    </row>
    <row r="37810">
      <c r="A37810" s="8" t="inlineStr">
        <is>
          <t>2026-08-08</t>
        </is>
      </c>
      <c r="B37810" s="8" t="n">
        <v>8</v>
      </c>
      <c r="C37810" s="8" t="n">
        <v>45</v>
      </c>
      <c r="D37810" s="8" t="inlineStr">
        <is>
          <t>Disney Adventure World</t>
        </is>
      </c>
      <c r="E37810" s="8" t="inlineStr">
        <is>
          <t>Crush's Coaster Single Rider</t>
        </is>
      </c>
      <c r="F37810" s="8" t="inlineStr">
        <is>
          <t>STANDBY</t>
        </is>
      </c>
      <c r="G37810" s="8" t="n">
        <v>0</v>
      </c>
      <c r="H37810" s="8" t="inlineStr">
        <is>
          <t>CLOSED</t>
        </is>
      </c>
    </row>
    <row r="37811">
      <c r="A37811" s="8" t="inlineStr">
        <is>
          <t>2026-08-08</t>
        </is>
      </c>
      <c r="B37811" s="8" t="n">
        <v>8</v>
      </c>
      <c r="C37811" s="8" t="n">
        <v>45</v>
      </c>
      <c r="D37811" s="8" t="inlineStr">
        <is>
          <t>Disney Adventure World</t>
        </is>
      </c>
      <c r="E37811" s="8" t="inlineStr">
        <is>
          <t>Les Tapis Volants - Flying Carpets Over Agrabah®</t>
        </is>
      </c>
      <c r="F37811" s="8" t="inlineStr">
        <is>
          <t>STANDBY</t>
        </is>
      </c>
      <c r="G37811" s="8" t="n">
        <v>0</v>
      </c>
      <c r="H37811" s="8" t="inlineStr">
        <is>
          <t>CLOSED</t>
        </is>
      </c>
    </row>
    <row r="37812">
      <c r="A37812" s="8" t="inlineStr">
        <is>
          <t>2026-08-08</t>
        </is>
      </c>
      <c r="B37812" s="8" t="n">
        <v>8</v>
      </c>
      <c r="C37812" s="8" t="n">
        <v>45</v>
      </c>
      <c r="D37812" s="8" t="inlineStr">
        <is>
          <t>Disney Adventure World</t>
        </is>
      </c>
      <c r="E37812" s="8" t="inlineStr">
        <is>
          <t>Ratatouille : L’Aventure Totalement Toquée de Rémy​</t>
        </is>
      </c>
      <c r="F37812" s="8" t="inlineStr">
        <is>
          <t>STANDBY</t>
        </is>
      </c>
      <c r="G37812" s="8" t="n">
        <v>0</v>
      </c>
      <c r="H37812" s="8" t="inlineStr">
        <is>
          <t>CLOSED</t>
        </is>
      </c>
    </row>
    <row r="37813">
      <c r="A37813" s="8" t="inlineStr">
        <is>
          <t>2026-08-08</t>
        </is>
      </c>
      <c r="B37813" s="8" t="n">
        <v>8</v>
      </c>
      <c r="C37813" s="8" t="n">
        <v>45</v>
      </c>
      <c r="D37813" s="8" t="inlineStr">
        <is>
          <t>Disney Adventure World</t>
        </is>
      </c>
      <c r="E37813" s="8" t="inlineStr">
        <is>
          <t>Ratatouille: The Adventure Single Rider</t>
        </is>
      </c>
      <c r="F37813" s="8" t="inlineStr">
        <is>
          <t>STANDBY</t>
        </is>
      </c>
      <c r="G37813" s="8" t="n">
        <v>0</v>
      </c>
      <c r="H37813" s="8" t="inlineStr">
        <is>
          <t>CLOSED</t>
        </is>
      </c>
    </row>
    <row r="37814">
      <c r="A37814" s="8" t="inlineStr">
        <is>
          <t>2026-08-08</t>
        </is>
      </c>
      <c r="B37814" s="8" t="n">
        <v>8</v>
      </c>
      <c r="C37814" s="8" t="n">
        <v>45</v>
      </c>
      <c r="D37814" s="8" t="inlineStr">
        <is>
          <t>Disney Adventure World</t>
        </is>
      </c>
      <c r="E37814" s="8" t="inlineStr">
        <is>
          <t>RC Racer</t>
        </is>
      </c>
      <c r="F37814" s="8" t="inlineStr">
        <is>
          <t>STANDBY</t>
        </is>
      </c>
      <c r="G37814" s="8" t="n">
        <v>0</v>
      </c>
      <c r="H37814" s="8" t="inlineStr">
        <is>
          <t>CLOSED</t>
        </is>
      </c>
    </row>
    <row r="37815">
      <c r="A37815" s="8" t="inlineStr">
        <is>
          <t>2026-08-08</t>
        </is>
      </c>
      <c r="B37815" s="8" t="n">
        <v>8</v>
      </c>
      <c r="C37815" s="8" t="n">
        <v>45</v>
      </c>
      <c r="D37815" s="8" t="inlineStr">
        <is>
          <t>Disney Adventure World</t>
        </is>
      </c>
      <c r="E37815" s="8" t="inlineStr">
        <is>
          <t>RC Racer Single Rider</t>
        </is>
      </c>
      <c r="F37815" s="8" t="inlineStr">
        <is>
          <t>STANDBY</t>
        </is>
      </c>
      <c r="G37815" s="8" t="n">
        <v>0</v>
      </c>
      <c r="H37815" s="8" t="inlineStr">
        <is>
          <t>CLOSED</t>
        </is>
      </c>
    </row>
    <row r="37816">
      <c r="A37816" s="8" t="inlineStr">
        <is>
          <t>2026-08-08</t>
        </is>
      </c>
      <c r="B37816" s="8" t="n">
        <v>8</v>
      </c>
      <c r="C37816" s="8" t="n">
        <v>45</v>
      </c>
      <c r="D37816" s="8" t="inlineStr">
        <is>
          <t>Disney Adventure World</t>
        </is>
      </c>
      <c r="E37816" s="8" t="inlineStr">
        <is>
          <t>Slinky® Dog Zigzag Spin</t>
        </is>
      </c>
      <c r="F37816" s="8" t="inlineStr">
        <is>
          <t>STANDBY</t>
        </is>
      </c>
      <c r="G37816" s="8" t="n">
        <v>0</v>
      </c>
      <c r="H37816" s="8" t="inlineStr">
        <is>
          <t>CLOSED</t>
        </is>
      </c>
    </row>
    <row r="37817">
      <c r="A37817" s="8" t="inlineStr">
        <is>
          <t>2026-08-08</t>
        </is>
      </c>
      <c r="B37817" s="8" t="n">
        <v>8</v>
      </c>
      <c r="C37817" s="8" t="n">
        <v>45</v>
      </c>
      <c r="D37817" s="8" t="inlineStr">
        <is>
          <t>Disney Adventure World</t>
        </is>
      </c>
      <c r="E37817" s="8" t="inlineStr">
        <is>
          <t>Toy Soldiers Parachute Drop</t>
        </is>
      </c>
      <c r="F37817" s="8" t="inlineStr">
        <is>
          <t>STANDBY</t>
        </is>
      </c>
      <c r="G37817" s="8" t="n">
        <v>0</v>
      </c>
      <c r="H37817" s="8" t="inlineStr">
        <is>
          <t>CLOSED</t>
        </is>
      </c>
    </row>
    <row r="37818">
      <c r="A37818" s="8" t="inlineStr">
        <is>
          <t>2026-08-08</t>
        </is>
      </c>
      <c r="B37818" s="8" t="n">
        <v>8</v>
      </c>
      <c r="C37818" s="8" t="n">
        <v>45</v>
      </c>
      <c r="D37818" s="8" t="inlineStr">
        <is>
          <t>Disney Adventure World</t>
        </is>
      </c>
      <c r="E37818" s="8" t="inlineStr">
        <is>
          <t>Toy Soldiers Parachute Drop Single Rider</t>
        </is>
      </c>
      <c r="F37818" s="8" t="inlineStr">
        <is>
          <t>STANDBY</t>
        </is>
      </c>
      <c r="G37818" s="8" t="n">
        <v>0</v>
      </c>
      <c r="H37818" s="8" t="inlineStr">
        <is>
          <t>CLOSED</t>
        </is>
      </c>
    </row>
    <row r="37819">
      <c r="A37819" s="8" t="inlineStr">
        <is>
          <t>2026-08-08</t>
        </is>
      </c>
      <c r="B37819" s="8" t="n">
        <v>8</v>
      </c>
      <c r="C37819" s="8" t="n">
        <v>45</v>
      </c>
      <c r="D37819" s="8" t="inlineStr">
        <is>
          <t>Disney Adventure World</t>
        </is>
      </c>
      <c r="E37819" s="8" t="inlineStr">
        <is>
          <t>Entry to World of Frozen</t>
        </is>
      </c>
      <c r="F37819" s="8" t="inlineStr">
        <is>
          <t>STANDBY</t>
        </is>
      </c>
      <c r="G37819" s="8" t="n">
        <v>0</v>
      </c>
      <c r="H37819" s="8" t="inlineStr">
        <is>
          <t>OPERATING</t>
        </is>
      </c>
    </row>
    <row r="37820">
      <c r="A37820" s="8" t="inlineStr">
        <is>
          <t>2026-08-08</t>
        </is>
      </c>
      <c r="B37820" s="8" t="n">
        <v>8</v>
      </c>
      <c r="C37820" s="8" t="n">
        <v>45</v>
      </c>
      <c r="D37820" s="8" t="inlineStr">
        <is>
          <t>Disney Adventure World</t>
        </is>
      </c>
      <c r="E37820" s="8" t="inlineStr">
        <is>
          <t>Frozen Ever After</t>
        </is>
      </c>
      <c r="F37820" s="8" t="inlineStr">
        <is>
          <t>STANDBY</t>
        </is>
      </c>
      <c r="G37820" s="8" t="n">
        <v>20</v>
      </c>
      <c r="H37820" s="8" t="inlineStr">
        <is>
          <t>OPERATING</t>
        </is>
      </c>
    </row>
    <row r="37821">
      <c r="A37821" s="8" t="inlineStr">
        <is>
          <t>2026-08-08</t>
        </is>
      </c>
      <c r="B37821" s="8" t="n">
        <v>8</v>
      </c>
      <c r="C37821" s="8" t="n">
        <v>45</v>
      </c>
      <c r="D37821" s="8" t="inlineStr">
        <is>
          <t>Disney Adventure World</t>
        </is>
      </c>
      <c r="E37821" s="8" t="inlineStr">
        <is>
          <t>Raiponce Tangled Spin</t>
        </is>
      </c>
      <c r="F37821" s="8" t="inlineStr">
        <is>
          <t>STANDBY</t>
        </is>
      </c>
      <c r="G37821" s="8" t="n">
        <v>5</v>
      </c>
      <c r="H37821" s="8" t="inlineStr">
        <is>
          <t>OPERATING</t>
        </is>
      </c>
    </row>
    <row r="37822">
      <c r="A37822" s="8" t="inlineStr">
        <is>
          <t>2026-08-08</t>
        </is>
      </c>
      <c r="B37822" s="8" t="n">
        <v>9</v>
      </c>
      <c r="C37822" s="8" t="n">
        <v>1</v>
      </c>
      <c r="D37822" s="8" t="inlineStr">
        <is>
          <t>Disneyland Park</t>
        </is>
      </c>
      <c r="E37822" s="8" t="inlineStr">
        <is>
          <t>Adventure Isle</t>
        </is>
      </c>
      <c r="F37822" s="8" t="inlineStr">
        <is>
          <t>STANDBY</t>
        </is>
      </c>
      <c r="G37822" s="8" t="n">
        <v>0</v>
      </c>
      <c r="H37822" s="8" t="inlineStr">
        <is>
          <t>CLOSED</t>
        </is>
      </c>
    </row>
    <row r="37823">
      <c r="A37823" s="8" t="inlineStr">
        <is>
          <t>2026-08-08</t>
        </is>
      </c>
      <c r="B37823" s="8" t="n">
        <v>9</v>
      </c>
      <c r="C37823" s="8" t="n">
        <v>1</v>
      </c>
      <c r="D37823" s="8" t="inlineStr">
        <is>
          <t>Disneyland Park</t>
        </is>
      </c>
      <c r="E37823" s="8" t="inlineStr">
        <is>
          <t>Indiana Jones and the Temple of Peril Single Rider</t>
        </is>
      </c>
      <c r="F37823" s="8" t="inlineStr">
        <is>
          <t>STANDBY</t>
        </is>
      </c>
      <c r="G37823" s="8" t="n">
        <v>0</v>
      </c>
      <c r="H37823" s="8" t="inlineStr">
        <is>
          <t>CLOSED</t>
        </is>
      </c>
    </row>
    <row r="37824">
      <c r="A37824" s="8" t="inlineStr">
        <is>
          <t>2026-08-08</t>
        </is>
      </c>
      <c r="B37824" s="8" t="n">
        <v>9</v>
      </c>
      <c r="C37824" s="8" t="n">
        <v>1</v>
      </c>
      <c r="D37824" s="8" t="inlineStr">
        <is>
          <t>Disneyland Park</t>
        </is>
      </c>
      <c r="E37824" s="8" t="inlineStr">
        <is>
          <t>Indiana Jones™ and the Temple of Peril</t>
        </is>
      </c>
      <c r="F37824" s="8" t="inlineStr">
        <is>
          <t>STANDBY</t>
        </is>
      </c>
      <c r="G37824" s="8" t="n">
        <v>0</v>
      </c>
      <c r="H37824" s="8" t="inlineStr">
        <is>
          <t>CLOSED</t>
        </is>
      </c>
    </row>
    <row r="37825">
      <c r="A37825" s="8" t="inlineStr">
        <is>
          <t>2026-08-08</t>
        </is>
      </c>
      <c r="B37825" s="8" t="n">
        <v>9</v>
      </c>
      <c r="C37825" s="8" t="n">
        <v>1</v>
      </c>
      <c r="D37825" s="8" t="inlineStr">
        <is>
          <t>Disneyland Park</t>
        </is>
      </c>
      <c r="E37825" s="8" t="inlineStr">
        <is>
          <t>La Cabane des Robinson</t>
        </is>
      </c>
      <c r="F37825" s="8" t="inlineStr">
        <is>
          <t>STANDBY</t>
        </is>
      </c>
      <c r="G37825" s="8" t="n">
        <v>0</v>
      </c>
      <c r="H37825" s="8" t="inlineStr">
        <is>
          <t>CLOSED</t>
        </is>
      </c>
    </row>
    <row r="37826">
      <c r="A37826" s="8" t="inlineStr">
        <is>
          <t>2026-08-08</t>
        </is>
      </c>
      <c r="B37826" s="8" t="n">
        <v>9</v>
      </c>
      <c r="C37826" s="8" t="n">
        <v>1</v>
      </c>
      <c r="D37826" s="8" t="inlineStr">
        <is>
          <t>Disneyland Park</t>
        </is>
      </c>
      <c r="E37826" s="8" t="inlineStr">
        <is>
          <t>Le Passage Enchanté d'Aladdin</t>
        </is>
      </c>
      <c r="F37826" s="8" t="inlineStr">
        <is>
          <t>STANDBY</t>
        </is>
      </c>
      <c r="G37826" s="8" t="n">
        <v>0</v>
      </c>
      <c r="H37826" s="8" t="inlineStr">
        <is>
          <t>CLOSED</t>
        </is>
      </c>
    </row>
    <row r="37827">
      <c r="A37827" s="8" t="inlineStr">
        <is>
          <t>2026-08-08</t>
        </is>
      </c>
      <c r="B37827" s="8" t="n">
        <v>9</v>
      </c>
      <c r="C37827" s="8" t="n">
        <v>1</v>
      </c>
      <c r="D37827" s="8" t="inlineStr">
        <is>
          <t>Disneyland Park</t>
        </is>
      </c>
      <c r="E37827" s="8" t="inlineStr">
        <is>
          <t>Pirate Galleon</t>
        </is>
      </c>
      <c r="F37827" s="8" t="inlineStr">
        <is>
          <t>STANDBY</t>
        </is>
      </c>
      <c r="G37827" s="8" t="n">
        <v>0</v>
      </c>
      <c r="H37827" s="8" t="inlineStr">
        <is>
          <t>CLOSED</t>
        </is>
      </c>
    </row>
    <row r="37828">
      <c r="A37828" s="8" t="inlineStr">
        <is>
          <t>2026-08-08</t>
        </is>
      </c>
      <c r="B37828" s="8" t="n">
        <v>9</v>
      </c>
      <c r="C37828" s="8" t="n">
        <v>1</v>
      </c>
      <c r="D37828" s="8" t="inlineStr">
        <is>
          <t>Disneyland Park</t>
        </is>
      </c>
      <c r="E37828" s="8" t="inlineStr">
        <is>
          <t>Pirates of the Caribbean</t>
        </is>
      </c>
      <c r="F37828" s="8" t="inlineStr">
        <is>
          <t>STANDBY</t>
        </is>
      </c>
      <c r="G37828" s="8" t="n">
        <v>0</v>
      </c>
      <c r="H37828" s="8" t="inlineStr">
        <is>
          <t>CLOSED</t>
        </is>
      </c>
    </row>
    <row r="37829">
      <c r="A37829" s="8" t="inlineStr">
        <is>
          <t>2026-08-08</t>
        </is>
      </c>
      <c r="B37829" s="8" t="n">
        <v>9</v>
      </c>
      <c r="C37829" s="8" t="n">
        <v>1</v>
      </c>
      <c r="D37829" s="8" t="inlineStr">
        <is>
          <t>Disneyland Park</t>
        </is>
      </c>
      <c r="E37829" s="8" t="inlineStr">
        <is>
          <t>Pirates' Beach</t>
        </is>
      </c>
      <c r="F37829" s="8" t="inlineStr">
        <is>
          <t>STANDBY</t>
        </is>
      </c>
      <c r="G37829" s="8" t="n">
        <v>0</v>
      </c>
      <c r="H37829" s="8" t="inlineStr">
        <is>
          <t>CLOSED</t>
        </is>
      </c>
    </row>
    <row r="37830">
      <c r="A37830" s="8" t="inlineStr">
        <is>
          <t>2026-08-08</t>
        </is>
      </c>
      <c r="B37830" s="8" t="n">
        <v>9</v>
      </c>
      <c r="C37830" s="8" t="n">
        <v>1</v>
      </c>
      <c r="D37830" s="8" t="inlineStr">
        <is>
          <t>Disneyland Park</t>
        </is>
      </c>
      <c r="E37830" s="8" t="inlineStr">
        <is>
          <t>Autopia, presented by Avis</t>
        </is>
      </c>
      <c r="F37830" s="8" t="inlineStr">
        <is>
          <t>STANDBY</t>
        </is>
      </c>
      <c r="G37830" s="8" t="n">
        <v>0</v>
      </c>
      <c r="H37830" s="8" t="inlineStr">
        <is>
          <t>CLOSED</t>
        </is>
      </c>
    </row>
    <row r="37831">
      <c r="A37831" s="8" t="inlineStr">
        <is>
          <t>2026-08-08</t>
        </is>
      </c>
      <c r="B37831" s="8" t="n">
        <v>9</v>
      </c>
      <c r="C37831" s="8" t="n">
        <v>1</v>
      </c>
      <c r="D37831" s="8" t="inlineStr">
        <is>
          <t>Disneyland Park</t>
        </is>
      </c>
      <c r="E37831" s="8" t="inlineStr">
        <is>
          <t>Buzz Lightyear Laser Blast</t>
        </is>
      </c>
      <c r="F37831" s="8" t="inlineStr">
        <is>
          <t>STANDBY</t>
        </is>
      </c>
      <c r="G37831" s="8" t="n">
        <v>0</v>
      </c>
      <c r="H37831" s="8" t="inlineStr">
        <is>
          <t>CLOSED</t>
        </is>
      </c>
    </row>
    <row r="37832">
      <c r="A37832" s="8" t="inlineStr">
        <is>
          <t>2026-08-08</t>
        </is>
      </c>
      <c r="B37832" s="8" t="n">
        <v>9</v>
      </c>
      <c r="C37832" s="8" t="n">
        <v>1</v>
      </c>
      <c r="D37832" s="8" t="inlineStr">
        <is>
          <t>Disneyland Park</t>
        </is>
      </c>
      <c r="E37832" s="8" t="inlineStr">
        <is>
          <t>Disneyland Railroad Discoveryland Station</t>
        </is>
      </c>
      <c r="F37832" s="8" t="inlineStr">
        <is>
          <t>STANDBY</t>
        </is>
      </c>
      <c r="G37832" s="8" t="n">
        <v>0</v>
      </c>
      <c r="H37832" s="8" t="inlineStr">
        <is>
          <t>CLOSED</t>
        </is>
      </c>
    </row>
    <row r="37833">
      <c r="A37833" s="8" t="inlineStr">
        <is>
          <t>2026-08-08</t>
        </is>
      </c>
      <c r="B37833" s="8" t="n">
        <v>9</v>
      </c>
      <c r="C37833" s="8" t="n">
        <v>1</v>
      </c>
      <c r="D37833" s="8" t="inlineStr">
        <is>
          <t>Disneyland Park</t>
        </is>
      </c>
      <c r="E37833" s="8" t="inlineStr">
        <is>
          <t>Les Mystères du Nautilus</t>
        </is>
      </c>
      <c r="F37833" s="8" t="inlineStr">
        <is>
          <t>STANDBY</t>
        </is>
      </c>
      <c r="G37833" s="8" t="n">
        <v>0</v>
      </c>
      <c r="H37833" s="8" t="inlineStr">
        <is>
          <t>CLOSED</t>
        </is>
      </c>
    </row>
    <row r="37834">
      <c r="A37834" s="8" t="inlineStr">
        <is>
          <t>2026-08-08</t>
        </is>
      </c>
      <c r="B37834" s="8" t="n">
        <v>9</v>
      </c>
      <c r="C37834" s="8" t="n">
        <v>1</v>
      </c>
      <c r="D37834" s="8" t="inlineStr">
        <is>
          <t>Disneyland Park</t>
        </is>
      </c>
      <c r="E37834" s="8" t="inlineStr">
        <is>
          <t>Mickey’s PhilharMagic</t>
        </is>
      </c>
      <c r="F37834" s="8" t="inlineStr">
        <is>
          <t>STANDBY</t>
        </is>
      </c>
      <c r="G37834" s="8" t="n">
        <v>0</v>
      </c>
      <c r="H37834" s="8" t="inlineStr">
        <is>
          <t>CLOSED</t>
        </is>
      </c>
    </row>
    <row r="37835">
      <c r="A37835" s="8" t="inlineStr">
        <is>
          <t>2026-08-08</t>
        </is>
      </c>
      <c r="B37835" s="8" t="n">
        <v>9</v>
      </c>
      <c r="C37835" s="8" t="n">
        <v>1</v>
      </c>
      <c r="D37835" s="8" t="inlineStr">
        <is>
          <t>Disneyland Park</t>
        </is>
      </c>
      <c r="E37835" s="8" t="inlineStr">
        <is>
          <t>Orbitron®</t>
        </is>
      </c>
      <c r="F37835" s="8" t="inlineStr">
        <is>
          <t>STANDBY</t>
        </is>
      </c>
      <c r="G37835" s="8" t="n">
        <v>0</v>
      </c>
      <c r="H37835" s="8" t="inlineStr">
        <is>
          <t>CLOSED</t>
        </is>
      </c>
    </row>
    <row r="37836">
      <c r="A37836" s="8" t="inlineStr">
        <is>
          <t>2026-08-08</t>
        </is>
      </c>
      <c r="B37836" s="8" t="n">
        <v>9</v>
      </c>
      <c r="C37836" s="8" t="n">
        <v>1</v>
      </c>
      <c r="D37836" s="8" t="inlineStr">
        <is>
          <t>Disneyland Park</t>
        </is>
      </c>
      <c r="E37836" s="8" t="inlineStr">
        <is>
          <t>Star Tours: The Adventures Continue*</t>
        </is>
      </c>
      <c r="F37836" s="8" t="inlineStr">
        <is>
          <t>STANDBY</t>
        </is>
      </c>
      <c r="G37836" s="8" t="n">
        <v>0</v>
      </c>
      <c r="H37836" s="8" t="inlineStr">
        <is>
          <t>CLOSED</t>
        </is>
      </c>
    </row>
    <row r="37837">
      <c r="A37837" s="8" t="inlineStr">
        <is>
          <t>2026-08-08</t>
        </is>
      </c>
      <c r="B37837" s="8" t="n">
        <v>9</v>
      </c>
      <c r="C37837" s="8" t="n">
        <v>1</v>
      </c>
      <c r="D37837" s="8" t="inlineStr">
        <is>
          <t>Disneyland Park</t>
        </is>
      </c>
      <c r="E37837" s="8" t="inlineStr">
        <is>
          <t>Star Wars Hyperspace Mountain</t>
        </is>
      </c>
      <c r="F37837" s="8" t="inlineStr">
        <is>
          <t>STANDBY</t>
        </is>
      </c>
      <c r="G37837" s="8" t="n">
        <v>5</v>
      </c>
      <c r="H37837" s="8" t="inlineStr">
        <is>
          <t>OPERATING</t>
        </is>
      </c>
    </row>
    <row r="37838">
      <c r="A37838" s="8" t="inlineStr">
        <is>
          <t>2026-08-08</t>
        </is>
      </c>
      <c r="B37838" s="8" t="n">
        <v>9</v>
      </c>
      <c r="C37838" s="8" t="n">
        <v>1</v>
      </c>
      <c r="D37838" s="8" t="inlineStr">
        <is>
          <t>Disneyland Park</t>
        </is>
      </c>
      <c r="E37838" s="8" t="inlineStr">
        <is>
          <t>Star Wars Hyperspace Mountain Single Rider</t>
        </is>
      </c>
      <c r="F37838" s="8" t="inlineStr">
        <is>
          <t>STANDBY</t>
        </is>
      </c>
      <c r="G37838" s="8" t="n">
        <v>0</v>
      </c>
      <c r="H37838" s="8" t="inlineStr">
        <is>
          <t>OPERATING</t>
        </is>
      </c>
    </row>
    <row r="37839">
      <c r="A37839" s="8" t="inlineStr">
        <is>
          <t>2026-08-08</t>
        </is>
      </c>
      <c r="B37839" s="8" t="n">
        <v>9</v>
      </c>
      <c r="C37839" s="8" t="n">
        <v>1</v>
      </c>
      <c r="D37839" s="8" t="inlineStr">
        <is>
          <t>Disneyland Park</t>
        </is>
      </c>
      <c r="E37839" s="8" t="inlineStr">
        <is>
          <t>Welcome to Starport: A Star Wars Encounter</t>
        </is>
      </c>
      <c r="F37839" s="8" t="inlineStr">
        <is>
          <t>STANDBY</t>
        </is>
      </c>
      <c r="G37839" s="8" t="n">
        <v>0</v>
      </c>
      <c r="H37839" s="8" t="inlineStr">
        <is>
          <t>CLOSED</t>
        </is>
      </c>
    </row>
    <row r="37840">
      <c r="A37840" s="8" t="inlineStr">
        <is>
          <t>2026-08-08</t>
        </is>
      </c>
      <c r="B37840" s="8" t="n">
        <v>9</v>
      </c>
      <c r="C37840" s="8" t="n">
        <v>1</v>
      </c>
      <c r="D37840" s="8" t="inlineStr">
        <is>
          <t>Disneyland Park</t>
        </is>
      </c>
      <c r="E37840" s="8" t="inlineStr">
        <is>
          <t>"it's a small world"</t>
        </is>
      </c>
      <c r="F37840" s="8" t="inlineStr">
        <is>
          <t>STANDBY</t>
        </is>
      </c>
      <c r="G37840" s="8" t="n">
        <v>0</v>
      </c>
      <c r="H37840" s="8" t="inlineStr">
        <is>
          <t>CLOSED</t>
        </is>
      </c>
    </row>
    <row r="37841">
      <c r="A37841" s="8" t="inlineStr">
        <is>
          <t>2026-08-08</t>
        </is>
      </c>
      <c r="B37841" s="8" t="n">
        <v>9</v>
      </c>
      <c r="C37841" s="8" t="n">
        <v>1</v>
      </c>
      <c r="D37841" s="8" t="inlineStr">
        <is>
          <t>Disneyland Park</t>
        </is>
      </c>
      <c r="E37841" s="8" t="inlineStr">
        <is>
          <t>Alice's Curious Labyrinth</t>
        </is>
      </c>
      <c r="F37841" s="8" t="inlineStr">
        <is>
          <t>STANDBY</t>
        </is>
      </c>
      <c r="G37841" s="8" t="n">
        <v>0</v>
      </c>
      <c r="H37841" s="8" t="inlineStr">
        <is>
          <t>CLOSED</t>
        </is>
      </c>
    </row>
    <row r="37842">
      <c r="A37842" s="8" t="inlineStr">
        <is>
          <t>2026-08-08</t>
        </is>
      </c>
      <c r="B37842" s="8" t="n">
        <v>9</v>
      </c>
      <c r="C37842" s="8" t="n">
        <v>1</v>
      </c>
      <c r="D37842" s="8" t="inlineStr">
        <is>
          <t>Disneyland Park</t>
        </is>
      </c>
      <c r="E37842" s="8" t="inlineStr">
        <is>
          <t>Blanche-Neige et les Sept Nains®</t>
        </is>
      </c>
      <c r="F37842" s="8" t="inlineStr">
        <is>
          <t>STANDBY</t>
        </is>
      </c>
      <c r="G37842" s="8" t="n">
        <v>0</v>
      </c>
      <c r="H37842" s="8" t="inlineStr">
        <is>
          <t>CLOSED</t>
        </is>
      </c>
    </row>
    <row r="37843">
      <c r="A37843" s="8" t="inlineStr">
        <is>
          <t>2026-08-08</t>
        </is>
      </c>
      <c r="B37843" s="8" t="n">
        <v>9</v>
      </c>
      <c r="C37843" s="8" t="n">
        <v>1</v>
      </c>
      <c r="D37843" s="8" t="inlineStr">
        <is>
          <t>Disneyland Park</t>
        </is>
      </c>
      <c r="E37843" s="8" t="inlineStr">
        <is>
          <t>Casey Jr. – le Petit Train du Cirque</t>
        </is>
      </c>
      <c r="F37843" s="8" t="inlineStr">
        <is>
          <t>STANDBY</t>
        </is>
      </c>
      <c r="G37843" s="8" t="n">
        <v>0</v>
      </c>
      <c r="H37843" s="8" t="inlineStr">
        <is>
          <t>CLOSED</t>
        </is>
      </c>
    </row>
    <row r="37844">
      <c r="A37844" s="8" t="inlineStr">
        <is>
          <t>2026-08-08</t>
        </is>
      </c>
      <c r="B37844" s="8" t="n">
        <v>9</v>
      </c>
      <c r="C37844" s="8" t="n">
        <v>1</v>
      </c>
      <c r="D37844" s="8" t="inlineStr">
        <is>
          <t>Disneyland Park</t>
        </is>
      </c>
      <c r="E37844" s="8" t="inlineStr">
        <is>
          <t>Disneyland Railroad Fantasyland Station</t>
        </is>
      </c>
      <c r="F37844" s="8" t="inlineStr">
        <is>
          <t>STANDBY</t>
        </is>
      </c>
      <c r="G37844" s="8" t="n">
        <v>0</v>
      </c>
      <c r="H37844" s="8" t="inlineStr">
        <is>
          <t>CLOSED</t>
        </is>
      </c>
    </row>
    <row r="37845">
      <c r="A37845" s="8" t="inlineStr">
        <is>
          <t>2026-08-08</t>
        </is>
      </c>
      <c r="B37845" s="8" t="n">
        <v>9</v>
      </c>
      <c r="C37845" s="8" t="n">
        <v>1</v>
      </c>
      <c r="D37845" s="8" t="inlineStr">
        <is>
          <t>Disneyland Park</t>
        </is>
      </c>
      <c r="E37845" s="8" t="inlineStr">
        <is>
          <t>Disneyland Railroad Main Street Station</t>
        </is>
      </c>
      <c r="F37845" s="8" t="inlineStr">
        <is>
          <t>STANDBY</t>
        </is>
      </c>
      <c r="G37845" s="8" t="n">
        <v>0</v>
      </c>
      <c r="H37845" s="8" t="inlineStr">
        <is>
          <t>CLOSED</t>
        </is>
      </c>
    </row>
    <row r="37846">
      <c r="A37846" s="8" t="inlineStr">
        <is>
          <t>2026-08-08</t>
        </is>
      </c>
      <c r="B37846" s="8" t="n">
        <v>9</v>
      </c>
      <c r="C37846" s="8" t="n">
        <v>1</v>
      </c>
      <c r="D37846" s="8" t="inlineStr">
        <is>
          <t>Disneyland Park</t>
        </is>
      </c>
      <c r="E37846" s="8" t="inlineStr">
        <is>
          <t>Dumbo the Flying Elephant</t>
        </is>
      </c>
      <c r="F37846" s="8" t="inlineStr">
        <is>
          <t>STANDBY</t>
        </is>
      </c>
      <c r="G37846" s="8" t="n">
        <v>10</v>
      </c>
      <c r="H37846" s="8" t="inlineStr">
        <is>
          <t>OPERATING</t>
        </is>
      </c>
    </row>
    <row r="37847">
      <c r="A37847" s="8" t="inlineStr">
        <is>
          <t>2026-08-08</t>
        </is>
      </c>
      <c r="B37847" s="8" t="n">
        <v>9</v>
      </c>
      <c r="C37847" s="8" t="n">
        <v>1</v>
      </c>
      <c r="D37847" s="8" t="inlineStr">
        <is>
          <t>Disneyland Park</t>
        </is>
      </c>
      <c r="E37847" s="8" t="inlineStr">
        <is>
          <t>La Tanière du Dragon</t>
        </is>
      </c>
      <c r="F37847" s="8" t="inlineStr">
        <is>
          <t>STANDBY</t>
        </is>
      </c>
      <c r="G37847" s="8" t="n">
        <v>0</v>
      </c>
      <c r="H37847" s="8" t="inlineStr">
        <is>
          <t>OPERATING</t>
        </is>
      </c>
    </row>
    <row r="37848">
      <c r="A37848" s="8" t="inlineStr">
        <is>
          <t>2026-08-08</t>
        </is>
      </c>
      <c r="B37848" s="8" t="n">
        <v>9</v>
      </c>
      <c r="C37848" s="8" t="n">
        <v>1</v>
      </c>
      <c r="D37848" s="8" t="inlineStr">
        <is>
          <t>Disneyland Park</t>
        </is>
      </c>
      <c r="E37848" s="8" t="inlineStr">
        <is>
          <t>Le Carrousel de Lancelot</t>
        </is>
      </c>
      <c r="F37848" s="8" t="inlineStr">
        <is>
          <t>STANDBY</t>
        </is>
      </c>
      <c r="G37848" s="8" t="n">
        <v>0</v>
      </c>
      <c r="H37848" s="8" t="inlineStr">
        <is>
          <t>CLOSED</t>
        </is>
      </c>
    </row>
    <row r="37849">
      <c r="A37849" s="8" t="inlineStr">
        <is>
          <t>2026-08-08</t>
        </is>
      </c>
      <c r="B37849" s="8" t="n">
        <v>9</v>
      </c>
      <c r="C37849" s="8" t="n">
        <v>1</v>
      </c>
      <c r="D37849" s="8" t="inlineStr">
        <is>
          <t>Disneyland Park</t>
        </is>
      </c>
      <c r="E37849" s="8" t="inlineStr">
        <is>
          <t>Le Pays des Contes de Fées, presented by Vittel</t>
        </is>
      </c>
      <c r="F37849" s="8" t="inlineStr">
        <is>
          <t>STANDBY</t>
        </is>
      </c>
      <c r="G37849" s="8" t="n">
        <v>0</v>
      </c>
      <c r="H37849" s="8" t="inlineStr">
        <is>
          <t>CLOSED</t>
        </is>
      </c>
    </row>
    <row r="37850">
      <c r="A37850" s="8" t="inlineStr">
        <is>
          <t>2026-08-08</t>
        </is>
      </c>
      <c r="B37850" s="8" t="n">
        <v>9</v>
      </c>
      <c r="C37850" s="8" t="n">
        <v>1</v>
      </c>
      <c r="D37850" s="8" t="inlineStr">
        <is>
          <t>Disneyland Park</t>
        </is>
      </c>
      <c r="E37850" s="8" t="inlineStr">
        <is>
          <t>Les Voyages de Pinocchio</t>
        </is>
      </c>
      <c r="F37850" s="8" t="inlineStr">
        <is>
          <t>STANDBY</t>
        </is>
      </c>
      <c r="G37850" s="8" t="n">
        <v>0</v>
      </c>
      <c r="H37850" s="8" t="inlineStr">
        <is>
          <t>CLOSED</t>
        </is>
      </c>
    </row>
    <row r="37851">
      <c r="A37851" s="8" t="inlineStr">
        <is>
          <t>2026-08-08</t>
        </is>
      </c>
      <c r="B37851" s="8" t="n">
        <v>9</v>
      </c>
      <c r="C37851" s="8" t="n">
        <v>1</v>
      </c>
      <c r="D37851" s="8" t="inlineStr">
        <is>
          <t>Disneyland Park</t>
        </is>
      </c>
      <c r="E37851" s="8" t="inlineStr">
        <is>
          <t>Mad Hatter's Tea Cups</t>
        </is>
      </c>
      <c r="F37851" s="8" t="inlineStr">
        <is>
          <t>STANDBY</t>
        </is>
      </c>
      <c r="G37851" s="8" t="n">
        <v>0</v>
      </c>
      <c r="H37851" s="8" t="inlineStr">
        <is>
          <t>CLOSED</t>
        </is>
      </c>
    </row>
    <row r="37852">
      <c r="A37852" s="8" t="inlineStr">
        <is>
          <t>2026-08-08</t>
        </is>
      </c>
      <c r="B37852" s="8" t="n">
        <v>9</v>
      </c>
      <c r="C37852" s="8" t="n">
        <v>1</v>
      </c>
      <c r="D37852" s="8" t="inlineStr">
        <is>
          <t>Disneyland Park</t>
        </is>
      </c>
      <c r="E37852" s="8" t="inlineStr">
        <is>
          <t>Meet Mickey Mouse</t>
        </is>
      </c>
      <c r="F37852" s="8" t="inlineStr">
        <is>
          <t>STANDBY</t>
        </is>
      </c>
      <c r="G37852" s="8" t="n">
        <v>0</v>
      </c>
      <c r="H37852" s="8" t="inlineStr">
        <is>
          <t>CLOSED</t>
        </is>
      </c>
    </row>
    <row r="37853">
      <c r="A37853" s="8" t="inlineStr">
        <is>
          <t>2026-08-08</t>
        </is>
      </c>
      <c r="B37853" s="8" t="n">
        <v>9</v>
      </c>
      <c r="C37853" s="8" t="n">
        <v>1</v>
      </c>
      <c r="D37853" s="8" t="inlineStr">
        <is>
          <t>Disneyland Park</t>
        </is>
      </c>
      <c r="E37853" s="8" t="inlineStr">
        <is>
          <t>Peter Pan's Flight</t>
        </is>
      </c>
      <c r="F37853" s="8" t="inlineStr">
        <is>
          <t>STANDBY</t>
        </is>
      </c>
      <c r="G37853" s="8" t="n">
        <v>40</v>
      </c>
      <c r="H37853" s="8" t="inlineStr">
        <is>
          <t>OPERATING</t>
        </is>
      </c>
    </row>
    <row r="37854">
      <c r="A37854" s="8" t="inlineStr">
        <is>
          <t>2026-08-08</t>
        </is>
      </c>
      <c r="B37854" s="8" t="n">
        <v>9</v>
      </c>
      <c r="C37854" s="8" t="n">
        <v>1</v>
      </c>
      <c r="D37854" s="8" t="inlineStr">
        <is>
          <t>Disneyland Park</t>
        </is>
      </c>
      <c r="E37854" s="8" t="inlineStr">
        <is>
          <t>Princess Pavilion</t>
        </is>
      </c>
      <c r="F37854" s="8" t="inlineStr">
        <is>
          <t>STANDBY</t>
        </is>
      </c>
      <c r="G37854" s="8" t="n">
        <v>0</v>
      </c>
      <c r="H37854" s="8" t="inlineStr">
        <is>
          <t>CLOSED</t>
        </is>
      </c>
    </row>
    <row r="37855">
      <c r="A37855" s="8" t="inlineStr">
        <is>
          <t>2026-08-08</t>
        </is>
      </c>
      <c r="B37855" s="8" t="n">
        <v>9</v>
      </c>
      <c r="C37855" s="8" t="n">
        <v>1</v>
      </c>
      <c r="D37855" s="8" t="inlineStr">
        <is>
          <t>Disneyland Park</t>
        </is>
      </c>
      <c r="E37855" s="8" t="inlineStr">
        <is>
          <t>Big Thunder Mountain</t>
        </is>
      </c>
      <c r="F37855" s="8" t="inlineStr">
        <is>
          <t>STANDBY</t>
        </is>
      </c>
      <c r="G37855" s="8" t="n">
        <v>50</v>
      </c>
      <c r="H37855" s="8" t="inlineStr">
        <is>
          <t>OPERATING</t>
        </is>
      </c>
    </row>
    <row r="37856">
      <c r="A37856" s="8" t="inlineStr">
        <is>
          <t>2026-08-08</t>
        </is>
      </c>
      <c r="B37856" s="8" t="n">
        <v>9</v>
      </c>
      <c r="C37856" s="8" t="n">
        <v>1</v>
      </c>
      <c r="D37856" s="8" t="inlineStr">
        <is>
          <t>Disneyland Park</t>
        </is>
      </c>
      <c r="E37856" s="8" t="inlineStr">
        <is>
          <t>Disneyland Railroad Frontierland Depot</t>
        </is>
      </c>
      <c r="F37856" s="8" t="inlineStr">
        <is>
          <t>STANDBY</t>
        </is>
      </c>
      <c r="G37856" s="8" t="n">
        <v>0</v>
      </c>
      <c r="H37856" s="8" t="inlineStr">
        <is>
          <t>CLOSED</t>
        </is>
      </c>
    </row>
    <row r="37857">
      <c r="A37857" s="8" t="inlineStr">
        <is>
          <t>2026-08-08</t>
        </is>
      </c>
      <c r="B37857" s="8" t="n">
        <v>9</v>
      </c>
      <c r="C37857" s="8" t="n">
        <v>1</v>
      </c>
      <c r="D37857" s="8" t="inlineStr">
        <is>
          <t>Disneyland Park</t>
        </is>
      </c>
      <c r="E37857" s="8" t="inlineStr">
        <is>
          <t>Frontierland Playground</t>
        </is>
      </c>
      <c r="F37857" s="8" t="inlineStr">
        <is>
          <t>STANDBY</t>
        </is>
      </c>
      <c r="G37857" s="8" t="n">
        <v>0</v>
      </c>
      <c r="H37857" s="8" t="inlineStr">
        <is>
          <t>CLOSED</t>
        </is>
      </c>
    </row>
    <row r="37858">
      <c r="A37858" s="8" t="inlineStr">
        <is>
          <t>2026-08-08</t>
        </is>
      </c>
      <c r="B37858" s="8" t="n">
        <v>9</v>
      </c>
      <c r="C37858" s="8" t="n">
        <v>1</v>
      </c>
      <c r="D37858" s="8" t="inlineStr">
        <is>
          <t>Disneyland Park</t>
        </is>
      </c>
      <c r="E37858" s="8" t="inlineStr">
        <is>
          <t>Phantom Manor</t>
        </is>
      </c>
      <c r="F37858" s="8" t="inlineStr">
        <is>
          <t>STANDBY</t>
        </is>
      </c>
      <c r="G37858" s="8" t="n">
        <v>0</v>
      </c>
      <c r="H37858" s="8" t="inlineStr">
        <is>
          <t>CLOSED</t>
        </is>
      </c>
    </row>
    <row r="37859">
      <c r="A37859" s="8" t="inlineStr">
        <is>
          <t>2026-08-08</t>
        </is>
      </c>
      <c r="B37859" s="8" t="n">
        <v>9</v>
      </c>
      <c r="C37859" s="8" t="n">
        <v>1</v>
      </c>
      <c r="D37859" s="8" t="inlineStr">
        <is>
          <t>Disneyland Park</t>
        </is>
      </c>
      <c r="E37859" s="8" t="inlineStr">
        <is>
          <t>River Rogue Keelboats</t>
        </is>
      </c>
      <c r="F37859" s="8" t="inlineStr">
        <is>
          <t>STANDBY</t>
        </is>
      </c>
      <c r="G37859" s="8" t="n">
        <v>0</v>
      </c>
      <c r="H37859" s="8" t="inlineStr">
        <is>
          <t>CLOSED</t>
        </is>
      </c>
    </row>
    <row r="37860">
      <c r="A37860" s="8" t="inlineStr">
        <is>
          <t>2026-08-08</t>
        </is>
      </c>
      <c r="B37860" s="8" t="n">
        <v>9</v>
      </c>
      <c r="C37860" s="8" t="n">
        <v>1</v>
      </c>
      <c r="D37860" s="8" t="inlineStr">
        <is>
          <t>Disneyland Park</t>
        </is>
      </c>
      <c r="E37860" s="8" t="inlineStr">
        <is>
          <t>Rustler Roundup Shootin' Gallery</t>
        </is>
      </c>
      <c r="F37860" s="8" t="inlineStr">
        <is>
          <t>STANDBY</t>
        </is>
      </c>
      <c r="G37860" s="8" t="n">
        <v>0</v>
      </c>
      <c r="H37860" s="8" t="inlineStr">
        <is>
          <t>OPERATING</t>
        </is>
      </c>
    </row>
    <row r="37861">
      <c r="A37861" s="8" t="inlineStr">
        <is>
          <t>2026-08-08</t>
        </is>
      </c>
      <c r="B37861" s="8" t="n">
        <v>9</v>
      </c>
      <c r="C37861" s="8" t="n">
        <v>1</v>
      </c>
      <c r="D37861" s="8" t="inlineStr">
        <is>
          <t>Disneyland Park</t>
        </is>
      </c>
      <c r="E37861" s="8" t="inlineStr">
        <is>
          <t>Thunder Mesa Riverboat Landing</t>
        </is>
      </c>
      <c r="F37861" s="8" t="inlineStr">
        <is>
          <t>STANDBY</t>
        </is>
      </c>
      <c r="G37861" s="8" t="n">
        <v>0</v>
      </c>
      <c r="H37861" s="8" t="inlineStr">
        <is>
          <t>CLOSED</t>
        </is>
      </c>
    </row>
    <row r="37862">
      <c r="A37862" s="8" t="inlineStr">
        <is>
          <t>2026-08-08</t>
        </is>
      </c>
      <c r="B37862" s="8" t="n">
        <v>9</v>
      </c>
      <c r="C37862" s="8" t="n">
        <v>1</v>
      </c>
      <c r="D37862" s="8" t="inlineStr">
        <is>
          <t>Disneyland Park</t>
        </is>
      </c>
      <c r="E37862" s="8" t="inlineStr">
        <is>
          <t>Disneyland Railroad Main Street Station</t>
        </is>
      </c>
      <c r="F37862" s="8" t="inlineStr">
        <is>
          <t>STANDBY</t>
        </is>
      </c>
      <c r="G37862" s="8" t="n">
        <v>0</v>
      </c>
      <c r="H37862" s="8" t="inlineStr">
        <is>
          <t>CLOSED</t>
        </is>
      </c>
    </row>
    <row r="37863">
      <c r="A37863" s="8" t="inlineStr">
        <is>
          <t>2026-08-08</t>
        </is>
      </c>
      <c r="B37863" s="8" t="n">
        <v>9</v>
      </c>
      <c r="C37863" s="8" t="n">
        <v>1</v>
      </c>
      <c r="D37863" s="8" t="inlineStr">
        <is>
          <t>Disneyland Park</t>
        </is>
      </c>
      <c r="E37863" s="8" t="inlineStr">
        <is>
          <t>Main Street Vehicles</t>
        </is>
      </c>
      <c r="F37863" s="8" t="inlineStr">
        <is>
          <t>STANDBY</t>
        </is>
      </c>
      <c r="G37863" s="8" t="n">
        <v>5</v>
      </c>
      <c r="H37863" s="8" t="inlineStr">
        <is>
          <t>OPERATING</t>
        </is>
      </c>
    </row>
    <row r="37864">
      <c r="A37864" s="8" t="inlineStr">
        <is>
          <t>2026-08-08</t>
        </is>
      </c>
      <c r="B37864" s="8" t="n">
        <v>9</v>
      </c>
      <c r="C37864" s="8" t="n">
        <v>1</v>
      </c>
      <c r="D37864" s="8" t="inlineStr">
        <is>
          <t>Disney Adventure World</t>
        </is>
      </c>
      <c r="E37864" s="8" t="inlineStr">
        <is>
          <t>Avengers Assemble: Flight Force</t>
        </is>
      </c>
      <c r="F37864" s="8" t="inlineStr">
        <is>
          <t>STANDBY</t>
        </is>
      </c>
      <c r="G37864" s="8" t="n">
        <v>5</v>
      </c>
      <c r="H37864" s="8" t="inlineStr">
        <is>
          <t>OPERATING</t>
        </is>
      </c>
    </row>
    <row r="37865">
      <c r="A37865" s="8" t="inlineStr">
        <is>
          <t>2026-08-08</t>
        </is>
      </c>
      <c r="B37865" s="8" t="n">
        <v>9</v>
      </c>
      <c r="C37865" s="8" t="n">
        <v>1</v>
      </c>
      <c r="D37865" s="8" t="inlineStr">
        <is>
          <t>Disney Adventure World</t>
        </is>
      </c>
      <c r="E37865" s="8" t="inlineStr">
        <is>
          <t>Avengers Assemble: Flight Force Single Rider</t>
        </is>
      </c>
      <c r="F37865" s="8" t="inlineStr">
        <is>
          <t>STANDBY</t>
        </is>
      </c>
      <c r="G37865" s="8" t="n">
        <v>5</v>
      </c>
      <c r="H37865" s="8" t="inlineStr">
        <is>
          <t>OPERATING</t>
        </is>
      </c>
    </row>
    <row r="37866">
      <c r="A37866" s="8" t="inlineStr">
        <is>
          <t>2026-08-08</t>
        </is>
      </c>
      <c r="B37866" s="8" t="n">
        <v>9</v>
      </c>
      <c r="C37866" s="8" t="n">
        <v>1</v>
      </c>
      <c r="D37866" s="8" t="inlineStr">
        <is>
          <t>Disney Adventure World</t>
        </is>
      </c>
      <c r="E37866" s="8" t="inlineStr">
        <is>
          <t>Spider-Man W.E.B. Adventure</t>
        </is>
      </c>
      <c r="F37866" s="8" t="inlineStr">
        <is>
          <t>STANDBY</t>
        </is>
      </c>
      <c r="G37866" s="8" t="n">
        <v>15</v>
      </c>
      <c r="H37866" s="8" t="inlineStr">
        <is>
          <t>OPERATING</t>
        </is>
      </c>
    </row>
    <row r="37867">
      <c r="A37867" s="8" t="inlineStr">
        <is>
          <t>2026-08-08</t>
        </is>
      </c>
      <c r="B37867" s="8" t="n">
        <v>9</v>
      </c>
      <c r="C37867" s="8" t="n">
        <v>1</v>
      </c>
      <c r="D37867" s="8" t="inlineStr">
        <is>
          <t>Disney Adventure World</t>
        </is>
      </c>
      <c r="E37867" s="8" t="inlineStr">
        <is>
          <t>Spider-Man W.E.B. Adventure Single Rider</t>
        </is>
      </c>
      <c r="F37867" s="8" t="inlineStr">
        <is>
          <t>STANDBY</t>
        </is>
      </c>
      <c r="G37867" s="8" t="n">
        <v>5</v>
      </c>
      <c r="H37867" s="8" t="inlineStr">
        <is>
          <t>OPERATING</t>
        </is>
      </c>
    </row>
    <row r="37868">
      <c r="A37868" s="8" t="inlineStr">
        <is>
          <t>2026-08-08</t>
        </is>
      </c>
      <c r="B37868" s="8" t="n">
        <v>9</v>
      </c>
      <c r="C37868" s="8" t="n">
        <v>1</v>
      </c>
      <c r="D37868" s="8" t="inlineStr">
        <is>
          <t>Disney Adventure World</t>
        </is>
      </c>
      <c r="E37868" s="8" t="inlineStr">
        <is>
          <t>The Twilight Zone Tower of Terror</t>
        </is>
      </c>
      <c r="F37868" s="8" t="inlineStr">
        <is>
          <t>STANDBY</t>
        </is>
      </c>
      <c r="G37868" s="8" t="n">
        <v>15</v>
      </c>
      <c r="H37868" s="8" t="inlineStr">
        <is>
          <t>OPERATING</t>
        </is>
      </c>
    </row>
    <row r="37869">
      <c r="A37869" s="8" t="inlineStr">
        <is>
          <t>2026-08-08</t>
        </is>
      </c>
      <c r="B37869" s="8" t="n">
        <v>9</v>
      </c>
      <c r="C37869" s="8" t="n">
        <v>1</v>
      </c>
      <c r="D37869" s="8" t="inlineStr">
        <is>
          <t>Disney Adventure World</t>
        </is>
      </c>
      <c r="E37869" s="8" t="inlineStr">
        <is>
          <t>Cars Quatre Roues Rallye</t>
        </is>
      </c>
      <c r="F37869" s="8" t="inlineStr">
        <is>
          <t>STANDBY</t>
        </is>
      </c>
      <c r="G37869" s="8" t="n">
        <v>0</v>
      </c>
      <c r="H37869" s="8" t="inlineStr">
        <is>
          <t>CLOSED</t>
        </is>
      </c>
    </row>
    <row r="37870">
      <c r="A37870" s="8" t="inlineStr">
        <is>
          <t>2026-08-08</t>
        </is>
      </c>
      <c r="B37870" s="8" t="n">
        <v>9</v>
      </c>
      <c r="C37870" s="8" t="n">
        <v>1</v>
      </c>
      <c r="D37870" s="8" t="inlineStr">
        <is>
          <t>Disney Adventure World</t>
        </is>
      </c>
      <c r="E37870" s="8" t="inlineStr">
        <is>
          <t>Cars ROAD TRIP</t>
        </is>
      </c>
      <c r="F37870" s="8" t="inlineStr">
        <is>
          <t>STANDBY</t>
        </is>
      </c>
      <c r="G37870" s="8" t="n">
        <v>0</v>
      </c>
      <c r="H37870" s="8" t="inlineStr">
        <is>
          <t>CLOSED</t>
        </is>
      </c>
    </row>
    <row r="37871">
      <c r="A37871" s="8" t="inlineStr">
        <is>
          <t>2026-08-08</t>
        </is>
      </c>
      <c r="B37871" s="8" t="n">
        <v>9</v>
      </c>
      <c r="C37871" s="8" t="n">
        <v>1</v>
      </c>
      <c r="D37871" s="8" t="inlineStr">
        <is>
          <t>Disney Adventure World</t>
        </is>
      </c>
      <c r="E37871" s="8" t="inlineStr">
        <is>
          <t>Crush's Coaster</t>
        </is>
      </c>
      <c r="F37871" s="8" t="inlineStr">
        <is>
          <t>STANDBY</t>
        </is>
      </c>
      <c r="G37871" s="8" t="n">
        <v>65</v>
      </c>
      <c r="H37871" s="8" t="inlineStr">
        <is>
          <t>OPERATING</t>
        </is>
      </c>
    </row>
    <row r="37872">
      <c r="A37872" s="8" t="inlineStr">
        <is>
          <t>2026-08-08</t>
        </is>
      </c>
      <c r="B37872" s="8" t="n">
        <v>9</v>
      </c>
      <c r="C37872" s="8" t="n">
        <v>1</v>
      </c>
      <c r="D37872" s="8" t="inlineStr">
        <is>
          <t>Disney Adventure World</t>
        </is>
      </c>
      <c r="E37872" s="8" t="inlineStr">
        <is>
          <t>Crush's Coaster Single Rider</t>
        </is>
      </c>
      <c r="F37872" s="8" t="inlineStr">
        <is>
          <t>STANDBY</t>
        </is>
      </c>
      <c r="G37872" s="8" t="n">
        <v>20</v>
      </c>
      <c r="H37872" s="8" t="inlineStr">
        <is>
          <t>OPERATING</t>
        </is>
      </c>
    </row>
    <row r="37873">
      <c r="A37873" s="8" t="inlineStr">
        <is>
          <t>2026-08-08</t>
        </is>
      </c>
      <c r="B37873" s="8" t="n">
        <v>9</v>
      </c>
      <c r="C37873" s="8" t="n">
        <v>1</v>
      </c>
      <c r="D37873" s="8" t="inlineStr">
        <is>
          <t>Disney Adventure World</t>
        </is>
      </c>
      <c r="E37873" s="8" t="inlineStr">
        <is>
          <t>Les Tapis Volants - Flying Carpets Over Agrabah®</t>
        </is>
      </c>
      <c r="F37873" s="8" t="inlineStr">
        <is>
          <t>STANDBY</t>
        </is>
      </c>
      <c r="G37873" s="8" t="n">
        <v>0</v>
      </c>
      <c r="H37873" s="8" t="inlineStr">
        <is>
          <t>CLOSED</t>
        </is>
      </c>
    </row>
    <row r="37874">
      <c r="A37874" s="8" t="inlineStr">
        <is>
          <t>2026-08-08</t>
        </is>
      </c>
      <c r="B37874" s="8" t="n">
        <v>9</v>
      </c>
      <c r="C37874" s="8" t="n">
        <v>1</v>
      </c>
      <c r="D37874" s="8" t="inlineStr">
        <is>
          <t>Disney Adventure World</t>
        </is>
      </c>
      <c r="E37874" s="8" t="inlineStr">
        <is>
          <t>Ratatouille : L’Aventure Totalement Toquée de Rémy​</t>
        </is>
      </c>
      <c r="F37874" s="8" t="inlineStr">
        <is>
          <t>STANDBY</t>
        </is>
      </c>
      <c r="G37874" s="8" t="n">
        <v>0</v>
      </c>
      <c r="H37874" s="8" t="inlineStr">
        <is>
          <t>CLOSED</t>
        </is>
      </c>
    </row>
    <row r="37875">
      <c r="A37875" s="8" t="inlineStr">
        <is>
          <t>2026-08-08</t>
        </is>
      </c>
      <c r="B37875" s="8" t="n">
        <v>9</v>
      </c>
      <c r="C37875" s="8" t="n">
        <v>1</v>
      </c>
      <c r="D37875" s="8" t="inlineStr">
        <is>
          <t>Disney Adventure World</t>
        </is>
      </c>
      <c r="E37875" s="8" t="inlineStr">
        <is>
          <t>Ratatouille: The Adventure Single Rider</t>
        </is>
      </c>
      <c r="F37875" s="8" t="inlineStr">
        <is>
          <t>STANDBY</t>
        </is>
      </c>
      <c r="G37875" s="8" t="n">
        <v>0</v>
      </c>
      <c r="H37875" s="8" t="inlineStr">
        <is>
          <t>CLOSED</t>
        </is>
      </c>
    </row>
    <row r="37876">
      <c r="A37876" s="8" t="inlineStr">
        <is>
          <t>2026-08-08</t>
        </is>
      </c>
      <c r="B37876" s="8" t="n">
        <v>9</v>
      </c>
      <c r="C37876" s="8" t="n">
        <v>1</v>
      </c>
      <c r="D37876" s="8" t="inlineStr">
        <is>
          <t>Disney Adventure World</t>
        </is>
      </c>
      <c r="E37876" s="8" t="inlineStr">
        <is>
          <t>RC Racer</t>
        </is>
      </c>
      <c r="F37876" s="8" t="inlineStr">
        <is>
          <t>STANDBY</t>
        </is>
      </c>
      <c r="G37876" s="8" t="n">
        <v>0</v>
      </c>
      <c r="H37876" s="8" t="inlineStr">
        <is>
          <t>CLOSED</t>
        </is>
      </c>
    </row>
    <row r="37877">
      <c r="A37877" s="8" t="inlineStr">
        <is>
          <t>2026-08-08</t>
        </is>
      </c>
      <c r="B37877" s="8" t="n">
        <v>9</v>
      </c>
      <c r="C37877" s="8" t="n">
        <v>1</v>
      </c>
      <c r="D37877" s="8" t="inlineStr">
        <is>
          <t>Disney Adventure World</t>
        </is>
      </c>
      <c r="E37877" s="8" t="inlineStr">
        <is>
          <t>RC Racer Single Rider</t>
        </is>
      </c>
      <c r="F37877" s="8" t="inlineStr">
        <is>
          <t>STANDBY</t>
        </is>
      </c>
      <c r="G37877" s="8" t="n">
        <v>0</v>
      </c>
      <c r="H37877" s="8" t="inlineStr">
        <is>
          <t>CLOSED</t>
        </is>
      </c>
    </row>
    <row r="37878">
      <c r="A37878" s="8" t="inlineStr">
        <is>
          <t>2026-08-08</t>
        </is>
      </c>
      <c r="B37878" s="8" t="n">
        <v>9</v>
      </c>
      <c r="C37878" s="8" t="n">
        <v>1</v>
      </c>
      <c r="D37878" s="8" t="inlineStr">
        <is>
          <t>Disney Adventure World</t>
        </is>
      </c>
      <c r="E37878" s="8" t="inlineStr">
        <is>
          <t>Slinky® Dog Zigzag Spin</t>
        </is>
      </c>
      <c r="F37878" s="8" t="inlineStr">
        <is>
          <t>STANDBY</t>
        </is>
      </c>
      <c r="G37878" s="8" t="n">
        <v>0</v>
      </c>
      <c r="H37878" s="8" t="inlineStr">
        <is>
          <t>CLOSED</t>
        </is>
      </c>
    </row>
    <row r="37879">
      <c r="A37879" s="8" t="inlineStr">
        <is>
          <t>2026-08-08</t>
        </is>
      </c>
      <c r="B37879" s="8" t="n">
        <v>9</v>
      </c>
      <c r="C37879" s="8" t="n">
        <v>1</v>
      </c>
      <c r="D37879" s="8" t="inlineStr">
        <is>
          <t>Disney Adventure World</t>
        </is>
      </c>
      <c r="E37879" s="8" t="inlineStr">
        <is>
          <t>Toy Soldiers Parachute Drop</t>
        </is>
      </c>
      <c r="F37879" s="8" t="inlineStr">
        <is>
          <t>STANDBY</t>
        </is>
      </c>
      <c r="G37879" s="8" t="n">
        <v>0</v>
      </c>
      <c r="H37879" s="8" t="inlineStr">
        <is>
          <t>CLOSED</t>
        </is>
      </c>
    </row>
    <row r="37880">
      <c r="A37880" s="8" t="inlineStr">
        <is>
          <t>2026-08-08</t>
        </is>
      </c>
      <c r="B37880" s="8" t="n">
        <v>9</v>
      </c>
      <c r="C37880" s="8" t="n">
        <v>1</v>
      </c>
      <c r="D37880" s="8" t="inlineStr">
        <is>
          <t>Disney Adventure World</t>
        </is>
      </c>
      <c r="E37880" s="8" t="inlineStr">
        <is>
          <t>Toy Soldiers Parachute Drop Single Rider</t>
        </is>
      </c>
      <c r="F37880" s="8" t="inlineStr">
        <is>
          <t>STANDBY</t>
        </is>
      </c>
      <c r="G37880" s="8" t="n">
        <v>0</v>
      </c>
      <c r="H37880" s="8" t="inlineStr">
        <is>
          <t>CLOSED</t>
        </is>
      </c>
    </row>
    <row r="37881">
      <c r="A37881" s="8" t="inlineStr">
        <is>
          <t>2026-08-08</t>
        </is>
      </c>
      <c r="B37881" s="8" t="n">
        <v>9</v>
      </c>
      <c r="C37881" s="8" t="n">
        <v>1</v>
      </c>
      <c r="D37881" s="8" t="inlineStr">
        <is>
          <t>Disney Adventure World</t>
        </is>
      </c>
      <c r="E37881" s="8" t="inlineStr">
        <is>
          <t>Entry to World of Frozen</t>
        </is>
      </c>
      <c r="F37881" s="8" t="inlineStr">
        <is>
          <t>STANDBY</t>
        </is>
      </c>
      <c r="G37881" s="8" t="n">
        <v>0</v>
      </c>
      <c r="H37881" s="8" t="inlineStr">
        <is>
          <t>OPERATING</t>
        </is>
      </c>
    </row>
    <row r="37882">
      <c r="A37882" s="8" t="inlineStr">
        <is>
          <t>2026-08-08</t>
        </is>
      </c>
      <c r="B37882" s="8" t="n">
        <v>9</v>
      </c>
      <c r="C37882" s="8" t="n">
        <v>1</v>
      </c>
      <c r="D37882" s="8" t="inlineStr">
        <is>
          <t>Disney Adventure World</t>
        </is>
      </c>
      <c r="E37882" s="8" t="inlineStr">
        <is>
          <t>Frozen Ever After</t>
        </is>
      </c>
      <c r="F37882" s="8" t="inlineStr">
        <is>
          <t>STANDBY</t>
        </is>
      </c>
      <c r="G37882" s="8" t="n">
        <v>55</v>
      </c>
      <c r="H37882" s="8" t="inlineStr">
        <is>
          <t>OPERATING</t>
        </is>
      </c>
    </row>
    <row r="37883">
      <c r="A37883" s="8" t="inlineStr">
        <is>
          <t>2026-08-08</t>
        </is>
      </c>
      <c r="B37883" s="8" t="n">
        <v>9</v>
      </c>
      <c r="C37883" s="8" t="n">
        <v>1</v>
      </c>
      <c r="D37883" s="8" t="inlineStr">
        <is>
          <t>Disney Adventure World</t>
        </is>
      </c>
      <c r="E37883" s="8" t="inlineStr">
        <is>
          <t>Raiponce Tangled Spin</t>
        </is>
      </c>
      <c r="F37883" s="8" t="inlineStr">
        <is>
          <t>STANDBY</t>
        </is>
      </c>
      <c r="G37883" s="8" t="n">
        <v>5</v>
      </c>
      <c r="H37883" s="8" t="inlineStr">
        <is>
          <t>OPERATING</t>
        </is>
      </c>
    </row>
    <row r="37884">
      <c r="A37884" s="8" t="inlineStr">
        <is>
          <t>2026-08-08</t>
        </is>
      </c>
      <c r="B37884" s="8" t="n">
        <v>9</v>
      </c>
      <c r="C37884" s="8" t="n">
        <v>8</v>
      </c>
      <c r="D37884" s="8" t="inlineStr">
        <is>
          <t>Disneyland Park</t>
        </is>
      </c>
      <c r="E37884" s="8" t="inlineStr">
        <is>
          <t>Adventure Isle</t>
        </is>
      </c>
      <c r="F37884" s="8" t="inlineStr">
        <is>
          <t>STANDBY</t>
        </is>
      </c>
      <c r="G37884" s="8" t="n">
        <v>0</v>
      </c>
      <c r="H37884" s="8" t="inlineStr">
        <is>
          <t>CLOSED</t>
        </is>
      </c>
    </row>
    <row r="37885">
      <c r="A37885" s="8" t="inlineStr">
        <is>
          <t>2026-08-08</t>
        </is>
      </c>
      <c r="B37885" s="8" t="n">
        <v>9</v>
      </c>
      <c r="C37885" s="8" t="n">
        <v>8</v>
      </c>
      <c r="D37885" s="8" t="inlineStr">
        <is>
          <t>Disneyland Park</t>
        </is>
      </c>
      <c r="E37885" s="8" t="inlineStr">
        <is>
          <t>Indiana Jones and the Temple of Peril Single Rider</t>
        </is>
      </c>
      <c r="F37885" s="8" t="inlineStr">
        <is>
          <t>STANDBY</t>
        </is>
      </c>
      <c r="G37885" s="8" t="n">
        <v>0</v>
      </c>
      <c r="H37885" s="8" t="inlineStr">
        <is>
          <t>CLOSED</t>
        </is>
      </c>
    </row>
    <row r="37886">
      <c r="A37886" s="8" t="inlineStr">
        <is>
          <t>2026-08-08</t>
        </is>
      </c>
      <c r="B37886" s="8" t="n">
        <v>9</v>
      </c>
      <c r="C37886" s="8" t="n">
        <v>8</v>
      </c>
      <c r="D37886" s="8" t="inlineStr">
        <is>
          <t>Disneyland Park</t>
        </is>
      </c>
      <c r="E37886" s="8" t="inlineStr">
        <is>
          <t>Indiana Jones™ and the Temple of Peril</t>
        </is>
      </c>
      <c r="F37886" s="8" t="inlineStr">
        <is>
          <t>STANDBY</t>
        </is>
      </c>
      <c r="G37886" s="8" t="n">
        <v>0</v>
      </c>
      <c r="H37886" s="8" t="inlineStr">
        <is>
          <t>CLOSED</t>
        </is>
      </c>
    </row>
    <row r="37887">
      <c r="A37887" s="8" t="inlineStr">
        <is>
          <t>2026-08-08</t>
        </is>
      </c>
      <c r="B37887" s="8" t="n">
        <v>9</v>
      </c>
      <c r="C37887" s="8" t="n">
        <v>8</v>
      </c>
      <c r="D37887" s="8" t="inlineStr">
        <is>
          <t>Disneyland Park</t>
        </is>
      </c>
      <c r="E37887" s="8" t="inlineStr">
        <is>
          <t>La Cabane des Robinson</t>
        </is>
      </c>
      <c r="F37887" s="8" t="inlineStr">
        <is>
          <t>STANDBY</t>
        </is>
      </c>
      <c r="G37887" s="8" t="n">
        <v>0</v>
      </c>
      <c r="H37887" s="8" t="inlineStr">
        <is>
          <t>CLOSED</t>
        </is>
      </c>
    </row>
    <row r="37888">
      <c r="A37888" s="8" t="inlineStr">
        <is>
          <t>2026-08-08</t>
        </is>
      </c>
      <c r="B37888" s="8" t="n">
        <v>9</v>
      </c>
      <c r="C37888" s="8" t="n">
        <v>8</v>
      </c>
      <c r="D37888" s="8" t="inlineStr">
        <is>
          <t>Disneyland Park</t>
        </is>
      </c>
      <c r="E37888" s="8" t="inlineStr">
        <is>
          <t>Le Passage Enchanté d'Aladdin</t>
        </is>
      </c>
      <c r="F37888" s="8" t="inlineStr">
        <is>
          <t>STANDBY</t>
        </is>
      </c>
      <c r="G37888" s="8" t="n">
        <v>0</v>
      </c>
      <c r="H37888" s="8" t="inlineStr">
        <is>
          <t>CLOSED</t>
        </is>
      </c>
    </row>
    <row r="37889">
      <c r="A37889" s="8" t="inlineStr">
        <is>
          <t>2026-08-08</t>
        </is>
      </c>
      <c r="B37889" s="8" t="n">
        <v>9</v>
      </c>
      <c r="C37889" s="8" t="n">
        <v>8</v>
      </c>
      <c r="D37889" s="8" t="inlineStr">
        <is>
          <t>Disneyland Park</t>
        </is>
      </c>
      <c r="E37889" s="8" t="inlineStr">
        <is>
          <t>Pirate Galleon</t>
        </is>
      </c>
      <c r="F37889" s="8" t="inlineStr">
        <is>
          <t>STANDBY</t>
        </is>
      </c>
      <c r="G37889" s="8" t="n">
        <v>0</v>
      </c>
      <c r="H37889" s="8" t="inlineStr">
        <is>
          <t>CLOSED</t>
        </is>
      </c>
    </row>
    <row r="37890">
      <c r="A37890" s="8" t="inlineStr">
        <is>
          <t>2026-08-08</t>
        </is>
      </c>
      <c r="B37890" s="8" t="n">
        <v>9</v>
      </c>
      <c r="C37890" s="8" t="n">
        <v>8</v>
      </c>
      <c r="D37890" s="8" t="inlineStr">
        <is>
          <t>Disneyland Park</t>
        </is>
      </c>
      <c r="E37890" s="8" t="inlineStr">
        <is>
          <t>Pirates of the Caribbean</t>
        </is>
      </c>
      <c r="F37890" s="8" t="inlineStr">
        <is>
          <t>STANDBY</t>
        </is>
      </c>
      <c r="G37890" s="8" t="n">
        <v>0</v>
      </c>
      <c r="H37890" s="8" t="inlineStr">
        <is>
          <t>CLOSED</t>
        </is>
      </c>
    </row>
    <row r="37891">
      <c r="A37891" s="8" t="inlineStr">
        <is>
          <t>2026-08-08</t>
        </is>
      </c>
      <c r="B37891" s="8" t="n">
        <v>9</v>
      </c>
      <c r="C37891" s="8" t="n">
        <v>8</v>
      </c>
      <c r="D37891" s="8" t="inlineStr">
        <is>
          <t>Disneyland Park</t>
        </is>
      </c>
      <c r="E37891" s="8" t="inlineStr">
        <is>
          <t>Pirates' Beach</t>
        </is>
      </c>
      <c r="F37891" s="8" t="inlineStr">
        <is>
          <t>STANDBY</t>
        </is>
      </c>
      <c r="G37891" s="8" t="n">
        <v>0</v>
      </c>
      <c r="H37891" s="8" t="inlineStr">
        <is>
          <t>CLOSED</t>
        </is>
      </c>
    </row>
    <row r="37892">
      <c r="A37892" s="8" t="inlineStr">
        <is>
          <t>2026-08-08</t>
        </is>
      </c>
      <c r="B37892" s="8" t="n">
        <v>9</v>
      </c>
      <c r="C37892" s="8" t="n">
        <v>8</v>
      </c>
      <c r="D37892" s="8" t="inlineStr">
        <is>
          <t>Disneyland Park</t>
        </is>
      </c>
      <c r="E37892" s="8" t="inlineStr">
        <is>
          <t>Autopia, presented by Avis</t>
        </is>
      </c>
      <c r="F37892" s="8" t="inlineStr">
        <is>
          <t>STANDBY</t>
        </is>
      </c>
      <c r="G37892" s="8" t="n">
        <v>0</v>
      </c>
      <c r="H37892" s="8" t="inlineStr">
        <is>
          <t>CLOSED</t>
        </is>
      </c>
    </row>
    <row r="37893">
      <c r="A37893" s="8" t="inlineStr">
        <is>
          <t>2026-08-08</t>
        </is>
      </c>
      <c r="B37893" s="8" t="n">
        <v>9</v>
      </c>
      <c r="C37893" s="8" t="n">
        <v>8</v>
      </c>
      <c r="D37893" s="8" t="inlineStr">
        <is>
          <t>Disneyland Park</t>
        </is>
      </c>
      <c r="E37893" s="8" t="inlineStr">
        <is>
          <t>Buzz Lightyear Laser Blast</t>
        </is>
      </c>
      <c r="F37893" s="8" t="inlineStr">
        <is>
          <t>STANDBY</t>
        </is>
      </c>
      <c r="G37893" s="8" t="n">
        <v>10</v>
      </c>
      <c r="H37893" s="8" t="inlineStr">
        <is>
          <t>OPERATING</t>
        </is>
      </c>
    </row>
    <row r="37894">
      <c r="A37894" s="8" t="inlineStr">
        <is>
          <t>2026-08-08</t>
        </is>
      </c>
      <c r="B37894" s="8" t="n">
        <v>9</v>
      </c>
      <c r="C37894" s="8" t="n">
        <v>8</v>
      </c>
      <c r="D37894" s="8" t="inlineStr">
        <is>
          <t>Disneyland Park</t>
        </is>
      </c>
      <c r="E37894" s="8" t="inlineStr">
        <is>
          <t>Disneyland Railroad Discoveryland Station</t>
        </is>
      </c>
      <c r="F37894" s="8" t="inlineStr">
        <is>
          <t>STANDBY</t>
        </is>
      </c>
      <c r="G37894" s="8" t="n">
        <v>0</v>
      </c>
      <c r="H37894" s="8" t="inlineStr">
        <is>
          <t>CLOSED</t>
        </is>
      </c>
    </row>
    <row r="37895">
      <c r="A37895" s="8" t="inlineStr">
        <is>
          <t>2026-08-08</t>
        </is>
      </c>
      <c r="B37895" s="8" t="n">
        <v>9</v>
      </c>
      <c r="C37895" s="8" t="n">
        <v>8</v>
      </c>
      <c r="D37895" s="8" t="inlineStr">
        <is>
          <t>Disneyland Park</t>
        </is>
      </c>
      <c r="E37895" s="8" t="inlineStr">
        <is>
          <t>Les Mystères du Nautilus</t>
        </is>
      </c>
      <c r="F37895" s="8" t="inlineStr">
        <is>
          <t>STANDBY</t>
        </is>
      </c>
      <c r="G37895" s="8" t="n">
        <v>0</v>
      </c>
      <c r="H37895" s="8" t="inlineStr">
        <is>
          <t>CLOSED</t>
        </is>
      </c>
    </row>
    <row r="37896">
      <c r="A37896" s="8" t="inlineStr">
        <is>
          <t>2026-08-08</t>
        </is>
      </c>
      <c r="B37896" s="8" t="n">
        <v>9</v>
      </c>
      <c r="C37896" s="8" t="n">
        <v>8</v>
      </c>
      <c r="D37896" s="8" t="inlineStr">
        <is>
          <t>Disneyland Park</t>
        </is>
      </c>
      <c r="E37896" s="8" t="inlineStr">
        <is>
          <t>Mickey’s PhilharMagic</t>
        </is>
      </c>
      <c r="F37896" s="8" t="inlineStr">
        <is>
          <t>STANDBY</t>
        </is>
      </c>
      <c r="G37896" s="8" t="n">
        <v>0</v>
      </c>
      <c r="H37896" s="8" t="inlineStr">
        <is>
          <t>CLOSED</t>
        </is>
      </c>
    </row>
    <row r="37897">
      <c r="A37897" s="8" t="inlineStr">
        <is>
          <t>2026-08-08</t>
        </is>
      </c>
      <c r="B37897" s="8" t="n">
        <v>9</v>
      </c>
      <c r="C37897" s="8" t="n">
        <v>8</v>
      </c>
      <c r="D37897" s="8" t="inlineStr">
        <is>
          <t>Disneyland Park</t>
        </is>
      </c>
      <c r="E37897" s="8" t="inlineStr">
        <is>
          <t>Orbitron®</t>
        </is>
      </c>
      <c r="F37897" s="8" t="inlineStr">
        <is>
          <t>STANDBY</t>
        </is>
      </c>
      <c r="G37897" s="8" t="n">
        <v>0</v>
      </c>
      <c r="H37897" s="8" t="inlineStr">
        <is>
          <t>CLOSED</t>
        </is>
      </c>
    </row>
    <row r="37898">
      <c r="A37898" s="8" t="inlineStr">
        <is>
          <t>2026-08-08</t>
        </is>
      </c>
      <c r="B37898" s="8" t="n">
        <v>9</v>
      </c>
      <c r="C37898" s="8" t="n">
        <v>8</v>
      </c>
      <c r="D37898" s="8" t="inlineStr">
        <is>
          <t>Disneyland Park</t>
        </is>
      </c>
      <c r="E37898" s="8" t="inlineStr">
        <is>
          <t>Star Tours: The Adventures Continue*</t>
        </is>
      </c>
      <c r="F37898" s="8" t="inlineStr">
        <is>
          <t>STANDBY</t>
        </is>
      </c>
      <c r="G37898" s="8" t="n">
        <v>0</v>
      </c>
      <c r="H37898" s="8" t="inlineStr">
        <is>
          <t>CLOSED</t>
        </is>
      </c>
    </row>
    <row r="37899">
      <c r="A37899" s="8" t="inlineStr">
        <is>
          <t>2026-08-08</t>
        </is>
      </c>
      <c r="B37899" s="8" t="n">
        <v>9</v>
      </c>
      <c r="C37899" s="8" t="n">
        <v>8</v>
      </c>
      <c r="D37899" s="8" t="inlineStr">
        <is>
          <t>Disneyland Park</t>
        </is>
      </c>
      <c r="E37899" s="8" t="inlineStr">
        <is>
          <t>Star Wars Hyperspace Mountain</t>
        </is>
      </c>
      <c r="F37899" s="8" t="inlineStr">
        <is>
          <t>STANDBY</t>
        </is>
      </c>
      <c r="G37899" s="8" t="n">
        <v>10</v>
      </c>
      <c r="H37899" s="8" t="inlineStr">
        <is>
          <t>OPERATING</t>
        </is>
      </c>
    </row>
    <row r="37900">
      <c r="A37900" s="8" t="inlineStr">
        <is>
          <t>2026-08-08</t>
        </is>
      </c>
      <c r="B37900" s="8" t="n">
        <v>9</v>
      </c>
      <c r="C37900" s="8" t="n">
        <v>8</v>
      </c>
      <c r="D37900" s="8" t="inlineStr">
        <is>
          <t>Disneyland Park</t>
        </is>
      </c>
      <c r="E37900" s="8" t="inlineStr">
        <is>
          <t>Star Wars Hyperspace Mountain Single Rider</t>
        </is>
      </c>
      <c r="F37900" s="8" t="inlineStr">
        <is>
          <t>STANDBY</t>
        </is>
      </c>
      <c r="G37900" s="8" t="n">
        <v>0</v>
      </c>
      <c r="H37900" s="8" t="inlineStr">
        <is>
          <t>OPERATING</t>
        </is>
      </c>
    </row>
    <row r="37901">
      <c r="A37901" s="8" t="inlineStr">
        <is>
          <t>2026-08-08</t>
        </is>
      </c>
      <c r="B37901" s="8" t="n">
        <v>9</v>
      </c>
      <c r="C37901" s="8" t="n">
        <v>8</v>
      </c>
      <c r="D37901" s="8" t="inlineStr">
        <is>
          <t>Disneyland Park</t>
        </is>
      </c>
      <c r="E37901" s="8" t="inlineStr">
        <is>
          <t>Welcome to Starport: A Star Wars Encounter</t>
        </is>
      </c>
      <c r="F37901" s="8" t="inlineStr">
        <is>
          <t>STANDBY</t>
        </is>
      </c>
      <c r="G37901" s="8" t="n">
        <v>0</v>
      </c>
      <c r="H37901" s="8" t="inlineStr">
        <is>
          <t>CLOSED</t>
        </is>
      </c>
    </row>
    <row r="37902">
      <c r="A37902" s="8" t="inlineStr">
        <is>
          <t>2026-08-08</t>
        </is>
      </c>
      <c r="B37902" s="8" t="n">
        <v>9</v>
      </c>
      <c r="C37902" s="8" t="n">
        <v>8</v>
      </c>
      <c r="D37902" s="8" t="inlineStr">
        <is>
          <t>Disneyland Park</t>
        </is>
      </c>
      <c r="E37902" s="8" t="inlineStr">
        <is>
          <t>"it's a small world"</t>
        </is>
      </c>
      <c r="F37902" s="8" t="inlineStr">
        <is>
          <t>STANDBY</t>
        </is>
      </c>
      <c r="G37902" s="8" t="n">
        <v>0</v>
      </c>
      <c r="H37902" s="8" t="inlineStr">
        <is>
          <t>CLOSED</t>
        </is>
      </c>
    </row>
    <row r="37903">
      <c r="A37903" s="8" t="inlineStr">
        <is>
          <t>2026-08-08</t>
        </is>
      </c>
      <c r="B37903" s="8" t="n">
        <v>9</v>
      </c>
      <c r="C37903" s="8" t="n">
        <v>8</v>
      </c>
      <c r="D37903" s="8" t="inlineStr">
        <is>
          <t>Disneyland Park</t>
        </is>
      </c>
      <c r="E37903" s="8" t="inlineStr">
        <is>
          <t>Alice's Curious Labyrinth</t>
        </is>
      </c>
      <c r="F37903" s="8" t="inlineStr">
        <is>
          <t>STANDBY</t>
        </is>
      </c>
      <c r="G37903" s="8" t="n">
        <v>0</v>
      </c>
      <c r="H37903" s="8" t="inlineStr">
        <is>
          <t>CLOSED</t>
        </is>
      </c>
    </row>
    <row r="37904">
      <c r="A37904" s="8" t="inlineStr">
        <is>
          <t>2026-08-08</t>
        </is>
      </c>
      <c r="B37904" s="8" t="n">
        <v>9</v>
      </c>
      <c r="C37904" s="8" t="n">
        <v>8</v>
      </c>
      <c r="D37904" s="8" t="inlineStr">
        <is>
          <t>Disneyland Park</t>
        </is>
      </c>
      <c r="E37904" s="8" t="inlineStr">
        <is>
          <t>Blanche-Neige et les Sept Nains®</t>
        </is>
      </c>
      <c r="F37904" s="8" t="inlineStr">
        <is>
          <t>STANDBY</t>
        </is>
      </c>
      <c r="G37904" s="8" t="n">
        <v>0</v>
      </c>
      <c r="H37904" s="8" t="inlineStr">
        <is>
          <t>CLOSED</t>
        </is>
      </c>
    </row>
    <row r="37905">
      <c r="A37905" s="8" t="inlineStr">
        <is>
          <t>2026-08-08</t>
        </is>
      </c>
      <c r="B37905" s="8" t="n">
        <v>9</v>
      </c>
      <c r="C37905" s="8" t="n">
        <v>8</v>
      </c>
      <c r="D37905" s="8" t="inlineStr">
        <is>
          <t>Disneyland Park</t>
        </is>
      </c>
      <c r="E37905" s="8" t="inlineStr">
        <is>
          <t>Casey Jr. – le Petit Train du Cirque</t>
        </is>
      </c>
      <c r="F37905" s="8" t="inlineStr">
        <is>
          <t>STANDBY</t>
        </is>
      </c>
      <c r="G37905" s="8" t="n">
        <v>0</v>
      </c>
      <c r="H37905" s="8" t="inlineStr">
        <is>
          <t>CLOSED</t>
        </is>
      </c>
    </row>
    <row r="37906">
      <c r="A37906" s="8" t="inlineStr">
        <is>
          <t>2026-08-08</t>
        </is>
      </c>
      <c r="B37906" s="8" t="n">
        <v>9</v>
      </c>
      <c r="C37906" s="8" t="n">
        <v>8</v>
      </c>
      <c r="D37906" s="8" t="inlineStr">
        <is>
          <t>Disneyland Park</t>
        </is>
      </c>
      <c r="E37906" s="8" t="inlineStr">
        <is>
          <t>Disneyland Railroad Fantasyland Station</t>
        </is>
      </c>
      <c r="F37906" s="8" t="inlineStr">
        <is>
          <t>STANDBY</t>
        </is>
      </c>
      <c r="G37906" s="8" t="n">
        <v>0</v>
      </c>
      <c r="H37906" s="8" t="inlineStr">
        <is>
          <t>CLOSED</t>
        </is>
      </c>
    </row>
    <row r="37907">
      <c r="A37907" s="8" t="inlineStr">
        <is>
          <t>2026-08-08</t>
        </is>
      </c>
      <c r="B37907" s="8" t="n">
        <v>9</v>
      </c>
      <c r="C37907" s="8" t="n">
        <v>8</v>
      </c>
      <c r="D37907" s="8" t="inlineStr">
        <is>
          <t>Disneyland Park</t>
        </is>
      </c>
      <c r="E37907" s="8" t="inlineStr">
        <is>
          <t>Disneyland Railroad Main Street Station</t>
        </is>
      </c>
      <c r="F37907" s="8" t="inlineStr">
        <is>
          <t>STANDBY</t>
        </is>
      </c>
      <c r="G37907" s="8" t="n">
        <v>0</v>
      </c>
      <c r="H37907" s="8" t="inlineStr">
        <is>
          <t>CLOSED</t>
        </is>
      </c>
    </row>
    <row r="37908">
      <c r="A37908" s="8" t="inlineStr">
        <is>
          <t>2026-08-08</t>
        </is>
      </c>
      <c r="B37908" s="8" t="n">
        <v>9</v>
      </c>
      <c r="C37908" s="8" t="n">
        <v>8</v>
      </c>
      <c r="D37908" s="8" t="inlineStr">
        <is>
          <t>Disneyland Park</t>
        </is>
      </c>
      <c r="E37908" s="8" t="inlineStr">
        <is>
          <t>Dumbo the Flying Elephant</t>
        </is>
      </c>
      <c r="F37908" s="8" t="inlineStr">
        <is>
          <t>STANDBY</t>
        </is>
      </c>
      <c r="G37908" s="8" t="n">
        <v>10</v>
      </c>
      <c r="H37908" s="8" t="inlineStr">
        <is>
          <t>OPERATING</t>
        </is>
      </c>
    </row>
    <row r="37909">
      <c r="A37909" s="8" t="inlineStr">
        <is>
          <t>2026-08-08</t>
        </is>
      </c>
      <c r="B37909" s="8" t="n">
        <v>9</v>
      </c>
      <c r="C37909" s="8" t="n">
        <v>8</v>
      </c>
      <c r="D37909" s="8" t="inlineStr">
        <is>
          <t>Disneyland Park</t>
        </is>
      </c>
      <c r="E37909" s="8" t="inlineStr">
        <is>
          <t>La Tanière du Dragon</t>
        </is>
      </c>
      <c r="F37909" s="8" t="inlineStr">
        <is>
          <t>STANDBY</t>
        </is>
      </c>
      <c r="G37909" s="8" t="n">
        <v>0</v>
      </c>
      <c r="H37909" s="8" t="inlineStr">
        <is>
          <t>OPERATING</t>
        </is>
      </c>
    </row>
    <row r="37910">
      <c r="A37910" s="8" t="inlineStr">
        <is>
          <t>2026-08-08</t>
        </is>
      </c>
      <c r="B37910" s="8" t="n">
        <v>9</v>
      </c>
      <c r="C37910" s="8" t="n">
        <v>8</v>
      </c>
      <c r="D37910" s="8" t="inlineStr">
        <is>
          <t>Disneyland Park</t>
        </is>
      </c>
      <c r="E37910" s="8" t="inlineStr">
        <is>
          <t>Le Carrousel de Lancelot</t>
        </is>
      </c>
      <c r="F37910" s="8" t="inlineStr">
        <is>
          <t>STANDBY</t>
        </is>
      </c>
      <c r="G37910" s="8" t="n">
        <v>0</v>
      </c>
      <c r="H37910" s="8" t="inlineStr">
        <is>
          <t>CLOSED</t>
        </is>
      </c>
    </row>
    <row r="37911">
      <c r="A37911" s="8" t="inlineStr">
        <is>
          <t>2026-08-08</t>
        </is>
      </c>
      <c r="B37911" s="8" t="n">
        <v>9</v>
      </c>
      <c r="C37911" s="8" t="n">
        <v>8</v>
      </c>
      <c r="D37911" s="8" t="inlineStr">
        <is>
          <t>Disneyland Park</t>
        </is>
      </c>
      <c r="E37911" s="8" t="inlineStr">
        <is>
          <t>Le Pays des Contes de Fées, presented by Vittel</t>
        </is>
      </c>
      <c r="F37911" s="8" t="inlineStr">
        <is>
          <t>STANDBY</t>
        </is>
      </c>
      <c r="G37911" s="8" t="n">
        <v>0</v>
      </c>
      <c r="H37911" s="8" t="inlineStr">
        <is>
          <t>CLOSED</t>
        </is>
      </c>
    </row>
    <row r="37912">
      <c r="A37912" s="8" t="inlineStr">
        <is>
          <t>2026-08-08</t>
        </is>
      </c>
      <c r="B37912" s="8" t="n">
        <v>9</v>
      </c>
      <c r="C37912" s="8" t="n">
        <v>8</v>
      </c>
      <c r="D37912" s="8" t="inlineStr">
        <is>
          <t>Disneyland Park</t>
        </is>
      </c>
      <c r="E37912" s="8" t="inlineStr">
        <is>
          <t>Les Voyages de Pinocchio</t>
        </is>
      </c>
      <c r="F37912" s="8" t="inlineStr">
        <is>
          <t>STANDBY</t>
        </is>
      </c>
      <c r="G37912" s="8" t="n">
        <v>0</v>
      </c>
      <c r="H37912" s="8" t="inlineStr">
        <is>
          <t>CLOSED</t>
        </is>
      </c>
    </row>
    <row r="37913">
      <c r="A37913" s="8" t="inlineStr">
        <is>
          <t>2026-08-08</t>
        </is>
      </c>
      <c r="B37913" s="8" t="n">
        <v>9</v>
      </c>
      <c r="C37913" s="8" t="n">
        <v>8</v>
      </c>
      <c r="D37913" s="8" t="inlineStr">
        <is>
          <t>Disneyland Park</t>
        </is>
      </c>
      <c r="E37913" s="8" t="inlineStr">
        <is>
          <t>Mad Hatter's Tea Cups</t>
        </is>
      </c>
      <c r="F37913" s="8" t="inlineStr">
        <is>
          <t>STANDBY</t>
        </is>
      </c>
      <c r="G37913" s="8" t="n">
        <v>0</v>
      </c>
      <c r="H37913" s="8" t="inlineStr">
        <is>
          <t>CLOSED</t>
        </is>
      </c>
    </row>
    <row r="37914">
      <c r="A37914" s="8" t="inlineStr">
        <is>
          <t>2026-08-08</t>
        </is>
      </c>
      <c r="B37914" s="8" t="n">
        <v>9</v>
      </c>
      <c r="C37914" s="8" t="n">
        <v>8</v>
      </c>
      <c r="D37914" s="8" t="inlineStr">
        <is>
          <t>Disneyland Park</t>
        </is>
      </c>
      <c r="E37914" s="8" t="inlineStr">
        <is>
          <t>Meet Mickey Mouse</t>
        </is>
      </c>
      <c r="F37914" s="8" t="inlineStr">
        <is>
          <t>STANDBY</t>
        </is>
      </c>
      <c r="G37914" s="8" t="n">
        <v>0</v>
      </c>
      <c r="H37914" s="8" t="inlineStr">
        <is>
          <t>CLOSED</t>
        </is>
      </c>
    </row>
    <row r="37915">
      <c r="A37915" s="8" t="inlineStr">
        <is>
          <t>2026-08-08</t>
        </is>
      </c>
      <c r="B37915" s="8" t="n">
        <v>9</v>
      </c>
      <c r="C37915" s="8" t="n">
        <v>8</v>
      </c>
      <c r="D37915" s="8" t="inlineStr">
        <is>
          <t>Disneyland Park</t>
        </is>
      </c>
      <c r="E37915" s="8" t="inlineStr">
        <is>
          <t>Peter Pan's Flight</t>
        </is>
      </c>
      <c r="F37915" s="8" t="inlineStr">
        <is>
          <t>STANDBY</t>
        </is>
      </c>
      <c r="G37915" s="8" t="n">
        <v>45</v>
      </c>
      <c r="H37915" s="8" t="inlineStr">
        <is>
          <t>OPERATING</t>
        </is>
      </c>
    </row>
    <row r="37916">
      <c r="A37916" s="8" t="inlineStr">
        <is>
          <t>2026-08-08</t>
        </is>
      </c>
      <c r="B37916" s="8" t="n">
        <v>9</v>
      </c>
      <c r="C37916" s="8" t="n">
        <v>8</v>
      </c>
      <c r="D37916" s="8" t="inlineStr">
        <is>
          <t>Disneyland Park</t>
        </is>
      </c>
      <c r="E37916" s="8" t="inlineStr">
        <is>
          <t>Princess Pavilion</t>
        </is>
      </c>
      <c r="F37916" s="8" t="inlineStr">
        <is>
          <t>STANDBY</t>
        </is>
      </c>
      <c r="G37916" s="8" t="n">
        <v>0</v>
      </c>
      <c r="H37916" s="8" t="inlineStr">
        <is>
          <t>CLOSED</t>
        </is>
      </c>
    </row>
    <row r="37917">
      <c r="A37917" s="8" t="inlineStr">
        <is>
          <t>2026-08-08</t>
        </is>
      </c>
      <c r="B37917" s="8" t="n">
        <v>9</v>
      </c>
      <c r="C37917" s="8" t="n">
        <v>8</v>
      </c>
      <c r="D37917" s="8" t="inlineStr">
        <is>
          <t>Disneyland Park</t>
        </is>
      </c>
      <c r="E37917" s="8" t="inlineStr">
        <is>
          <t>Big Thunder Mountain</t>
        </is>
      </c>
      <c r="F37917" s="8" t="inlineStr">
        <is>
          <t>STANDBY</t>
        </is>
      </c>
      <c r="G37917" s="8" t="n">
        <v>45</v>
      </c>
      <c r="H37917" s="8" t="inlineStr">
        <is>
          <t>OPERATING</t>
        </is>
      </c>
    </row>
    <row r="37918">
      <c r="A37918" s="8" t="inlineStr">
        <is>
          <t>2026-08-08</t>
        </is>
      </c>
      <c r="B37918" s="8" t="n">
        <v>9</v>
      </c>
      <c r="C37918" s="8" t="n">
        <v>8</v>
      </c>
      <c r="D37918" s="8" t="inlineStr">
        <is>
          <t>Disneyland Park</t>
        </is>
      </c>
      <c r="E37918" s="8" t="inlineStr">
        <is>
          <t>Disneyland Railroad Frontierland Depot</t>
        </is>
      </c>
      <c r="F37918" s="8" t="inlineStr">
        <is>
          <t>STANDBY</t>
        </is>
      </c>
      <c r="G37918" s="8" t="n">
        <v>0</v>
      </c>
      <c r="H37918" s="8" t="inlineStr">
        <is>
          <t>CLOSED</t>
        </is>
      </c>
    </row>
    <row r="37919">
      <c r="A37919" s="8" t="inlineStr">
        <is>
          <t>2026-08-08</t>
        </is>
      </c>
      <c r="B37919" s="8" t="n">
        <v>9</v>
      </c>
      <c r="C37919" s="8" t="n">
        <v>8</v>
      </c>
      <c r="D37919" s="8" t="inlineStr">
        <is>
          <t>Disneyland Park</t>
        </is>
      </c>
      <c r="E37919" s="8" t="inlineStr">
        <is>
          <t>Frontierland Playground</t>
        </is>
      </c>
      <c r="F37919" s="8" t="inlineStr">
        <is>
          <t>STANDBY</t>
        </is>
      </c>
      <c r="G37919" s="8" t="n">
        <v>0</v>
      </c>
      <c r="H37919" s="8" t="inlineStr">
        <is>
          <t>CLOSED</t>
        </is>
      </c>
    </row>
    <row r="37920">
      <c r="A37920" s="8" t="inlineStr">
        <is>
          <t>2026-08-08</t>
        </is>
      </c>
      <c r="B37920" s="8" t="n">
        <v>9</v>
      </c>
      <c r="C37920" s="8" t="n">
        <v>8</v>
      </c>
      <c r="D37920" s="8" t="inlineStr">
        <is>
          <t>Disneyland Park</t>
        </is>
      </c>
      <c r="E37920" s="8" t="inlineStr">
        <is>
          <t>Phantom Manor</t>
        </is>
      </c>
      <c r="F37920" s="8" t="inlineStr">
        <is>
          <t>STANDBY</t>
        </is>
      </c>
      <c r="G37920" s="8" t="n">
        <v>0</v>
      </c>
      <c r="H37920" s="8" t="inlineStr">
        <is>
          <t>CLOSED</t>
        </is>
      </c>
    </row>
    <row r="37921">
      <c r="A37921" s="8" t="inlineStr">
        <is>
          <t>2026-08-08</t>
        </is>
      </c>
      <c r="B37921" s="8" t="n">
        <v>9</v>
      </c>
      <c r="C37921" s="8" t="n">
        <v>8</v>
      </c>
      <c r="D37921" s="8" t="inlineStr">
        <is>
          <t>Disneyland Park</t>
        </is>
      </c>
      <c r="E37921" s="8" t="inlineStr">
        <is>
          <t>River Rogue Keelboats</t>
        </is>
      </c>
      <c r="F37921" s="8" t="inlineStr">
        <is>
          <t>STANDBY</t>
        </is>
      </c>
      <c r="G37921" s="8" t="n">
        <v>0</v>
      </c>
      <c r="H37921" s="8" t="inlineStr">
        <is>
          <t>CLOSED</t>
        </is>
      </c>
    </row>
    <row r="37922">
      <c r="A37922" s="8" t="inlineStr">
        <is>
          <t>2026-08-08</t>
        </is>
      </c>
      <c r="B37922" s="8" t="n">
        <v>9</v>
      </c>
      <c r="C37922" s="8" t="n">
        <v>8</v>
      </c>
      <c r="D37922" s="8" t="inlineStr">
        <is>
          <t>Disneyland Park</t>
        </is>
      </c>
      <c r="E37922" s="8" t="inlineStr">
        <is>
          <t>Rustler Roundup Shootin' Gallery</t>
        </is>
      </c>
      <c r="F37922" s="8" t="inlineStr">
        <is>
          <t>STANDBY</t>
        </is>
      </c>
      <c r="G37922" s="8" t="n">
        <v>0</v>
      </c>
      <c r="H37922" s="8" t="inlineStr">
        <is>
          <t>OPERATING</t>
        </is>
      </c>
    </row>
    <row r="37923">
      <c r="A37923" s="8" t="inlineStr">
        <is>
          <t>2026-08-08</t>
        </is>
      </c>
      <c r="B37923" s="8" t="n">
        <v>9</v>
      </c>
      <c r="C37923" s="8" t="n">
        <v>8</v>
      </c>
      <c r="D37923" s="8" t="inlineStr">
        <is>
          <t>Disneyland Park</t>
        </is>
      </c>
      <c r="E37923" s="8" t="inlineStr">
        <is>
          <t>Thunder Mesa Riverboat Landing</t>
        </is>
      </c>
      <c r="F37923" s="8" t="inlineStr">
        <is>
          <t>STANDBY</t>
        </is>
      </c>
      <c r="G37923" s="8" t="n">
        <v>0</v>
      </c>
      <c r="H37923" s="8" t="inlineStr">
        <is>
          <t>CLOSED</t>
        </is>
      </c>
    </row>
    <row r="37924">
      <c r="A37924" s="8" t="inlineStr">
        <is>
          <t>2026-08-08</t>
        </is>
      </c>
      <c r="B37924" s="8" t="n">
        <v>9</v>
      </c>
      <c r="C37924" s="8" t="n">
        <v>8</v>
      </c>
      <c r="D37924" s="8" t="inlineStr">
        <is>
          <t>Disneyland Park</t>
        </is>
      </c>
      <c r="E37924" s="8" t="inlineStr">
        <is>
          <t>Disneyland Railroad Main Street Station</t>
        </is>
      </c>
      <c r="F37924" s="8" t="inlineStr">
        <is>
          <t>STANDBY</t>
        </is>
      </c>
      <c r="G37924" s="8" t="n">
        <v>0</v>
      </c>
      <c r="H37924" s="8" t="inlineStr">
        <is>
          <t>CLOSED</t>
        </is>
      </c>
    </row>
    <row r="37925">
      <c r="A37925" s="8" t="inlineStr">
        <is>
          <t>2026-08-08</t>
        </is>
      </c>
      <c r="B37925" s="8" t="n">
        <v>9</v>
      </c>
      <c r="C37925" s="8" t="n">
        <v>8</v>
      </c>
      <c r="D37925" s="8" t="inlineStr">
        <is>
          <t>Disneyland Park</t>
        </is>
      </c>
      <c r="E37925" s="8" t="inlineStr">
        <is>
          <t>Main Street Vehicles</t>
        </is>
      </c>
      <c r="F37925" s="8" t="inlineStr">
        <is>
          <t>STANDBY</t>
        </is>
      </c>
      <c r="G37925" s="8" t="n">
        <v>5</v>
      </c>
      <c r="H37925" s="8" t="inlineStr">
        <is>
          <t>OPERATING</t>
        </is>
      </c>
    </row>
    <row r="37926">
      <c r="A37926" s="8" t="inlineStr">
        <is>
          <t>2026-08-08</t>
        </is>
      </c>
      <c r="B37926" s="8" t="n">
        <v>9</v>
      </c>
      <c r="C37926" s="8" t="n">
        <v>8</v>
      </c>
      <c r="D37926" s="8" t="inlineStr">
        <is>
          <t>Disney Adventure World</t>
        </is>
      </c>
      <c r="E37926" s="8" t="inlineStr">
        <is>
          <t>Avengers Assemble: Flight Force</t>
        </is>
      </c>
      <c r="F37926" s="8" t="inlineStr">
        <is>
          <t>STANDBY</t>
        </is>
      </c>
      <c r="G37926" s="8" t="n">
        <v>5</v>
      </c>
      <c r="H37926" s="8" t="inlineStr">
        <is>
          <t>OPERATING</t>
        </is>
      </c>
    </row>
    <row r="37927">
      <c r="A37927" s="8" t="inlineStr">
        <is>
          <t>2026-08-08</t>
        </is>
      </c>
      <c r="B37927" s="8" t="n">
        <v>9</v>
      </c>
      <c r="C37927" s="8" t="n">
        <v>8</v>
      </c>
      <c r="D37927" s="8" t="inlineStr">
        <is>
          <t>Disney Adventure World</t>
        </is>
      </c>
      <c r="E37927" s="8" t="inlineStr">
        <is>
          <t>Avengers Assemble: Flight Force Single Rider</t>
        </is>
      </c>
      <c r="F37927" s="8" t="inlineStr">
        <is>
          <t>STANDBY</t>
        </is>
      </c>
      <c r="G37927" s="8" t="n">
        <v>5</v>
      </c>
      <c r="H37927" s="8" t="inlineStr">
        <is>
          <t>OPERATING</t>
        </is>
      </c>
    </row>
    <row r="37928">
      <c r="A37928" s="8" t="inlineStr">
        <is>
          <t>2026-08-08</t>
        </is>
      </c>
      <c r="B37928" s="8" t="n">
        <v>9</v>
      </c>
      <c r="C37928" s="8" t="n">
        <v>8</v>
      </c>
      <c r="D37928" s="8" t="inlineStr">
        <is>
          <t>Disney Adventure World</t>
        </is>
      </c>
      <c r="E37928" s="8" t="inlineStr">
        <is>
          <t>Spider-Man W.E.B. Adventure</t>
        </is>
      </c>
      <c r="F37928" s="8" t="inlineStr">
        <is>
          <t>STANDBY</t>
        </is>
      </c>
      <c r="G37928" s="8" t="n">
        <v>15</v>
      </c>
      <c r="H37928" s="8" t="inlineStr">
        <is>
          <t>OPERATING</t>
        </is>
      </c>
    </row>
    <row r="37929">
      <c r="A37929" s="8" t="inlineStr">
        <is>
          <t>2026-08-08</t>
        </is>
      </c>
      <c r="B37929" s="8" t="n">
        <v>9</v>
      </c>
      <c r="C37929" s="8" t="n">
        <v>8</v>
      </c>
      <c r="D37929" s="8" t="inlineStr">
        <is>
          <t>Disney Adventure World</t>
        </is>
      </c>
      <c r="E37929" s="8" t="inlineStr">
        <is>
          <t>Spider-Man W.E.B. Adventure Single Rider</t>
        </is>
      </c>
      <c r="F37929" s="8" t="inlineStr">
        <is>
          <t>STANDBY</t>
        </is>
      </c>
      <c r="G37929" s="8" t="n">
        <v>5</v>
      </c>
      <c r="H37929" s="8" t="inlineStr">
        <is>
          <t>OPERATING</t>
        </is>
      </c>
    </row>
    <row r="37930">
      <c r="A37930" s="8" t="inlineStr">
        <is>
          <t>2026-08-08</t>
        </is>
      </c>
      <c r="B37930" s="8" t="n">
        <v>9</v>
      </c>
      <c r="C37930" s="8" t="n">
        <v>8</v>
      </c>
      <c r="D37930" s="8" t="inlineStr">
        <is>
          <t>Disney Adventure World</t>
        </is>
      </c>
      <c r="E37930" s="8" t="inlineStr">
        <is>
          <t>The Twilight Zone Tower of Terror</t>
        </is>
      </c>
      <c r="F37930" s="8" t="inlineStr">
        <is>
          <t>STANDBY</t>
        </is>
      </c>
      <c r="G37930" s="8" t="n">
        <v>15</v>
      </c>
      <c r="H37930" s="8" t="inlineStr">
        <is>
          <t>OPERATING</t>
        </is>
      </c>
    </row>
    <row r="37931">
      <c r="A37931" s="8" t="inlineStr">
        <is>
          <t>2026-08-08</t>
        </is>
      </c>
      <c r="B37931" s="8" t="n">
        <v>9</v>
      </c>
      <c r="C37931" s="8" t="n">
        <v>8</v>
      </c>
      <c r="D37931" s="8" t="inlineStr">
        <is>
          <t>Disney Adventure World</t>
        </is>
      </c>
      <c r="E37931" s="8" t="inlineStr">
        <is>
          <t>Cars Quatre Roues Rallye</t>
        </is>
      </c>
      <c r="F37931" s="8" t="inlineStr">
        <is>
          <t>STANDBY</t>
        </is>
      </c>
      <c r="G37931" s="8" t="n">
        <v>0</v>
      </c>
      <c r="H37931" s="8" t="inlineStr">
        <is>
          <t>CLOSED</t>
        </is>
      </c>
    </row>
    <row r="37932">
      <c r="A37932" s="8" t="inlineStr">
        <is>
          <t>2026-08-08</t>
        </is>
      </c>
      <c r="B37932" s="8" t="n">
        <v>9</v>
      </c>
      <c r="C37932" s="8" t="n">
        <v>8</v>
      </c>
      <c r="D37932" s="8" t="inlineStr">
        <is>
          <t>Disney Adventure World</t>
        </is>
      </c>
      <c r="E37932" s="8" t="inlineStr">
        <is>
          <t>Cars ROAD TRIP</t>
        </is>
      </c>
      <c r="F37932" s="8" t="inlineStr">
        <is>
          <t>STANDBY</t>
        </is>
      </c>
      <c r="G37932" s="8" t="n">
        <v>0</v>
      </c>
      <c r="H37932" s="8" t="inlineStr">
        <is>
          <t>CLOSED</t>
        </is>
      </c>
    </row>
    <row r="37933">
      <c r="A37933" s="8" t="inlineStr">
        <is>
          <t>2026-08-08</t>
        </is>
      </c>
      <c r="B37933" s="8" t="n">
        <v>9</v>
      </c>
      <c r="C37933" s="8" t="n">
        <v>8</v>
      </c>
      <c r="D37933" s="8" t="inlineStr">
        <is>
          <t>Disney Adventure World</t>
        </is>
      </c>
      <c r="E37933" s="8" t="inlineStr">
        <is>
          <t>Crush's Coaster</t>
        </is>
      </c>
      <c r="F37933" s="8" t="inlineStr">
        <is>
          <t>STANDBY</t>
        </is>
      </c>
      <c r="G37933" s="8" t="n">
        <v>65</v>
      </c>
      <c r="H37933" s="8" t="inlineStr">
        <is>
          <t>OPERATING</t>
        </is>
      </c>
    </row>
    <row r="37934">
      <c r="A37934" s="8" t="inlineStr">
        <is>
          <t>2026-08-08</t>
        </is>
      </c>
      <c r="B37934" s="8" t="n">
        <v>9</v>
      </c>
      <c r="C37934" s="8" t="n">
        <v>8</v>
      </c>
      <c r="D37934" s="8" t="inlineStr">
        <is>
          <t>Disney Adventure World</t>
        </is>
      </c>
      <c r="E37934" s="8" t="inlineStr">
        <is>
          <t>Crush's Coaster Single Rider</t>
        </is>
      </c>
      <c r="F37934" s="8" t="inlineStr">
        <is>
          <t>STANDBY</t>
        </is>
      </c>
      <c r="G37934" s="8" t="n">
        <v>45</v>
      </c>
      <c r="H37934" s="8" t="inlineStr">
        <is>
          <t>OPERATING</t>
        </is>
      </c>
    </row>
    <row r="37935">
      <c r="A37935" s="8" t="inlineStr">
        <is>
          <t>2026-08-08</t>
        </is>
      </c>
      <c r="B37935" s="8" t="n">
        <v>9</v>
      </c>
      <c r="C37935" s="8" t="n">
        <v>8</v>
      </c>
      <c r="D37935" s="8" t="inlineStr">
        <is>
          <t>Disney Adventure World</t>
        </is>
      </c>
      <c r="E37935" s="8" t="inlineStr">
        <is>
          <t>Les Tapis Volants - Flying Carpets Over Agrabah®</t>
        </is>
      </c>
      <c r="F37935" s="8" t="inlineStr">
        <is>
          <t>STANDBY</t>
        </is>
      </c>
      <c r="G37935" s="8" t="n">
        <v>0</v>
      </c>
      <c r="H37935" s="8" t="inlineStr">
        <is>
          <t>CLOSED</t>
        </is>
      </c>
    </row>
    <row r="37936">
      <c r="A37936" s="8" t="inlineStr">
        <is>
          <t>2026-08-08</t>
        </is>
      </c>
      <c r="B37936" s="8" t="n">
        <v>9</v>
      </c>
      <c r="C37936" s="8" t="n">
        <v>8</v>
      </c>
      <c r="D37936" s="8" t="inlineStr">
        <is>
          <t>Disney Adventure World</t>
        </is>
      </c>
      <c r="E37936" s="8" t="inlineStr">
        <is>
          <t>Ratatouille : L’Aventure Totalement Toquée de Rémy​</t>
        </is>
      </c>
      <c r="F37936" s="8" t="inlineStr">
        <is>
          <t>STANDBY</t>
        </is>
      </c>
      <c r="G37936" s="8" t="n">
        <v>0</v>
      </c>
      <c r="H37936" s="8" t="inlineStr">
        <is>
          <t>CLOSED</t>
        </is>
      </c>
    </row>
    <row r="37937">
      <c r="A37937" s="8" t="inlineStr">
        <is>
          <t>2026-08-08</t>
        </is>
      </c>
      <c r="B37937" s="8" t="n">
        <v>9</v>
      </c>
      <c r="C37937" s="8" t="n">
        <v>8</v>
      </c>
      <c r="D37937" s="8" t="inlineStr">
        <is>
          <t>Disney Adventure World</t>
        </is>
      </c>
      <c r="E37937" s="8" t="inlineStr">
        <is>
          <t>Ratatouille: The Adventure Single Rider</t>
        </is>
      </c>
      <c r="F37937" s="8" t="inlineStr">
        <is>
          <t>STANDBY</t>
        </is>
      </c>
      <c r="G37937" s="8" t="n">
        <v>0</v>
      </c>
      <c r="H37937" s="8" t="inlineStr">
        <is>
          <t>CLOSED</t>
        </is>
      </c>
    </row>
    <row r="37938">
      <c r="A37938" s="8" t="inlineStr">
        <is>
          <t>2026-08-08</t>
        </is>
      </c>
      <c r="B37938" s="8" t="n">
        <v>9</v>
      </c>
      <c r="C37938" s="8" t="n">
        <v>8</v>
      </c>
      <c r="D37938" s="8" t="inlineStr">
        <is>
          <t>Disney Adventure World</t>
        </is>
      </c>
      <c r="E37938" s="8" t="inlineStr">
        <is>
          <t>RC Racer</t>
        </is>
      </c>
      <c r="F37938" s="8" t="inlineStr">
        <is>
          <t>STANDBY</t>
        </is>
      </c>
      <c r="G37938" s="8" t="n">
        <v>0</v>
      </c>
      <c r="H37938" s="8" t="inlineStr">
        <is>
          <t>CLOSED</t>
        </is>
      </c>
    </row>
    <row r="37939">
      <c r="A37939" s="8" t="inlineStr">
        <is>
          <t>2026-08-08</t>
        </is>
      </c>
      <c r="B37939" s="8" t="n">
        <v>9</v>
      </c>
      <c r="C37939" s="8" t="n">
        <v>8</v>
      </c>
      <c r="D37939" s="8" t="inlineStr">
        <is>
          <t>Disney Adventure World</t>
        </is>
      </c>
      <c r="E37939" s="8" t="inlineStr">
        <is>
          <t>RC Racer Single Rider</t>
        </is>
      </c>
      <c r="F37939" s="8" t="inlineStr">
        <is>
          <t>STANDBY</t>
        </is>
      </c>
      <c r="G37939" s="8" t="n">
        <v>0</v>
      </c>
      <c r="H37939" s="8" t="inlineStr">
        <is>
          <t>CLOSED</t>
        </is>
      </c>
    </row>
    <row r="37940">
      <c r="A37940" s="8" t="inlineStr">
        <is>
          <t>2026-08-08</t>
        </is>
      </c>
      <c r="B37940" s="8" t="n">
        <v>9</v>
      </c>
      <c r="C37940" s="8" t="n">
        <v>8</v>
      </c>
      <c r="D37940" s="8" t="inlineStr">
        <is>
          <t>Disney Adventure World</t>
        </is>
      </c>
      <c r="E37940" s="8" t="inlineStr">
        <is>
          <t>Slinky® Dog Zigzag Spin</t>
        </is>
      </c>
      <c r="F37940" s="8" t="inlineStr">
        <is>
          <t>STANDBY</t>
        </is>
      </c>
      <c r="G37940" s="8" t="n">
        <v>0</v>
      </c>
      <c r="H37940" s="8" t="inlineStr">
        <is>
          <t>CLOSED</t>
        </is>
      </c>
    </row>
    <row r="37941">
      <c r="A37941" s="8" t="inlineStr">
        <is>
          <t>2026-08-08</t>
        </is>
      </c>
      <c r="B37941" s="8" t="n">
        <v>9</v>
      </c>
      <c r="C37941" s="8" t="n">
        <v>8</v>
      </c>
      <c r="D37941" s="8" t="inlineStr">
        <is>
          <t>Disney Adventure World</t>
        </is>
      </c>
      <c r="E37941" s="8" t="inlineStr">
        <is>
          <t>Toy Soldiers Parachute Drop</t>
        </is>
      </c>
      <c r="F37941" s="8" t="inlineStr">
        <is>
          <t>STANDBY</t>
        </is>
      </c>
      <c r="G37941" s="8" t="n">
        <v>0</v>
      </c>
      <c r="H37941" s="8" t="inlineStr">
        <is>
          <t>CLOSED</t>
        </is>
      </c>
    </row>
    <row r="37942">
      <c r="A37942" s="8" t="inlineStr">
        <is>
          <t>2026-08-08</t>
        </is>
      </c>
      <c r="B37942" s="8" t="n">
        <v>9</v>
      </c>
      <c r="C37942" s="8" t="n">
        <v>8</v>
      </c>
      <c r="D37942" s="8" t="inlineStr">
        <is>
          <t>Disney Adventure World</t>
        </is>
      </c>
      <c r="E37942" s="8" t="inlineStr">
        <is>
          <t>Toy Soldiers Parachute Drop Single Rider</t>
        </is>
      </c>
      <c r="F37942" s="8" t="inlineStr">
        <is>
          <t>STANDBY</t>
        </is>
      </c>
      <c r="G37942" s="8" t="n">
        <v>0</v>
      </c>
      <c r="H37942" s="8" t="inlineStr">
        <is>
          <t>CLOSED</t>
        </is>
      </c>
    </row>
    <row r="37943">
      <c r="A37943" s="8" t="inlineStr">
        <is>
          <t>2026-08-08</t>
        </is>
      </c>
      <c r="B37943" s="8" t="n">
        <v>9</v>
      </c>
      <c r="C37943" s="8" t="n">
        <v>8</v>
      </c>
      <c r="D37943" s="8" t="inlineStr">
        <is>
          <t>Disney Adventure World</t>
        </is>
      </c>
      <c r="E37943" s="8" t="inlineStr">
        <is>
          <t>Entry to World of Frozen</t>
        </is>
      </c>
      <c r="F37943" s="8" t="inlineStr">
        <is>
          <t>STANDBY</t>
        </is>
      </c>
      <c r="G37943" s="8" t="n">
        <v>0</v>
      </c>
      <c r="H37943" s="8" t="inlineStr">
        <is>
          <t>OPERATING</t>
        </is>
      </c>
    </row>
    <row r="37944">
      <c r="A37944" s="8" t="inlineStr">
        <is>
          <t>2026-08-08</t>
        </is>
      </c>
      <c r="B37944" s="8" t="n">
        <v>9</v>
      </c>
      <c r="C37944" s="8" t="n">
        <v>8</v>
      </c>
      <c r="D37944" s="8" t="inlineStr">
        <is>
          <t>Disney Adventure World</t>
        </is>
      </c>
      <c r="E37944" s="8" t="inlineStr">
        <is>
          <t>Frozen Ever After</t>
        </is>
      </c>
      <c r="F37944" s="8" t="inlineStr">
        <is>
          <t>STANDBY</t>
        </is>
      </c>
      <c r="G37944" s="8" t="n">
        <v>55</v>
      </c>
      <c r="H37944" s="8" t="inlineStr">
        <is>
          <t>OPERATING</t>
        </is>
      </c>
    </row>
    <row r="37945">
      <c r="A37945" s="8" t="inlineStr">
        <is>
          <t>2026-08-08</t>
        </is>
      </c>
      <c r="B37945" s="8" t="n">
        <v>9</v>
      </c>
      <c r="C37945" s="8" t="n">
        <v>8</v>
      </c>
      <c r="D37945" s="8" t="inlineStr">
        <is>
          <t>Disney Adventure World</t>
        </is>
      </c>
      <c r="E37945" s="8" t="inlineStr">
        <is>
          <t>Raiponce Tangled Spin</t>
        </is>
      </c>
      <c r="F37945" s="8" t="inlineStr">
        <is>
          <t>STANDBY</t>
        </is>
      </c>
      <c r="G37945" s="8" t="n">
        <v>5</v>
      </c>
      <c r="H37945" s="8" t="inlineStr">
        <is>
          <t>OPERATING</t>
        </is>
      </c>
    </row>
    <row r="37946">
      <c r="A37946" s="8" t="inlineStr">
        <is>
          <t>2026-08-08</t>
        </is>
      </c>
      <c r="B37946" s="8" t="n">
        <v>9</v>
      </c>
      <c r="C37946" s="8" t="n">
        <v>15</v>
      </c>
      <c r="D37946" s="8" t="inlineStr">
        <is>
          <t>Disneyland Park</t>
        </is>
      </c>
      <c r="E37946" s="8" t="inlineStr">
        <is>
          <t>Adventure Isle</t>
        </is>
      </c>
      <c r="F37946" s="8" t="inlineStr">
        <is>
          <t>STANDBY</t>
        </is>
      </c>
      <c r="G37946" s="8" t="n">
        <v>0</v>
      </c>
      <c r="H37946" s="8" t="inlineStr">
        <is>
          <t>OPERATING</t>
        </is>
      </c>
    </row>
    <row r="37947">
      <c r="A37947" s="8" t="inlineStr">
        <is>
          <t>2026-08-08</t>
        </is>
      </c>
      <c r="B37947" s="8" t="n">
        <v>9</v>
      </c>
      <c r="C37947" s="8" t="n">
        <v>15</v>
      </c>
      <c r="D37947" s="8" t="inlineStr">
        <is>
          <t>Disneyland Park</t>
        </is>
      </c>
      <c r="E37947" s="8" t="inlineStr">
        <is>
          <t>Indiana Jones and the Temple of Peril Single Rider</t>
        </is>
      </c>
      <c r="F37947" s="8" t="inlineStr">
        <is>
          <t>STANDBY</t>
        </is>
      </c>
      <c r="G37947" s="8" t="n">
        <v>0</v>
      </c>
      <c r="H37947" s="8" t="inlineStr">
        <is>
          <t>CLOSED</t>
        </is>
      </c>
    </row>
    <row r="37948">
      <c r="A37948" s="8" t="inlineStr">
        <is>
          <t>2026-08-08</t>
        </is>
      </c>
      <c r="B37948" s="8" t="n">
        <v>9</v>
      </c>
      <c r="C37948" s="8" t="n">
        <v>15</v>
      </c>
      <c r="D37948" s="8" t="inlineStr">
        <is>
          <t>Disneyland Park</t>
        </is>
      </c>
      <c r="E37948" s="8" t="inlineStr">
        <is>
          <t>Indiana Jones™ and the Temple of Peril</t>
        </is>
      </c>
      <c r="F37948" s="8" t="inlineStr">
        <is>
          <t>STANDBY</t>
        </is>
      </c>
      <c r="G37948" s="8" t="n">
        <v>0</v>
      </c>
      <c r="H37948" s="8" t="inlineStr">
        <is>
          <t>CLOSED</t>
        </is>
      </c>
    </row>
    <row r="37949">
      <c r="A37949" s="8" t="inlineStr">
        <is>
          <t>2026-08-08</t>
        </is>
      </c>
      <c r="B37949" s="8" t="n">
        <v>9</v>
      </c>
      <c r="C37949" s="8" t="n">
        <v>15</v>
      </c>
      <c r="D37949" s="8" t="inlineStr">
        <is>
          <t>Disneyland Park</t>
        </is>
      </c>
      <c r="E37949" s="8" t="inlineStr">
        <is>
          <t>La Cabane des Robinson</t>
        </is>
      </c>
      <c r="F37949" s="8" t="inlineStr">
        <is>
          <t>STANDBY</t>
        </is>
      </c>
      <c r="G37949" s="8" t="n">
        <v>0</v>
      </c>
      <c r="H37949" s="8" t="inlineStr">
        <is>
          <t>CLOSED</t>
        </is>
      </c>
    </row>
    <row r="37950">
      <c r="A37950" s="8" t="inlineStr">
        <is>
          <t>2026-08-08</t>
        </is>
      </c>
      <c r="B37950" s="8" t="n">
        <v>9</v>
      </c>
      <c r="C37950" s="8" t="n">
        <v>15</v>
      </c>
      <c r="D37950" s="8" t="inlineStr">
        <is>
          <t>Disneyland Park</t>
        </is>
      </c>
      <c r="E37950" s="8" t="inlineStr">
        <is>
          <t>Le Passage Enchanté d'Aladdin</t>
        </is>
      </c>
      <c r="F37950" s="8" t="inlineStr">
        <is>
          <t>STANDBY</t>
        </is>
      </c>
      <c r="G37950" s="8" t="n">
        <v>0</v>
      </c>
      <c r="H37950" s="8" t="inlineStr">
        <is>
          <t>CLOSED</t>
        </is>
      </c>
    </row>
    <row r="37951">
      <c r="A37951" s="8" t="inlineStr">
        <is>
          <t>2026-08-08</t>
        </is>
      </c>
      <c r="B37951" s="8" t="n">
        <v>9</v>
      </c>
      <c r="C37951" s="8" t="n">
        <v>15</v>
      </c>
      <c r="D37951" s="8" t="inlineStr">
        <is>
          <t>Disneyland Park</t>
        </is>
      </c>
      <c r="E37951" s="8" t="inlineStr">
        <is>
          <t>Pirate Galleon</t>
        </is>
      </c>
      <c r="F37951" s="8" t="inlineStr">
        <is>
          <t>STANDBY</t>
        </is>
      </c>
      <c r="G37951" s="8" t="n">
        <v>0</v>
      </c>
      <c r="H37951" s="8" t="inlineStr">
        <is>
          <t>CLOSED</t>
        </is>
      </c>
    </row>
    <row r="37952">
      <c r="A37952" s="8" t="inlineStr">
        <is>
          <t>2026-08-08</t>
        </is>
      </c>
      <c r="B37952" s="8" t="n">
        <v>9</v>
      </c>
      <c r="C37952" s="8" t="n">
        <v>15</v>
      </c>
      <c r="D37952" s="8" t="inlineStr">
        <is>
          <t>Disneyland Park</t>
        </is>
      </c>
      <c r="E37952" s="8" t="inlineStr">
        <is>
          <t>Pirates of the Caribbean</t>
        </is>
      </c>
      <c r="F37952" s="8" t="inlineStr">
        <is>
          <t>STANDBY</t>
        </is>
      </c>
      <c r="G37952" s="8" t="n">
        <v>5</v>
      </c>
      <c r="H37952" s="8" t="inlineStr">
        <is>
          <t>OPERATING</t>
        </is>
      </c>
    </row>
    <row r="37953">
      <c r="A37953" s="8" t="inlineStr">
        <is>
          <t>2026-08-08</t>
        </is>
      </c>
      <c r="B37953" s="8" t="n">
        <v>9</v>
      </c>
      <c r="C37953" s="8" t="n">
        <v>15</v>
      </c>
      <c r="D37953" s="8" t="inlineStr">
        <is>
          <t>Disneyland Park</t>
        </is>
      </c>
      <c r="E37953" s="8" t="inlineStr">
        <is>
          <t>Pirates' Beach</t>
        </is>
      </c>
      <c r="F37953" s="8" t="inlineStr">
        <is>
          <t>STANDBY</t>
        </is>
      </c>
      <c r="G37953" s="8" t="n">
        <v>0</v>
      </c>
      <c r="H37953" s="8" t="inlineStr">
        <is>
          <t>CLOSED</t>
        </is>
      </c>
    </row>
    <row r="37954">
      <c r="A37954" s="8" t="inlineStr">
        <is>
          <t>2026-08-08</t>
        </is>
      </c>
      <c r="B37954" s="8" t="n">
        <v>9</v>
      </c>
      <c r="C37954" s="8" t="n">
        <v>15</v>
      </c>
      <c r="D37954" s="8" t="inlineStr">
        <is>
          <t>Disneyland Park</t>
        </is>
      </c>
      <c r="E37954" s="8" t="inlineStr">
        <is>
          <t>Autopia, presented by Avis</t>
        </is>
      </c>
      <c r="F37954" s="8" t="inlineStr">
        <is>
          <t>STANDBY</t>
        </is>
      </c>
      <c r="G37954" s="8" t="n">
        <v>0</v>
      </c>
      <c r="H37954" s="8" t="inlineStr">
        <is>
          <t>CLOSED</t>
        </is>
      </c>
    </row>
    <row r="37955">
      <c r="A37955" s="8" t="inlineStr">
        <is>
          <t>2026-08-08</t>
        </is>
      </c>
      <c r="B37955" s="8" t="n">
        <v>9</v>
      </c>
      <c r="C37955" s="8" t="n">
        <v>15</v>
      </c>
      <c r="D37955" s="8" t="inlineStr">
        <is>
          <t>Disneyland Park</t>
        </is>
      </c>
      <c r="E37955" s="8" t="inlineStr">
        <is>
          <t>Buzz Lightyear Laser Blast</t>
        </is>
      </c>
      <c r="F37955" s="8" t="inlineStr">
        <is>
          <t>STANDBY</t>
        </is>
      </c>
      <c r="G37955" s="8" t="n">
        <v>10</v>
      </c>
      <c r="H37955" s="8" t="inlineStr">
        <is>
          <t>OPERATING</t>
        </is>
      </c>
    </row>
    <row r="37956">
      <c r="A37956" s="8" t="inlineStr">
        <is>
          <t>2026-08-08</t>
        </is>
      </c>
      <c r="B37956" s="8" t="n">
        <v>9</v>
      </c>
      <c r="C37956" s="8" t="n">
        <v>15</v>
      </c>
      <c r="D37956" s="8" t="inlineStr">
        <is>
          <t>Disneyland Park</t>
        </is>
      </c>
      <c r="E37956" s="8" t="inlineStr">
        <is>
          <t>Disneyland Railroad Discoveryland Station</t>
        </is>
      </c>
      <c r="F37956" s="8" t="inlineStr">
        <is>
          <t>STANDBY</t>
        </is>
      </c>
      <c r="G37956" s="8" t="n">
        <v>0</v>
      </c>
      <c r="H37956" s="8" t="inlineStr">
        <is>
          <t>CLOSED</t>
        </is>
      </c>
    </row>
    <row r="37957">
      <c r="A37957" s="8" t="inlineStr">
        <is>
          <t>2026-08-08</t>
        </is>
      </c>
      <c r="B37957" s="8" t="n">
        <v>9</v>
      </c>
      <c r="C37957" s="8" t="n">
        <v>15</v>
      </c>
      <c r="D37957" s="8" t="inlineStr">
        <is>
          <t>Disneyland Park</t>
        </is>
      </c>
      <c r="E37957" s="8" t="inlineStr">
        <is>
          <t>Les Mystères du Nautilus</t>
        </is>
      </c>
      <c r="F37957" s="8" t="inlineStr">
        <is>
          <t>STANDBY</t>
        </is>
      </c>
      <c r="G37957" s="8" t="n">
        <v>0</v>
      </c>
      <c r="H37957" s="8" t="inlineStr">
        <is>
          <t>CLOSED</t>
        </is>
      </c>
    </row>
    <row r="37958">
      <c r="A37958" s="8" t="inlineStr">
        <is>
          <t>2026-08-08</t>
        </is>
      </c>
      <c r="B37958" s="8" t="n">
        <v>9</v>
      </c>
      <c r="C37958" s="8" t="n">
        <v>15</v>
      </c>
      <c r="D37958" s="8" t="inlineStr">
        <is>
          <t>Disneyland Park</t>
        </is>
      </c>
      <c r="E37958" s="8" t="inlineStr">
        <is>
          <t>Mickey’s PhilharMagic</t>
        </is>
      </c>
      <c r="F37958" s="8" t="inlineStr">
        <is>
          <t>STANDBY</t>
        </is>
      </c>
      <c r="G37958" s="8" t="n">
        <v>0</v>
      </c>
      <c r="H37958" s="8" t="inlineStr">
        <is>
          <t>CLOSED</t>
        </is>
      </c>
    </row>
    <row r="37959">
      <c r="A37959" s="8" t="inlineStr">
        <is>
          <t>2026-08-08</t>
        </is>
      </c>
      <c r="B37959" s="8" t="n">
        <v>9</v>
      </c>
      <c r="C37959" s="8" t="n">
        <v>15</v>
      </c>
      <c r="D37959" s="8" t="inlineStr">
        <is>
          <t>Disneyland Park</t>
        </is>
      </c>
      <c r="E37959" s="8" t="inlineStr">
        <is>
          <t>Orbitron®</t>
        </is>
      </c>
      <c r="F37959" s="8" t="inlineStr">
        <is>
          <t>STANDBY</t>
        </is>
      </c>
      <c r="G37959" s="8" t="n">
        <v>0</v>
      </c>
      <c r="H37959" s="8" t="inlineStr">
        <is>
          <t>CLOSED</t>
        </is>
      </c>
    </row>
    <row r="37960">
      <c r="A37960" s="8" t="inlineStr">
        <is>
          <t>2026-08-08</t>
        </is>
      </c>
      <c r="B37960" s="8" t="n">
        <v>9</v>
      </c>
      <c r="C37960" s="8" t="n">
        <v>15</v>
      </c>
      <c r="D37960" s="8" t="inlineStr">
        <is>
          <t>Disneyland Park</t>
        </is>
      </c>
      <c r="E37960" s="8" t="inlineStr">
        <is>
          <t>Star Tours: The Adventures Continue*</t>
        </is>
      </c>
      <c r="F37960" s="8" t="inlineStr">
        <is>
          <t>STANDBY</t>
        </is>
      </c>
      <c r="G37960" s="8" t="n">
        <v>0</v>
      </c>
      <c r="H37960" s="8" t="inlineStr">
        <is>
          <t>CLOSED</t>
        </is>
      </c>
    </row>
    <row r="37961">
      <c r="A37961" s="8" t="inlineStr">
        <is>
          <t>2026-08-08</t>
        </is>
      </c>
      <c r="B37961" s="8" t="n">
        <v>9</v>
      </c>
      <c r="C37961" s="8" t="n">
        <v>15</v>
      </c>
      <c r="D37961" s="8" t="inlineStr">
        <is>
          <t>Disneyland Park</t>
        </is>
      </c>
      <c r="E37961" s="8" t="inlineStr">
        <is>
          <t>Star Wars Hyperspace Mountain</t>
        </is>
      </c>
      <c r="F37961" s="8" t="inlineStr">
        <is>
          <t>STANDBY</t>
        </is>
      </c>
      <c r="G37961" s="8" t="n">
        <v>10</v>
      </c>
      <c r="H37961" s="8" t="inlineStr">
        <is>
          <t>OPERATING</t>
        </is>
      </c>
    </row>
    <row r="37962">
      <c r="A37962" s="8" t="inlineStr">
        <is>
          <t>2026-08-08</t>
        </is>
      </c>
      <c r="B37962" s="8" t="n">
        <v>9</v>
      </c>
      <c r="C37962" s="8" t="n">
        <v>15</v>
      </c>
      <c r="D37962" s="8" t="inlineStr">
        <is>
          <t>Disneyland Park</t>
        </is>
      </c>
      <c r="E37962" s="8" t="inlineStr">
        <is>
          <t>Star Wars Hyperspace Mountain Single Rider</t>
        </is>
      </c>
      <c r="F37962" s="8" t="inlineStr">
        <is>
          <t>STANDBY</t>
        </is>
      </c>
      <c r="G37962" s="8" t="n">
        <v>0</v>
      </c>
      <c r="H37962" s="8" t="inlineStr">
        <is>
          <t>OPERATING</t>
        </is>
      </c>
    </row>
    <row r="37963">
      <c r="A37963" s="8" t="inlineStr">
        <is>
          <t>2026-08-08</t>
        </is>
      </c>
      <c r="B37963" s="8" t="n">
        <v>9</v>
      </c>
      <c r="C37963" s="8" t="n">
        <v>15</v>
      </c>
      <c r="D37963" s="8" t="inlineStr">
        <is>
          <t>Disneyland Park</t>
        </is>
      </c>
      <c r="E37963" s="8" t="inlineStr">
        <is>
          <t>Welcome to Starport: A Star Wars Encounter</t>
        </is>
      </c>
      <c r="F37963" s="8" t="inlineStr">
        <is>
          <t>STANDBY</t>
        </is>
      </c>
      <c r="G37963" s="8" t="n">
        <v>0</v>
      </c>
      <c r="H37963" s="8" t="inlineStr">
        <is>
          <t>CLOSED</t>
        </is>
      </c>
    </row>
    <row r="37964">
      <c r="A37964" s="8" t="inlineStr">
        <is>
          <t>2026-08-08</t>
        </is>
      </c>
      <c r="B37964" s="8" t="n">
        <v>9</v>
      </c>
      <c r="C37964" s="8" t="n">
        <v>15</v>
      </c>
      <c r="D37964" s="8" t="inlineStr">
        <is>
          <t>Disneyland Park</t>
        </is>
      </c>
      <c r="E37964" s="8" t="inlineStr">
        <is>
          <t>"it's a small world"</t>
        </is>
      </c>
      <c r="F37964" s="8" t="inlineStr">
        <is>
          <t>STANDBY</t>
        </is>
      </c>
      <c r="G37964" s="8" t="n">
        <v>0</v>
      </c>
      <c r="H37964" s="8" t="inlineStr">
        <is>
          <t>CLOSED</t>
        </is>
      </c>
    </row>
    <row r="37965">
      <c r="A37965" s="8" t="inlineStr">
        <is>
          <t>2026-08-08</t>
        </is>
      </c>
      <c r="B37965" s="8" t="n">
        <v>9</v>
      </c>
      <c r="C37965" s="8" t="n">
        <v>15</v>
      </c>
      <c r="D37965" s="8" t="inlineStr">
        <is>
          <t>Disneyland Park</t>
        </is>
      </c>
      <c r="E37965" s="8" t="inlineStr">
        <is>
          <t>Alice's Curious Labyrinth</t>
        </is>
      </c>
      <c r="F37965" s="8" t="inlineStr">
        <is>
          <t>STANDBY</t>
        </is>
      </c>
      <c r="G37965" s="8" t="n">
        <v>0</v>
      </c>
      <c r="H37965" s="8" t="inlineStr">
        <is>
          <t>CLOSED</t>
        </is>
      </c>
    </row>
    <row r="37966">
      <c r="A37966" s="8" t="inlineStr">
        <is>
          <t>2026-08-08</t>
        </is>
      </c>
      <c r="B37966" s="8" t="n">
        <v>9</v>
      </c>
      <c r="C37966" s="8" t="n">
        <v>15</v>
      </c>
      <c r="D37966" s="8" t="inlineStr">
        <is>
          <t>Disneyland Park</t>
        </is>
      </c>
      <c r="E37966" s="8" t="inlineStr">
        <is>
          <t>Blanche-Neige et les Sept Nains®</t>
        </is>
      </c>
      <c r="F37966" s="8" t="inlineStr">
        <is>
          <t>STANDBY</t>
        </is>
      </c>
      <c r="G37966" s="8" t="n">
        <v>0</v>
      </c>
      <c r="H37966" s="8" t="inlineStr">
        <is>
          <t>CLOSED</t>
        </is>
      </c>
    </row>
    <row r="37967">
      <c r="A37967" s="8" t="inlineStr">
        <is>
          <t>2026-08-08</t>
        </is>
      </c>
      <c r="B37967" s="8" t="n">
        <v>9</v>
      </c>
      <c r="C37967" s="8" t="n">
        <v>15</v>
      </c>
      <c r="D37967" s="8" t="inlineStr">
        <is>
          <t>Disneyland Park</t>
        </is>
      </c>
      <c r="E37967" s="8" t="inlineStr">
        <is>
          <t>Casey Jr. – le Petit Train du Cirque</t>
        </is>
      </c>
      <c r="F37967" s="8" t="inlineStr">
        <is>
          <t>STANDBY</t>
        </is>
      </c>
      <c r="G37967" s="8" t="n">
        <v>0</v>
      </c>
      <c r="H37967" s="8" t="inlineStr">
        <is>
          <t>CLOSED</t>
        </is>
      </c>
    </row>
    <row r="37968">
      <c r="A37968" s="8" t="inlineStr">
        <is>
          <t>2026-08-08</t>
        </is>
      </c>
      <c r="B37968" s="8" t="n">
        <v>9</v>
      </c>
      <c r="C37968" s="8" t="n">
        <v>15</v>
      </c>
      <c r="D37968" s="8" t="inlineStr">
        <is>
          <t>Disneyland Park</t>
        </is>
      </c>
      <c r="E37968" s="8" t="inlineStr">
        <is>
          <t>Disneyland Railroad Fantasyland Station</t>
        </is>
      </c>
      <c r="F37968" s="8" t="inlineStr">
        <is>
          <t>STANDBY</t>
        </is>
      </c>
      <c r="G37968" s="8" t="n">
        <v>0</v>
      </c>
      <c r="H37968" s="8" t="inlineStr">
        <is>
          <t>CLOSED</t>
        </is>
      </c>
    </row>
    <row r="37969">
      <c r="A37969" s="8" t="inlineStr">
        <is>
          <t>2026-08-08</t>
        </is>
      </c>
      <c r="B37969" s="8" t="n">
        <v>9</v>
      </c>
      <c r="C37969" s="8" t="n">
        <v>15</v>
      </c>
      <c r="D37969" s="8" t="inlineStr">
        <is>
          <t>Disneyland Park</t>
        </is>
      </c>
      <c r="E37969" s="8" t="inlineStr">
        <is>
          <t>Disneyland Railroad Main Street Station</t>
        </is>
      </c>
      <c r="F37969" s="8" t="inlineStr">
        <is>
          <t>STANDBY</t>
        </is>
      </c>
      <c r="G37969" s="8" t="n">
        <v>0</v>
      </c>
      <c r="H37969" s="8" t="inlineStr">
        <is>
          <t>CLOSED</t>
        </is>
      </c>
    </row>
    <row r="37970">
      <c r="A37970" s="8" t="inlineStr">
        <is>
          <t>2026-08-08</t>
        </is>
      </c>
      <c r="B37970" s="8" t="n">
        <v>9</v>
      </c>
      <c r="C37970" s="8" t="n">
        <v>15</v>
      </c>
      <c r="D37970" s="8" t="inlineStr">
        <is>
          <t>Disneyland Park</t>
        </is>
      </c>
      <c r="E37970" s="8" t="inlineStr">
        <is>
          <t>Dumbo the Flying Elephant</t>
        </is>
      </c>
      <c r="F37970" s="8" t="inlineStr">
        <is>
          <t>STANDBY</t>
        </is>
      </c>
      <c r="G37970" s="8" t="n">
        <v>15</v>
      </c>
      <c r="H37970" s="8" t="inlineStr">
        <is>
          <t>OPERATING</t>
        </is>
      </c>
    </row>
    <row r="37971">
      <c r="A37971" s="8" t="inlineStr">
        <is>
          <t>2026-08-08</t>
        </is>
      </c>
      <c r="B37971" s="8" t="n">
        <v>9</v>
      </c>
      <c r="C37971" s="8" t="n">
        <v>15</v>
      </c>
      <c r="D37971" s="8" t="inlineStr">
        <is>
          <t>Disneyland Park</t>
        </is>
      </c>
      <c r="E37971" s="8" t="inlineStr">
        <is>
          <t>La Tanière du Dragon</t>
        </is>
      </c>
      <c r="F37971" s="8" t="inlineStr">
        <is>
          <t>STANDBY</t>
        </is>
      </c>
      <c r="G37971" s="8" t="n">
        <v>0</v>
      </c>
      <c r="H37971" s="8" t="inlineStr">
        <is>
          <t>OPERATING</t>
        </is>
      </c>
    </row>
    <row r="37972">
      <c r="A37972" s="8" t="inlineStr">
        <is>
          <t>2026-08-08</t>
        </is>
      </c>
      <c r="B37972" s="8" t="n">
        <v>9</v>
      </c>
      <c r="C37972" s="8" t="n">
        <v>15</v>
      </c>
      <c r="D37972" s="8" t="inlineStr">
        <is>
          <t>Disneyland Park</t>
        </is>
      </c>
      <c r="E37972" s="8" t="inlineStr">
        <is>
          <t>Le Carrousel de Lancelot</t>
        </is>
      </c>
      <c r="F37972" s="8" t="inlineStr">
        <is>
          <t>STANDBY</t>
        </is>
      </c>
      <c r="G37972" s="8" t="n">
        <v>0</v>
      </c>
      <c r="H37972" s="8" t="inlineStr">
        <is>
          <t>CLOSED</t>
        </is>
      </c>
    </row>
    <row r="37973">
      <c r="A37973" s="8" t="inlineStr">
        <is>
          <t>2026-08-08</t>
        </is>
      </c>
      <c r="B37973" s="8" t="n">
        <v>9</v>
      </c>
      <c r="C37973" s="8" t="n">
        <v>15</v>
      </c>
      <c r="D37973" s="8" t="inlineStr">
        <is>
          <t>Disneyland Park</t>
        </is>
      </c>
      <c r="E37973" s="8" t="inlineStr">
        <is>
          <t>Le Pays des Contes de Fées, presented by Vittel</t>
        </is>
      </c>
      <c r="F37973" s="8" t="inlineStr">
        <is>
          <t>STANDBY</t>
        </is>
      </c>
      <c r="G37973" s="8" t="n">
        <v>5</v>
      </c>
      <c r="H37973" s="8" t="inlineStr">
        <is>
          <t>OPERATING</t>
        </is>
      </c>
    </row>
    <row r="37974">
      <c r="A37974" s="8" t="inlineStr">
        <is>
          <t>2026-08-08</t>
        </is>
      </c>
      <c r="B37974" s="8" t="n">
        <v>9</v>
      </c>
      <c r="C37974" s="8" t="n">
        <v>15</v>
      </c>
      <c r="D37974" s="8" t="inlineStr">
        <is>
          <t>Disneyland Park</t>
        </is>
      </c>
      <c r="E37974" s="8" t="inlineStr">
        <is>
          <t>Les Voyages de Pinocchio</t>
        </is>
      </c>
      <c r="F37974" s="8" t="inlineStr">
        <is>
          <t>STANDBY</t>
        </is>
      </c>
      <c r="G37974" s="8" t="n">
        <v>0</v>
      </c>
      <c r="H37974" s="8" t="inlineStr">
        <is>
          <t>CLOSED</t>
        </is>
      </c>
    </row>
    <row r="37975">
      <c r="A37975" s="8" t="inlineStr">
        <is>
          <t>2026-08-08</t>
        </is>
      </c>
      <c r="B37975" s="8" t="n">
        <v>9</v>
      </c>
      <c r="C37975" s="8" t="n">
        <v>15</v>
      </c>
      <c r="D37975" s="8" t="inlineStr">
        <is>
          <t>Disneyland Park</t>
        </is>
      </c>
      <c r="E37975" s="8" t="inlineStr">
        <is>
          <t>Mad Hatter's Tea Cups</t>
        </is>
      </c>
      <c r="F37975" s="8" t="inlineStr">
        <is>
          <t>STANDBY</t>
        </is>
      </c>
      <c r="G37975" s="8" t="n">
        <v>0</v>
      </c>
      <c r="H37975" s="8" t="inlineStr">
        <is>
          <t>CLOSED</t>
        </is>
      </c>
    </row>
    <row r="37976">
      <c r="A37976" s="8" t="inlineStr">
        <is>
          <t>2026-08-08</t>
        </is>
      </c>
      <c r="B37976" s="8" t="n">
        <v>9</v>
      </c>
      <c r="C37976" s="8" t="n">
        <v>15</v>
      </c>
      <c r="D37976" s="8" t="inlineStr">
        <is>
          <t>Disneyland Park</t>
        </is>
      </c>
      <c r="E37976" s="8" t="inlineStr">
        <is>
          <t>Meet Mickey Mouse</t>
        </is>
      </c>
      <c r="F37976" s="8" t="inlineStr">
        <is>
          <t>STANDBY</t>
        </is>
      </c>
      <c r="G37976" s="8" t="n">
        <v>0</v>
      </c>
      <c r="H37976" s="8" t="inlineStr">
        <is>
          <t>CLOSED</t>
        </is>
      </c>
    </row>
    <row r="37977">
      <c r="A37977" s="8" t="inlineStr">
        <is>
          <t>2026-08-08</t>
        </is>
      </c>
      <c r="B37977" s="8" t="n">
        <v>9</v>
      </c>
      <c r="C37977" s="8" t="n">
        <v>15</v>
      </c>
      <c r="D37977" s="8" t="inlineStr">
        <is>
          <t>Disneyland Park</t>
        </is>
      </c>
      <c r="E37977" s="8" t="inlineStr">
        <is>
          <t>Peter Pan's Flight</t>
        </is>
      </c>
      <c r="F37977" s="8" t="inlineStr">
        <is>
          <t>STANDBY</t>
        </is>
      </c>
      <c r="G37977" s="8" t="n">
        <v>45</v>
      </c>
      <c r="H37977" s="8" t="inlineStr">
        <is>
          <t>OPERATING</t>
        </is>
      </c>
    </row>
    <row r="37978">
      <c r="A37978" s="8" t="inlineStr">
        <is>
          <t>2026-08-08</t>
        </is>
      </c>
      <c r="B37978" s="8" t="n">
        <v>9</v>
      </c>
      <c r="C37978" s="8" t="n">
        <v>15</v>
      </c>
      <c r="D37978" s="8" t="inlineStr">
        <is>
          <t>Disneyland Park</t>
        </is>
      </c>
      <c r="E37978" s="8" t="inlineStr">
        <is>
          <t>Princess Pavilion</t>
        </is>
      </c>
      <c r="F37978" s="8" t="inlineStr">
        <is>
          <t>STANDBY</t>
        </is>
      </c>
      <c r="G37978" s="8" t="n">
        <v>0</v>
      </c>
      <c r="H37978" s="8" t="inlineStr">
        <is>
          <t>CLOSED</t>
        </is>
      </c>
    </row>
    <row r="37979">
      <c r="A37979" s="8" t="inlineStr">
        <is>
          <t>2026-08-08</t>
        </is>
      </c>
      <c r="B37979" s="8" t="n">
        <v>9</v>
      </c>
      <c r="C37979" s="8" t="n">
        <v>15</v>
      </c>
      <c r="D37979" s="8" t="inlineStr">
        <is>
          <t>Disneyland Park</t>
        </is>
      </c>
      <c r="E37979" s="8" t="inlineStr">
        <is>
          <t>Big Thunder Mountain</t>
        </is>
      </c>
      <c r="F37979" s="8" t="inlineStr">
        <is>
          <t>STANDBY</t>
        </is>
      </c>
      <c r="G37979" s="8" t="n">
        <v>45</v>
      </c>
      <c r="H37979" s="8" t="inlineStr">
        <is>
          <t>OPERATING</t>
        </is>
      </c>
    </row>
    <row r="37980">
      <c r="A37980" s="8" t="inlineStr">
        <is>
          <t>2026-08-08</t>
        </is>
      </c>
      <c r="B37980" s="8" t="n">
        <v>9</v>
      </c>
      <c r="C37980" s="8" t="n">
        <v>15</v>
      </c>
      <c r="D37980" s="8" t="inlineStr">
        <is>
          <t>Disneyland Park</t>
        </is>
      </c>
      <c r="E37980" s="8" t="inlineStr">
        <is>
          <t>Disneyland Railroad Frontierland Depot</t>
        </is>
      </c>
      <c r="F37980" s="8" t="inlineStr">
        <is>
          <t>STANDBY</t>
        </is>
      </c>
      <c r="G37980" s="8" t="n">
        <v>0</v>
      </c>
      <c r="H37980" s="8" t="inlineStr">
        <is>
          <t>CLOSED</t>
        </is>
      </c>
    </row>
    <row r="37981">
      <c r="A37981" s="8" t="inlineStr">
        <is>
          <t>2026-08-08</t>
        </is>
      </c>
      <c r="B37981" s="8" t="n">
        <v>9</v>
      </c>
      <c r="C37981" s="8" t="n">
        <v>15</v>
      </c>
      <c r="D37981" s="8" t="inlineStr">
        <is>
          <t>Disneyland Park</t>
        </is>
      </c>
      <c r="E37981" s="8" t="inlineStr">
        <is>
          <t>Frontierland Playground</t>
        </is>
      </c>
      <c r="F37981" s="8" t="inlineStr">
        <is>
          <t>STANDBY</t>
        </is>
      </c>
      <c r="G37981" s="8" t="n">
        <v>0</v>
      </c>
      <c r="H37981" s="8" t="inlineStr">
        <is>
          <t>CLOSED</t>
        </is>
      </c>
    </row>
    <row r="37982">
      <c r="A37982" s="8" t="inlineStr">
        <is>
          <t>2026-08-08</t>
        </is>
      </c>
      <c r="B37982" s="8" t="n">
        <v>9</v>
      </c>
      <c r="C37982" s="8" t="n">
        <v>15</v>
      </c>
      <c r="D37982" s="8" t="inlineStr">
        <is>
          <t>Disneyland Park</t>
        </is>
      </c>
      <c r="E37982" s="8" t="inlineStr">
        <is>
          <t>Phantom Manor</t>
        </is>
      </c>
      <c r="F37982" s="8" t="inlineStr">
        <is>
          <t>STANDBY</t>
        </is>
      </c>
      <c r="G37982" s="8" t="n">
        <v>0</v>
      </c>
      <c r="H37982" s="8" t="inlineStr">
        <is>
          <t>CLOSED</t>
        </is>
      </c>
    </row>
    <row r="37983">
      <c r="A37983" s="8" t="inlineStr">
        <is>
          <t>2026-08-08</t>
        </is>
      </c>
      <c r="B37983" s="8" t="n">
        <v>9</v>
      </c>
      <c r="C37983" s="8" t="n">
        <v>15</v>
      </c>
      <c r="D37983" s="8" t="inlineStr">
        <is>
          <t>Disneyland Park</t>
        </is>
      </c>
      <c r="E37983" s="8" t="inlineStr">
        <is>
          <t>River Rogue Keelboats</t>
        </is>
      </c>
      <c r="F37983" s="8" t="inlineStr">
        <is>
          <t>STANDBY</t>
        </is>
      </c>
      <c r="G37983" s="8" t="n">
        <v>0</v>
      </c>
      <c r="H37983" s="8" t="inlineStr">
        <is>
          <t>CLOSED</t>
        </is>
      </c>
    </row>
    <row r="37984">
      <c r="A37984" s="8" t="inlineStr">
        <is>
          <t>2026-08-08</t>
        </is>
      </c>
      <c r="B37984" s="8" t="n">
        <v>9</v>
      </c>
      <c r="C37984" s="8" t="n">
        <v>15</v>
      </c>
      <c r="D37984" s="8" t="inlineStr">
        <is>
          <t>Disneyland Park</t>
        </is>
      </c>
      <c r="E37984" s="8" t="inlineStr">
        <is>
          <t>Rustler Roundup Shootin' Gallery</t>
        </is>
      </c>
      <c r="F37984" s="8" t="inlineStr">
        <is>
          <t>STANDBY</t>
        </is>
      </c>
      <c r="G37984" s="8" t="n">
        <v>0</v>
      </c>
      <c r="H37984" s="8" t="inlineStr">
        <is>
          <t>OPERATING</t>
        </is>
      </c>
    </row>
    <row r="37985">
      <c r="A37985" s="8" t="inlineStr">
        <is>
          <t>2026-08-08</t>
        </is>
      </c>
      <c r="B37985" s="8" t="n">
        <v>9</v>
      </c>
      <c r="C37985" s="8" t="n">
        <v>15</v>
      </c>
      <c r="D37985" s="8" t="inlineStr">
        <is>
          <t>Disneyland Park</t>
        </is>
      </c>
      <c r="E37985" s="8" t="inlineStr">
        <is>
          <t>Thunder Mesa Riverboat Landing</t>
        </is>
      </c>
      <c r="F37985" s="8" t="inlineStr">
        <is>
          <t>STANDBY</t>
        </is>
      </c>
      <c r="G37985" s="8" t="n">
        <v>0</v>
      </c>
      <c r="H37985" s="8" t="inlineStr">
        <is>
          <t>CLOSED</t>
        </is>
      </c>
    </row>
    <row r="37986">
      <c r="A37986" s="8" t="inlineStr">
        <is>
          <t>2026-08-08</t>
        </is>
      </c>
      <c r="B37986" s="8" t="n">
        <v>9</v>
      </c>
      <c r="C37986" s="8" t="n">
        <v>15</v>
      </c>
      <c r="D37986" s="8" t="inlineStr">
        <is>
          <t>Disneyland Park</t>
        </is>
      </c>
      <c r="E37986" s="8" t="inlineStr">
        <is>
          <t>Disneyland Railroad Main Street Station</t>
        </is>
      </c>
      <c r="F37986" s="8" t="inlineStr">
        <is>
          <t>STANDBY</t>
        </is>
      </c>
      <c r="G37986" s="8" t="n">
        <v>0</v>
      </c>
      <c r="H37986" s="8" t="inlineStr">
        <is>
          <t>CLOSED</t>
        </is>
      </c>
    </row>
    <row r="37987">
      <c r="A37987" s="8" t="inlineStr">
        <is>
          <t>2026-08-08</t>
        </is>
      </c>
      <c r="B37987" s="8" t="n">
        <v>9</v>
      </c>
      <c r="C37987" s="8" t="n">
        <v>15</v>
      </c>
      <c r="D37987" s="8" t="inlineStr">
        <is>
          <t>Disneyland Park</t>
        </is>
      </c>
      <c r="E37987" s="8" t="inlineStr">
        <is>
          <t>Main Street Vehicles</t>
        </is>
      </c>
      <c r="F37987" s="8" t="inlineStr">
        <is>
          <t>STANDBY</t>
        </is>
      </c>
      <c r="G37987" s="8" t="n">
        <v>5</v>
      </c>
      <c r="H37987" s="8" t="inlineStr">
        <is>
          <t>OPERATING</t>
        </is>
      </c>
    </row>
    <row r="37988">
      <c r="A37988" s="8" t="inlineStr">
        <is>
          <t>2026-08-08</t>
        </is>
      </c>
      <c r="B37988" s="8" t="n">
        <v>9</v>
      </c>
      <c r="C37988" s="8" t="n">
        <v>15</v>
      </c>
      <c r="D37988" s="8" t="inlineStr">
        <is>
          <t>Disney Adventure World</t>
        </is>
      </c>
      <c r="E37988" s="8" t="inlineStr">
        <is>
          <t>Avengers Assemble: Flight Force</t>
        </is>
      </c>
      <c r="F37988" s="8" t="inlineStr">
        <is>
          <t>STANDBY</t>
        </is>
      </c>
      <c r="G37988" s="8" t="n">
        <v>5</v>
      </c>
      <c r="H37988" s="8" t="inlineStr">
        <is>
          <t>OPERATING</t>
        </is>
      </c>
    </row>
    <row r="37989">
      <c r="A37989" s="8" t="inlineStr">
        <is>
          <t>2026-08-08</t>
        </is>
      </c>
      <c r="B37989" s="8" t="n">
        <v>9</v>
      </c>
      <c r="C37989" s="8" t="n">
        <v>15</v>
      </c>
      <c r="D37989" s="8" t="inlineStr">
        <is>
          <t>Disney Adventure World</t>
        </is>
      </c>
      <c r="E37989" s="8" t="inlineStr">
        <is>
          <t>Avengers Assemble: Flight Force Single Rider</t>
        </is>
      </c>
      <c r="F37989" s="8" t="inlineStr">
        <is>
          <t>STANDBY</t>
        </is>
      </c>
      <c r="G37989" s="8" t="n">
        <v>5</v>
      </c>
      <c r="H37989" s="8" t="inlineStr">
        <is>
          <t>OPERATING</t>
        </is>
      </c>
    </row>
    <row r="37990">
      <c r="A37990" s="8" t="inlineStr">
        <is>
          <t>2026-08-08</t>
        </is>
      </c>
      <c r="B37990" s="8" t="n">
        <v>9</v>
      </c>
      <c r="C37990" s="8" t="n">
        <v>15</v>
      </c>
      <c r="D37990" s="8" t="inlineStr">
        <is>
          <t>Disney Adventure World</t>
        </is>
      </c>
      <c r="E37990" s="8" t="inlineStr">
        <is>
          <t>Spider-Man W.E.B. Adventure</t>
        </is>
      </c>
      <c r="F37990" s="8" t="inlineStr">
        <is>
          <t>STANDBY</t>
        </is>
      </c>
      <c r="G37990" s="8" t="n">
        <v>30</v>
      </c>
      <c r="H37990" s="8" t="inlineStr">
        <is>
          <t>OPERATING</t>
        </is>
      </c>
    </row>
    <row r="37991">
      <c r="A37991" s="8" t="inlineStr">
        <is>
          <t>2026-08-08</t>
        </is>
      </c>
      <c r="B37991" s="8" t="n">
        <v>9</v>
      </c>
      <c r="C37991" s="8" t="n">
        <v>15</v>
      </c>
      <c r="D37991" s="8" t="inlineStr">
        <is>
          <t>Disney Adventure World</t>
        </is>
      </c>
      <c r="E37991" s="8" t="inlineStr">
        <is>
          <t>Spider-Man W.E.B. Adventure Single Rider</t>
        </is>
      </c>
      <c r="F37991" s="8" t="inlineStr">
        <is>
          <t>STANDBY</t>
        </is>
      </c>
      <c r="G37991" s="8" t="n">
        <v>5</v>
      </c>
      <c r="H37991" s="8" t="inlineStr">
        <is>
          <t>OPERATING</t>
        </is>
      </c>
    </row>
    <row r="37992">
      <c r="A37992" s="8" t="inlineStr">
        <is>
          <t>2026-08-08</t>
        </is>
      </c>
      <c r="B37992" s="8" t="n">
        <v>9</v>
      </c>
      <c r="C37992" s="8" t="n">
        <v>15</v>
      </c>
      <c r="D37992" s="8" t="inlineStr">
        <is>
          <t>Disney Adventure World</t>
        </is>
      </c>
      <c r="E37992" s="8" t="inlineStr">
        <is>
          <t>The Twilight Zone Tower of Terror</t>
        </is>
      </c>
      <c r="F37992" s="8" t="inlineStr">
        <is>
          <t>STANDBY</t>
        </is>
      </c>
      <c r="G37992" s="8" t="n">
        <v>20</v>
      </c>
      <c r="H37992" s="8" t="inlineStr">
        <is>
          <t>OPERATING</t>
        </is>
      </c>
    </row>
    <row r="37993">
      <c r="A37993" s="8" t="inlineStr">
        <is>
          <t>2026-08-08</t>
        </is>
      </c>
      <c r="B37993" s="8" t="n">
        <v>9</v>
      </c>
      <c r="C37993" s="8" t="n">
        <v>15</v>
      </c>
      <c r="D37993" s="8" t="inlineStr">
        <is>
          <t>Disney Adventure World</t>
        </is>
      </c>
      <c r="E37993" s="8" t="inlineStr">
        <is>
          <t>Cars Quatre Roues Rallye</t>
        </is>
      </c>
      <c r="F37993" s="8" t="inlineStr">
        <is>
          <t>STANDBY</t>
        </is>
      </c>
      <c r="G37993" s="8" t="n">
        <v>0</v>
      </c>
      <c r="H37993" s="8" t="inlineStr">
        <is>
          <t>CLOSED</t>
        </is>
      </c>
    </row>
    <row r="37994">
      <c r="A37994" s="8" t="inlineStr">
        <is>
          <t>2026-08-08</t>
        </is>
      </c>
      <c r="B37994" s="8" t="n">
        <v>9</v>
      </c>
      <c r="C37994" s="8" t="n">
        <v>15</v>
      </c>
      <c r="D37994" s="8" t="inlineStr">
        <is>
          <t>Disney Adventure World</t>
        </is>
      </c>
      <c r="E37994" s="8" t="inlineStr">
        <is>
          <t>Cars ROAD TRIP</t>
        </is>
      </c>
      <c r="F37994" s="8" t="inlineStr">
        <is>
          <t>STANDBY</t>
        </is>
      </c>
      <c r="G37994" s="8" t="n">
        <v>0</v>
      </c>
      <c r="H37994" s="8" t="inlineStr">
        <is>
          <t>CLOSED</t>
        </is>
      </c>
    </row>
    <row r="37995">
      <c r="A37995" s="8" t="inlineStr">
        <is>
          <t>2026-08-08</t>
        </is>
      </c>
      <c r="B37995" s="8" t="n">
        <v>9</v>
      </c>
      <c r="C37995" s="8" t="n">
        <v>15</v>
      </c>
      <c r="D37995" s="8" t="inlineStr">
        <is>
          <t>Disney Adventure World</t>
        </is>
      </c>
      <c r="E37995" s="8" t="inlineStr">
        <is>
          <t>Crush's Coaster</t>
        </is>
      </c>
      <c r="F37995" s="8" t="inlineStr">
        <is>
          <t>STANDBY</t>
        </is>
      </c>
      <c r="G37995" s="8" t="n">
        <v>105</v>
      </c>
      <c r="H37995" s="8" t="inlineStr">
        <is>
          <t>OPERATING</t>
        </is>
      </c>
    </row>
    <row r="37996">
      <c r="A37996" s="8" t="inlineStr">
        <is>
          <t>2026-08-08</t>
        </is>
      </c>
      <c r="B37996" s="8" t="n">
        <v>9</v>
      </c>
      <c r="C37996" s="8" t="n">
        <v>15</v>
      </c>
      <c r="D37996" s="8" t="inlineStr">
        <is>
          <t>Disney Adventure World</t>
        </is>
      </c>
      <c r="E37996" s="8" t="inlineStr">
        <is>
          <t>Crush's Coaster Single Rider</t>
        </is>
      </c>
      <c r="F37996" s="8" t="inlineStr">
        <is>
          <t>STANDBY</t>
        </is>
      </c>
      <c r="G37996" s="8" t="n">
        <v>60</v>
      </c>
      <c r="H37996" s="8" t="inlineStr">
        <is>
          <t>OPERATING</t>
        </is>
      </c>
    </row>
    <row r="37997">
      <c r="A37997" s="8" t="inlineStr">
        <is>
          <t>2026-08-08</t>
        </is>
      </c>
      <c r="B37997" s="8" t="n">
        <v>9</v>
      </c>
      <c r="C37997" s="8" t="n">
        <v>15</v>
      </c>
      <c r="D37997" s="8" t="inlineStr">
        <is>
          <t>Disney Adventure World</t>
        </is>
      </c>
      <c r="E37997" s="8" t="inlineStr">
        <is>
          <t>Les Tapis Volants - Flying Carpets Over Agrabah®</t>
        </is>
      </c>
      <c r="F37997" s="8" t="inlineStr">
        <is>
          <t>STANDBY</t>
        </is>
      </c>
      <c r="G37997" s="8" t="n">
        <v>5</v>
      </c>
      <c r="H37997" s="8" t="inlineStr">
        <is>
          <t>OPERATING</t>
        </is>
      </c>
    </row>
    <row r="37998">
      <c r="A37998" s="8" t="inlineStr">
        <is>
          <t>2026-08-08</t>
        </is>
      </c>
      <c r="B37998" s="8" t="n">
        <v>9</v>
      </c>
      <c r="C37998" s="8" t="n">
        <v>15</v>
      </c>
      <c r="D37998" s="8" t="inlineStr">
        <is>
          <t>Disney Adventure World</t>
        </is>
      </c>
      <c r="E37998" s="8" t="inlineStr">
        <is>
          <t>Ratatouille : L’Aventure Totalement Toquée de Rémy​</t>
        </is>
      </c>
      <c r="F37998" s="8" t="inlineStr">
        <is>
          <t>STANDBY</t>
        </is>
      </c>
      <c r="G37998" s="8" t="n">
        <v>0</v>
      </c>
      <c r="H37998" s="8" t="inlineStr">
        <is>
          <t>CLOSED</t>
        </is>
      </c>
    </row>
    <row r="37999">
      <c r="A37999" s="8" t="inlineStr">
        <is>
          <t>2026-08-08</t>
        </is>
      </c>
      <c r="B37999" s="8" t="n">
        <v>9</v>
      </c>
      <c r="C37999" s="8" t="n">
        <v>15</v>
      </c>
      <c r="D37999" s="8" t="inlineStr">
        <is>
          <t>Disney Adventure World</t>
        </is>
      </c>
      <c r="E37999" s="8" t="inlineStr">
        <is>
          <t>Ratatouille: The Adventure Single Rider</t>
        </is>
      </c>
      <c r="F37999" s="8" t="inlineStr">
        <is>
          <t>STANDBY</t>
        </is>
      </c>
      <c r="G37999" s="8" t="n">
        <v>0</v>
      </c>
      <c r="H37999" s="8" t="inlineStr">
        <is>
          <t>CLOSED</t>
        </is>
      </c>
    </row>
    <row r="38000">
      <c r="A38000" s="8" t="inlineStr">
        <is>
          <t>2026-08-08</t>
        </is>
      </c>
      <c r="B38000" s="8" t="n">
        <v>9</v>
      </c>
      <c r="C38000" s="8" t="n">
        <v>15</v>
      </c>
      <c r="D38000" s="8" t="inlineStr">
        <is>
          <t>Disney Adventure World</t>
        </is>
      </c>
      <c r="E38000" s="8" t="inlineStr">
        <is>
          <t>RC Racer</t>
        </is>
      </c>
      <c r="F38000" s="8" t="inlineStr">
        <is>
          <t>STANDBY</t>
        </is>
      </c>
      <c r="G38000" s="8" t="n">
        <v>5</v>
      </c>
      <c r="H38000" s="8" t="inlineStr">
        <is>
          <t>OPERATING</t>
        </is>
      </c>
    </row>
    <row r="38001">
      <c r="A38001" s="8" t="inlineStr">
        <is>
          <t>2026-08-08</t>
        </is>
      </c>
      <c r="B38001" s="8" t="n">
        <v>9</v>
      </c>
      <c r="C38001" s="8" t="n">
        <v>15</v>
      </c>
      <c r="D38001" s="8" t="inlineStr">
        <is>
          <t>Disney Adventure World</t>
        </is>
      </c>
      <c r="E38001" s="8" t="inlineStr">
        <is>
          <t>RC Racer Single Rider</t>
        </is>
      </c>
      <c r="F38001" s="8" t="inlineStr">
        <is>
          <t>STANDBY</t>
        </is>
      </c>
      <c r="G38001" s="8" t="n">
        <v>5</v>
      </c>
      <c r="H38001" s="8" t="inlineStr">
        <is>
          <t>OPERATING</t>
        </is>
      </c>
    </row>
    <row r="38002">
      <c r="A38002" s="8" t="inlineStr">
        <is>
          <t>2026-08-08</t>
        </is>
      </c>
      <c r="B38002" s="8" t="n">
        <v>9</v>
      </c>
      <c r="C38002" s="8" t="n">
        <v>15</v>
      </c>
      <c r="D38002" s="8" t="inlineStr">
        <is>
          <t>Disney Adventure World</t>
        </is>
      </c>
      <c r="E38002" s="8" t="inlineStr">
        <is>
          <t>Slinky® Dog Zigzag Spin</t>
        </is>
      </c>
      <c r="F38002" s="8" t="inlineStr">
        <is>
          <t>STANDBY</t>
        </is>
      </c>
      <c r="G38002" s="8" t="n">
        <v>0</v>
      </c>
      <c r="H38002" s="8" t="inlineStr">
        <is>
          <t>CLOSED</t>
        </is>
      </c>
    </row>
    <row r="38003">
      <c r="A38003" s="8" t="inlineStr">
        <is>
          <t>2026-08-08</t>
        </is>
      </c>
      <c r="B38003" s="8" t="n">
        <v>9</v>
      </c>
      <c r="C38003" s="8" t="n">
        <v>15</v>
      </c>
      <c r="D38003" s="8" t="inlineStr">
        <is>
          <t>Disney Adventure World</t>
        </is>
      </c>
      <c r="E38003" s="8" t="inlineStr">
        <is>
          <t>Toy Soldiers Parachute Drop</t>
        </is>
      </c>
      <c r="F38003" s="8" t="inlineStr">
        <is>
          <t>STANDBY</t>
        </is>
      </c>
      <c r="G38003" s="8" t="n">
        <v>5</v>
      </c>
      <c r="H38003" s="8" t="inlineStr">
        <is>
          <t>OPERATING</t>
        </is>
      </c>
    </row>
    <row r="38004">
      <c r="A38004" s="8" t="inlineStr">
        <is>
          <t>2026-08-08</t>
        </is>
      </c>
      <c r="B38004" s="8" t="n">
        <v>9</v>
      </c>
      <c r="C38004" s="8" t="n">
        <v>15</v>
      </c>
      <c r="D38004" s="8" t="inlineStr">
        <is>
          <t>Disney Adventure World</t>
        </is>
      </c>
      <c r="E38004" s="8" t="inlineStr">
        <is>
          <t>Toy Soldiers Parachute Drop Single Rider</t>
        </is>
      </c>
      <c r="F38004" s="8" t="inlineStr">
        <is>
          <t>STANDBY</t>
        </is>
      </c>
      <c r="G38004" s="8" t="n">
        <v>5</v>
      </c>
      <c r="H38004" s="8" t="inlineStr">
        <is>
          <t>OPERATING</t>
        </is>
      </c>
    </row>
    <row r="38005">
      <c r="A38005" s="8" t="inlineStr">
        <is>
          <t>2026-08-08</t>
        </is>
      </c>
      <c r="B38005" s="8" t="n">
        <v>9</v>
      </c>
      <c r="C38005" s="8" t="n">
        <v>15</v>
      </c>
      <c r="D38005" s="8" t="inlineStr">
        <is>
          <t>Disney Adventure World</t>
        </is>
      </c>
      <c r="E38005" s="8" t="inlineStr">
        <is>
          <t>Entry to World of Frozen</t>
        </is>
      </c>
      <c r="F38005" s="8" t="inlineStr">
        <is>
          <t>STANDBY</t>
        </is>
      </c>
      <c r="G38005" s="8" t="n">
        <v>0</v>
      </c>
      <c r="H38005" s="8" t="inlineStr">
        <is>
          <t>OPERATING</t>
        </is>
      </c>
    </row>
    <row r="38006">
      <c r="A38006" s="8" t="inlineStr">
        <is>
          <t>2026-08-08</t>
        </is>
      </c>
      <c r="B38006" s="8" t="n">
        <v>9</v>
      </c>
      <c r="C38006" s="8" t="n">
        <v>15</v>
      </c>
      <c r="D38006" s="8" t="inlineStr">
        <is>
          <t>Disney Adventure World</t>
        </is>
      </c>
      <c r="E38006" s="8" t="inlineStr">
        <is>
          <t>Frozen Ever After</t>
        </is>
      </c>
      <c r="F38006" s="8" t="inlineStr">
        <is>
          <t>STANDBY</t>
        </is>
      </c>
      <c r="G38006" s="8" t="n">
        <v>50</v>
      </c>
      <c r="H38006" s="8" t="inlineStr">
        <is>
          <t>OPERATING</t>
        </is>
      </c>
    </row>
    <row r="38007">
      <c r="A38007" s="8" t="inlineStr">
        <is>
          <t>2026-08-08</t>
        </is>
      </c>
      <c r="B38007" s="8" t="n">
        <v>9</v>
      </c>
      <c r="C38007" s="8" t="n">
        <v>15</v>
      </c>
      <c r="D38007" s="8" t="inlineStr">
        <is>
          <t>Disney Adventure World</t>
        </is>
      </c>
      <c r="E38007" s="8" t="inlineStr">
        <is>
          <t>Raiponce Tangled Spin</t>
        </is>
      </c>
      <c r="F38007" s="8" t="inlineStr">
        <is>
          <t>STANDBY</t>
        </is>
      </c>
      <c r="G38007" s="8" t="n">
        <v>5</v>
      </c>
      <c r="H38007" s="8" t="inlineStr">
        <is>
          <t>OPERATING</t>
        </is>
      </c>
    </row>
    <row r="38008">
      <c r="A38008" s="8" t="inlineStr">
        <is>
          <t>2026-08-08</t>
        </is>
      </c>
      <c r="B38008" s="8" t="n">
        <v>9</v>
      </c>
      <c r="C38008" s="8" t="n">
        <v>31</v>
      </c>
      <c r="D38008" s="8" t="inlineStr">
        <is>
          <t>Disneyland Park</t>
        </is>
      </c>
      <c r="E38008" s="8" t="inlineStr">
        <is>
          <t>Adventure Isle</t>
        </is>
      </c>
      <c r="F38008" s="8" t="inlineStr">
        <is>
          <t>STANDBY</t>
        </is>
      </c>
      <c r="G38008" s="8" t="n">
        <v>0</v>
      </c>
      <c r="H38008" s="8" t="inlineStr">
        <is>
          <t>OPERATING</t>
        </is>
      </c>
    </row>
    <row r="38009">
      <c r="A38009" s="8" t="inlineStr">
        <is>
          <t>2026-08-08</t>
        </is>
      </c>
      <c r="B38009" s="8" t="n">
        <v>9</v>
      </c>
      <c r="C38009" s="8" t="n">
        <v>31</v>
      </c>
      <c r="D38009" s="8" t="inlineStr">
        <is>
          <t>Disneyland Park</t>
        </is>
      </c>
      <c r="E38009" s="8" t="inlineStr">
        <is>
          <t>Indiana Jones and the Temple of Peril Single Rider</t>
        </is>
      </c>
      <c r="F38009" s="8" t="inlineStr">
        <is>
          <t>STANDBY</t>
        </is>
      </c>
      <c r="G38009" s="8" t="n">
        <v>5</v>
      </c>
      <c r="H38009" s="8" t="inlineStr">
        <is>
          <t>OPERATING</t>
        </is>
      </c>
    </row>
    <row r="38010">
      <c r="A38010" s="8" t="inlineStr">
        <is>
          <t>2026-08-08</t>
        </is>
      </c>
      <c r="B38010" s="8" t="n">
        <v>9</v>
      </c>
      <c r="C38010" s="8" t="n">
        <v>31</v>
      </c>
      <c r="D38010" s="8" t="inlineStr">
        <is>
          <t>Disneyland Park</t>
        </is>
      </c>
      <c r="E38010" s="8" t="inlineStr">
        <is>
          <t>Indiana Jones™ and the Temple of Peril</t>
        </is>
      </c>
      <c r="F38010" s="8" t="inlineStr">
        <is>
          <t>STANDBY</t>
        </is>
      </c>
      <c r="G38010" s="8" t="n">
        <v>5</v>
      </c>
      <c r="H38010" s="8" t="inlineStr">
        <is>
          <t>OPERATING</t>
        </is>
      </c>
    </row>
    <row r="38011">
      <c r="A38011" s="8" t="inlineStr">
        <is>
          <t>2026-08-08</t>
        </is>
      </c>
      <c r="B38011" s="8" t="n">
        <v>9</v>
      </c>
      <c r="C38011" s="8" t="n">
        <v>31</v>
      </c>
      <c r="D38011" s="8" t="inlineStr">
        <is>
          <t>Disneyland Park</t>
        </is>
      </c>
      <c r="E38011" s="8" t="inlineStr">
        <is>
          <t>La Cabane des Robinson</t>
        </is>
      </c>
      <c r="F38011" s="8" t="inlineStr">
        <is>
          <t>STANDBY</t>
        </is>
      </c>
      <c r="G38011" s="8" t="n">
        <v>5</v>
      </c>
      <c r="H38011" s="8" t="inlineStr">
        <is>
          <t>OPERATING</t>
        </is>
      </c>
    </row>
    <row r="38012">
      <c r="A38012" s="8" t="inlineStr">
        <is>
          <t>2026-08-08</t>
        </is>
      </c>
      <c r="B38012" s="8" t="n">
        <v>9</v>
      </c>
      <c r="C38012" s="8" t="n">
        <v>31</v>
      </c>
      <c r="D38012" s="8" t="inlineStr">
        <is>
          <t>Disneyland Park</t>
        </is>
      </c>
      <c r="E38012" s="8" t="inlineStr">
        <is>
          <t>Le Passage Enchanté d'Aladdin</t>
        </is>
      </c>
      <c r="F38012" s="8" t="inlineStr">
        <is>
          <t>STANDBY</t>
        </is>
      </c>
      <c r="G38012" s="8" t="n">
        <v>0</v>
      </c>
      <c r="H38012" s="8" t="inlineStr">
        <is>
          <t>OPERATING</t>
        </is>
      </c>
    </row>
    <row r="38013">
      <c r="A38013" s="8" t="inlineStr">
        <is>
          <t>2026-08-08</t>
        </is>
      </c>
      <c r="B38013" s="8" t="n">
        <v>9</v>
      </c>
      <c r="C38013" s="8" t="n">
        <v>31</v>
      </c>
      <c r="D38013" s="8" t="inlineStr">
        <is>
          <t>Disneyland Park</t>
        </is>
      </c>
      <c r="E38013" s="8" t="inlineStr">
        <is>
          <t>Pirate Galleon</t>
        </is>
      </c>
      <c r="F38013" s="8" t="inlineStr">
        <is>
          <t>STANDBY</t>
        </is>
      </c>
      <c r="G38013" s="8" t="n">
        <v>0</v>
      </c>
      <c r="H38013" s="8" t="inlineStr">
        <is>
          <t>CLOSED</t>
        </is>
      </c>
    </row>
    <row r="38014">
      <c r="A38014" s="8" t="inlineStr">
        <is>
          <t>2026-08-08</t>
        </is>
      </c>
      <c r="B38014" s="8" t="n">
        <v>9</v>
      </c>
      <c r="C38014" s="8" t="n">
        <v>31</v>
      </c>
      <c r="D38014" s="8" t="inlineStr">
        <is>
          <t>Disneyland Park</t>
        </is>
      </c>
      <c r="E38014" s="8" t="inlineStr">
        <is>
          <t>Pirates of the Caribbean</t>
        </is>
      </c>
      <c r="F38014" s="8" t="inlineStr">
        <is>
          <t>STANDBY</t>
        </is>
      </c>
      <c r="G38014" s="8" t="n">
        <v>5</v>
      </c>
      <c r="H38014" s="8" t="inlineStr">
        <is>
          <t>OPERATING</t>
        </is>
      </c>
    </row>
    <row r="38015">
      <c r="A38015" s="8" t="inlineStr">
        <is>
          <t>2026-08-08</t>
        </is>
      </c>
      <c r="B38015" s="8" t="n">
        <v>9</v>
      </c>
      <c r="C38015" s="8" t="n">
        <v>31</v>
      </c>
      <c r="D38015" s="8" t="inlineStr">
        <is>
          <t>Disneyland Park</t>
        </is>
      </c>
      <c r="E38015" s="8" t="inlineStr">
        <is>
          <t>Pirates' Beach</t>
        </is>
      </c>
      <c r="F38015" s="8" t="inlineStr">
        <is>
          <t>STANDBY</t>
        </is>
      </c>
      <c r="G38015" s="8" t="n">
        <v>0</v>
      </c>
      <c r="H38015" s="8" t="inlineStr">
        <is>
          <t>OPERATING</t>
        </is>
      </c>
    </row>
    <row r="38016">
      <c r="A38016" s="8" t="inlineStr">
        <is>
          <t>2026-08-08</t>
        </is>
      </c>
      <c r="B38016" s="8" t="n">
        <v>9</v>
      </c>
      <c r="C38016" s="8" t="n">
        <v>31</v>
      </c>
      <c r="D38016" s="8" t="inlineStr">
        <is>
          <t>Disneyland Park</t>
        </is>
      </c>
      <c r="E38016" s="8" t="inlineStr">
        <is>
          <t>Autopia, presented by Avis</t>
        </is>
      </c>
      <c r="F38016" s="8" t="inlineStr">
        <is>
          <t>STANDBY</t>
        </is>
      </c>
      <c r="G38016" s="8" t="n">
        <v>5</v>
      </c>
      <c r="H38016" s="8" t="inlineStr">
        <is>
          <t>OPERATING</t>
        </is>
      </c>
    </row>
    <row r="38017">
      <c r="A38017" s="8" t="inlineStr">
        <is>
          <t>2026-08-08</t>
        </is>
      </c>
      <c r="B38017" s="8" t="n">
        <v>9</v>
      </c>
      <c r="C38017" s="8" t="n">
        <v>31</v>
      </c>
      <c r="D38017" s="8" t="inlineStr">
        <is>
          <t>Disneyland Park</t>
        </is>
      </c>
      <c r="E38017" s="8" t="inlineStr">
        <is>
          <t>Buzz Lightyear Laser Blast</t>
        </is>
      </c>
      <c r="F38017" s="8" t="inlineStr">
        <is>
          <t>STANDBY</t>
        </is>
      </c>
      <c r="G38017" s="8" t="n">
        <v>15</v>
      </c>
      <c r="H38017" s="8" t="inlineStr">
        <is>
          <t>OPERATING</t>
        </is>
      </c>
    </row>
    <row r="38018">
      <c r="A38018" s="8" t="inlineStr">
        <is>
          <t>2026-08-08</t>
        </is>
      </c>
      <c r="B38018" s="8" t="n">
        <v>9</v>
      </c>
      <c r="C38018" s="8" t="n">
        <v>31</v>
      </c>
      <c r="D38018" s="8" t="inlineStr">
        <is>
          <t>Disneyland Park</t>
        </is>
      </c>
      <c r="E38018" s="8" t="inlineStr">
        <is>
          <t>Disneyland Railroad Discoveryland Station</t>
        </is>
      </c>
      <c r="F38018" s="8" t="inlineStr">
        <is>
          <t>STANDBY</t>
        </is>
      </c>
      <c r="G38018" s="8" t="n">
        <v>0</v>
      </c>
      <c r="H38018" s="8" t="inlineStr">
        <is>
          <t>CLOSED</t>
        </is>
      </c>
    </row>
    <row r="38019">
      <c r="A38019" s="8" t="inlineStr">
        <is>
          <t>2026-08-08</t>
        </is>
      </c>
      <c r="B38019" s="8" t="n">
        <v>9</v>
      </c>
      <c r="C38019" s="8" t="n">
        <v>31</v>
      </c>
      <c r="D38019" s="8" t="inlineStr">
        <is>
          <t>Disneyland Park</t>
        </is>
      </c>
      <c r="E38019" s="8" t="inlineStr">
        <is>
          <t>Les Mystères du Nautilus</t>
        </is>
      </c>
      <c r="F38019" s="8" t="inlineStr">
        <is>
          <t>STANDBY</t>
        </is>
      </c>
      <c r="G38019" s="8" t="n">
        <v>0</v>
      </c>
      <c r="H38019" s="8" t="inlineStr">
        <is>
          <t>OPERATING</t>
        </is>
      </c>
    </row>
    <row r="38020">
      <c r="A38020" s="8" t="inlineStr">
        <is>
          <t>2026-08-08</t>
        </is>
      </c>
      <c r="B38020" s="8" t="n">
        <v>9</v>
      </c>
      <c r="C38020" s="8" t="n">
        <v>31</v>
      </c>
      <c r="D38020" s="8" t="inlineStr">
        <is>
          <t>Disneyland Park</t>
        </is>
      </c>
      <c r="E38020" s="8" t="inlineStr">
        <is>
          <t>Mickey’s PhilharMagic</t>
        </is>
      </c>
      <c r="F38020" s="8" t="inlineStr">
        <is>
          <t>STANDBY</t>
        </is>
      </c>
      <c r="G38020" s="8" t="n">
        <v>0</v>
      </c>
      <c r="H38020" s="8" t="inlineStr">
        <is>
          <t>CLOSED</t>
        </is>
      </c>
    </row>
    <row r="38021">
      <c r="A38021" s="8" t="inlineStr">
        <is>
          <t>2026-08-08</t>
        </is>
      </c>
      <c r="B38021" s="8" t="n">
        <v>9</v>
      </c>
      <c r="C38021" s="8" t="n">
        <v>31</v>
      </c>
      <c r="D38021" s="8" t="inlineStr">
        <is>
          <t>Disneyland Park</t>
        </is>
      </c>
      <c r="E38021" s="8" t="inlineStr">
        <is>
          <t>Orbitron®</t>
        </is>
      </c>
      <c r="F38021" s="8" t="inlineStr">
        <is>
          <t>STANDBY</t>
        </is>
      </c>
      <c r="G38021" s="8" t="n">
        <v>0</v>
      </c>
      <c r="H38021" s="8" t="inlineStr">
        <is>
          <t>OPERATING</t>
        </is>
      </c>
    </row>
    <row r="38022">
      <c r="A38022" s="8" t="inlineStr">
        <is>
          <t>2026-08-08</t>
        </is>
      </c>
      <c r="B38022" s="8" t="n">
        <v>9</v>
      </c>
      <c r="C38022" s="8" t="n">
        <v>31</v>
      </c>
      <c r="D38022" s="8" t="inlineStr">
        <is>
          <t>Disneyland Park</t>
        </is>
      </c>
      <c r="E38022" s="8" t="inlineStr">
        <is>
          <t>Star Tours: The Adventures Continue*</t>
        </is>
      </c>
      <c r="F38022" s="8" t="inlineStr">
        <is>
          <t>STANDBY</t>
        </is>
      </c>
      <c r="G38022" s="8" t="n">
        <v>5</v>
      </c>
      <c r="H38022" s="8" t="inlineStr">
        <is>
          <t>OPERATING</t>
        </is>
      </c>
    </row>
    <row r="38023">
      <c r="A38023" s="8" t="inlineStr">
        <is>
          <t>2026-08-08</t>
        </is>
      </c>
      <c r="B38023" s="8" t="n">
        <v>9</v>
      </c>
      <c r="C38023" s="8" t="n">
        <v>31</v>
      </c>
      <c r="D38023" s="8" t="inlineStr">
        <is>
          <t>Disneyland Park</t>
        </is>
      </c>
      <c r="E38023" s="8" t="inlineStr">
        <is>
          <t>Star Wars Hyperspace Mountain</t>
        </is>
      </c>
      <c r="F38023" s="8" t="inlineStr">
        <is>
          <t>STANDBY</t>
        </is>
      </c>
      <c r="G38023" s="8" t="n">
        <v>20</v>
      </c>
      <c r="H38023" s="8" t="inlineStr">
        <is>
          <t>OPERATING</t>
        </is>
      </c>
    </row>
    <row r="38024">
      <c r="A38024" s="8" t="inlineStr">
        <is>
          <t>2026-08-08</t>
        </is>
      </c>
      <c r="B38024" s="8" t="n">
        <v>9</v>
      </c>
      <c r="C38024" s="8" t="n">
        <v>31</v>
      </c>
      <c r="D38024" s="8" t="inlineStr">
        <is>
          <t>Disneyland Park</t>
        </is>
      </c>
      <c r="E38024" s="8" t="inlineStr">
        <is>
          <t>Star Wars Hyperspace Mountain Single Rider</t>
        </is>
      </c>
      <c r="F38024" s="8" t="inlineStr">
        <is>
          <t>STANDBY</t>
        </is>
      </c>
      <c r="G38024" s="8" t="n">
        <v>0</v>
      </c>
      <c r="H38024" s="8" t="inlineStr">
        <is>
          <t>OPERATING</t>
        </is>
      </c>
    </row>
    <row r="38025">
      <c r="A38025" s="8" t="inlineStr">
        <is>
          <t>2026-08-08</t>
        </is>
      </c>
      <c r="B38025" s="8" t="n">
        <v>9</v>
      </c>
      <c r="C38025" s="8" t="n">
        <v>31</v>
      </c>
      <c r="D38025" s="8" t="inlineStr">
        <is>
          <t>Disneyland Park</t>
        </is>
      </c>
      <c r="E38025" s="8" t="inlineStr">
        <is>
          <t>Welcome to Starport: A Star Wars Encounter</t>
        </is>
      </c>
      <c r="F38025" s="8" t="inlineStr">
        <is>
          <t>STANDBY</t>
        </is>
      </c>
      <c r="G38025" s="8" t="n">
        <v>0</v>
      </c>
      <c r="H38025" s="8" t="inlineStr">
        <is>
          <t>CLOSED</t>
        </is>
      </c>
    </row>
    <row r="38026">
      <c r="A38026" s="8" t="inlineStr">
        <is>
          <t>2026-08-08</t>
        </is>
      </c>
      <c r="B38026" s="8" t="n">
        <v>9</v>
      </c>
      <c r="C38026" s="8" t="n">
        <v>31</v>
      </c>
      <c r="D38026" s="8" t="inlineStr">
        <is>
          <t>Disneyland Park</t>
        </is>
      </c>
      <c r="E38026" s="8" t="inlineStr">
        <is>
          <t>"it's a small world"</t>
        </is>
      </c>
      <c r="F38026" s="8" t="inlineStr">
        <is>
          <t>STANDBY</t>
        </is>
      </c>
      <c r="G38026" s="8" t="n">
        <v>5</v>
      </c>
      <c r="H38026" s="8" t="inlineStr">
        <is>
          <t>OPERATING</t>
        </is>
      </c>
    </row>
    <row r="38027">
      <c r="A38027" s="8" t="inlineStr">
        <is>
          <t>2026-08-08</t>
        </is>
      </c>
      <c r="B38027" s="8" t="n">
        <v>9</v>
      </c>
      <c r="C38027" s="8" t="n">
        <v>31</v>
      </c>
      <c r="D38027" s="8" t="inlineStr">
        <is>
          <t>Disneyland Park</t>
        </is>
      </c>
      <c r="E38027" s="8" t="inlineStr">
        <is>
          <t>Alice's Curious Labyrinth</t>
        </is>
      </c>
      <c r="F38027" s="8" t="inlineStr">
        <is>
          <t>STANDBY</t>
        </is>
      </c>
      <c r="G38027" s="8" t="n">
        <v>5</v>
      </c>
      <c r="H38027" s="8" t="inlineStr">
        <is>
          <t>OPERATING</t>
        </is>
      </c>
    </row>
    <row r="38028">
      <c r="A38028" s="8" t="inlineStr">
        <is>
          <t>2026-08-08</t>
        </is>
      </c>
      <c r="B38028" s="8" t="n">
        <v>9</v>
      </c>
      <c r="C38028" s="8" t="n">
        <v>31</v>
      </c>
      <c r="D38028" s="8" t="inlineStr">
        <is>
          <t>Disneyland Park</t>
        </is>
      </c>
      <c r="E38028" s="8" t="inlineStr">
        <is>
          <t>Blanche-Neige et les Sept Nains®</t>
        </is>
      </c>
      <c r="F38028" s="8" t="inlineStr">
        <is>
          <t>STANDBY</t>
        </is>
      </c>
      <c r="G38028" s="8" t="n">
        <v>5</v>
      </c>
      <c r="H38028" s="8" t="inlineStr">
        <is>
          <t>OPERATING</t>
        </is>
      </c>
    </row>
    <row r="38029">
      <c r="A38029" s="8" t="inlineStr">
        <is>
          <t>2026-08-08</t>
        </is>
      </c>
      <c r="B38029" s="8" t="n">
        <v>9</v>
      </c>
      <c r="C38029" s="8" t="n">
        <v>31</v>
      </c>
      <c r="D38029" s="8" t="inlineStr">
        <is>
          <t>Disneyland Park</t>
        </is>
      </c>
      <c r="E38029" s="8" t="inlineStr">
        <is>
          <t>Casey Jr. – le Petit Train du Cirque</t>
        </is>
      </c>
      <c r="F38029" s="8" t="inlineStr">
        <is>
          <t>STANDBY</t>
        </is>
      </c>
      <c r="G38029" s="8" t="n">
        <v>5</v>
      </c>
      <c r="H38029" s="8" t="inlineStr">
        <is>
          <t>OPERATING</t>
        </is>
      </c>
    </row>
    <row r="38030">
      <c r="A38030" s="8" t="inlineStr">
        <is>
          <t>2026-08-08</t>
        </is>
      </c>
      <c r="B38030" s="8" t="n">
        <v>9</v>
      </c>
      <c r="C38030" s="8" t="n">
        <v>31</v>
      </c>
      <c r="D38030" s="8" t="inlineStr">
        <is>
          <t>Disneyland Park</t>
        </is>
      </c>
      <c r="E38030" s="8" t="inlineStr">
        <is>
          <t>Disneyland Railroad Fantasyland Station</t>
        </is>
      </c>
      <c r="F38030" s="8" t="inlineStr">
        <is>
          <t>STANDBY</t>
        </is>
      </c>
      <c r="G38030" s="8" t="n">
        <v>0</v>
      </c>
      <c r="H38030" s="8" t="inlineStr">
        <is>
          <t>CLOSED</t>
        </is>
      </c>
    </row>
    <row r="38031">
      <c r="A38031" s="8" t="inlineStr">
        <is>
          <t>2026-08-08</t>
        </is>
      </c>
      <c r="B38031" s="8" t="n">
        <v>9</v>
      </c>
      <c r="C38031" s="8" t="n">
        <v>31</v>
      </c>
      <c r="D38031" s="8" t="inlineStr">
        <is>
          <t>Disneyland Park</t>
        </is>
      </c>
      <c r="E38031" s="8" t="inlineStr">
        <is>
          <t>Disneyland Railroad Main Street Station</t>
        </is>
      </c>
      <c r="F38031" s="8" t="inlineStr">
        <is>
          <t>STANDBY</t>
        </is>
      </c>
      <c r="G38031" s="8" t="n">
        <v>0</v>
      </c>
      <c r="H38031" s="8" t="inlineStr">
        <is>
          <t>CLOSED</t>
        </is>
      </c>
    </row>
    <row r="38032">
      <c r="A38032" s="8" t="inlineStr">
        <is>
          <t>2026-08-08</t>
        </is>
      </c>
      <c r="B38032" s="8" t="n">
        <v>9</v>
      </c>
      <c r="C38032" s="8" t="n">
        <v>31</v>
      </c>
      <c r="D38032" s="8" t="inlineStr">
        <is>
          <t>Disneyland Park</t>
        </is>
      </c>
      <c r="E38032" s="8" t="inlineStr">
        <is>
          <t>Dumbo the Flying Elephant</t>
        </is>
      </c>
      <c r="F38032" s="8" t="inlineStr">
        <is>
          <t>STANDBY</t>
        </is>
      </c>
      <c r="G38032" s="8" t="n">
        <v>15</v>
      </c>
      <c r="H38032" s="8" t="inlineStr">
        <is>
          <t>OPERATING</t>
        </is>
      </c>
    </row>
    <row r="38033">
      <c r="A38033" s="8" t="inlineStr">
        <is>
          <t>2026-08-08</t>
        </is>
      </c>
      <c r="B38033" s="8" t="n">
        <v>9</v>
      </c>
      <c r="C38033" s="8" t="n">
        <v>31</v>
      </c>
      <c r="D38033" s="8" t="inlineStr">
        <is>
          <t>Disneyland Park</t>
        </is>
      </c>
      <c r="E38033" s="8" t="inlineStr">
        <is>
          <t>La Tanière du Dragon</t>
        </is>
      </c>
      <c r="F38033" s="8" t="inlineStr">
        <is>
          <t>STANDBY</t>
        </is>
      </c>
      <c r="G38033" s="8" t="n">
        <v>0</v>
      </c>
      <c r="H38033" s="8" t="inlineStr">
        <is>
          <t>OPERATING</t>
        </is>
      </c>
    </row>
    <row r="38034">
      <c r="A38034" s="8" t="inlineStr">
        <is>
          <t>2026-08-08</t>
        </is>
      </c>
      <c r="B38034" s="8" t="n">
        <v>9</v>
      </c>
      <c r="C38034" s="8" t="n">
        <v>31</v>
      </c>
      <c r="D38034" s="8" t="inlineStr">
        <is>
          <t>Disneyland Park</t>
        </is>
      </c>
      <c r="E38034" s="8" t="inlineStr">
        <is>
          <t>Le Carrousel de Lancelot</t>
        </is>
      </c>
      <c r="F38034" s="8" t="inlineStr">
        <is>
          <t>STANDBY</t>
        </is>
      </c>
      <c r="G38034" s="8" t="n">
        <v>5</v>
      </c>
      <c r="H38034" s="8" t="inlineStr">
        <is>
          <t>OPERATING</t>
        </is>
      </c>
    </row>
    <row r="38035">
      <c r="A38035" s="8" t="inlineStr">
        <is>
          <t>2026-08-08</t>
        </is>
      </c>
      <c r="B38035" s="8" t="n">
        <v>9</v>
      </c>
      <c r="C38035" s="8" t="n">
        <v>31</v>
      </c>
      <c r="D38035" s="8" t="inlineStr">
        <is>
          <t>Disneyland Park</t>
        </is>
      </c>
      <c r="E38035" s="8" t="inlineStr">
        <is>
          <t>Le Pays des Contes de Fées, presented by Vittel</t>
        </is>
      </c>
      <c r="F38035" s="8" t="inlineStr">
        <is>
          <t>STANDBY</t>
        </is>
      </c>
      <c r="G38035" s="8" t="n">
        <v>5</v>
      </c>
      <c r="H38035" s="8" t="inlineStr">
        <is>
          <t>OPERATING</t>
        </is>
      </c>
    </row>
    <row r="38036">
      <c r="A38036" s="8" t="inlineStr">
        <is>
          <t>2026-08-08</t>
        </is>
      </c>
      <c r="B38036" s="8" t="n">
        <v>9</v>
      </c>
      <c r="C38036" s="8" t="n">
        <v>31</v>
      </c>
      <c r="D38036" s="8" t="inlineStr">
        <is>
          <t>Disneyland Park</t>
        </is>
      </c>
      <c r="E38036" s="8" t="inlineStr">
        <is>
          <t>Les Voyages de Pinocchio</t>
        </is>
      </c>
      <c r="F38036" s="8" t="inlineStr">
        <is>
          <t>STANDBY</t>
        </is>
      </c>
      <c r="G38036" s="8" t="n">
        <v>5</v>
      </c>
      <c r="H38036" s="8" t="inlineStr">
        <is>
          <t>OPERATING</t>
        </is>
      </c>
    </row>
    <row r="38037">
      <c r="A38037" s="8" t="inlineStr">
        <is>
          <t>2026-08-08</t>
        </is>
      </c>
      <c r="B38037" s="8" t="n">
        <v>9</v>
      </c>
      <c r="C38037" s="8" t="n">
        <v>31</v>
      </c>
      <c r="D38037" s="8" t="inlineStr">
        <is>
          <t>Disneyland Park</t>
        </is>
      </c>
      <c r="E38037" s="8" t="inlineStr">
        <is>
          <t>Mad Hatter's Tea Cups</t>
        </is>
      </c>
      <c r="F38037" s="8" t="inlineStr">
        <is>
          <t>STANDBY</t>
        </is>
      </c>
      <c r="G38037" s="8" t="n">
        <v>5</v>
      </c>
      <c r="H38037" s="8" t="inlineStr">
        <is>
          <t>OPERATING</t>
        </is>
      </c>
    </row>
    <row r="38038">
      <c r="A38038" s="8" t="inlineStr">
        <is>
          <t>2026-08-08</t>
        </is>
      </c>
      <c r="B38038" s="8" t="n">
        <v>9</v>
      </c>
      <c r="C38038" s="8" t="n">
        <v>31</v>
      </c>
      <c r="D38038" s="8" t="inlineStr">
        <is>
          <t>Disneyland Park</t>
        </is>
      </c>
      <c r="E38038" s="8" t="inlineStr">
        <is>
          <t>Meet Mickey Mouse</t>
        </is>
      </c>
      <c r="F38038" s="8" t="inlineStr">
        <is>
          <t>STANDBY</t>
        </is>
      </c>
      <c r="G38038" s="8" t="n">
        <v>0</v>
      </c>
      <c r="H38038" s="8" t="inlineStr">
        <is>
          <t>CLOSED</t>
        </is>
      </c>
    </row>
    <row r="38039">
      <c r="A38039" s="8" t="inlineStr">
        <is>
          <t>2026-08-08</t>
        </is>
      </c>
      <c r="B38039" s="8" t="n">
        <v>9</v>
      </c>
      <c r="C38039" s="8" t="n">
        <v>31</v>
      </c>
      <c r="D38039" s="8" t="inlineStr">
        <is>
          <t>Disneyland Park</t>
        </is>
      </c>
      <c r="E38039" s="8" t="inlineStr">
        <is>
          <t>Peter Pan's Flight</t>
        </is>
      </c>
      <c r="F38039" s="8" t="inlineStr">
        <is>
          <t>STANDBY</t>
        </is>
      </c>
      <c r="G38039" s="8" t="n">
        <v>40</v>
      </c>
      <c r="H38039" s="8" t="inlineStr">
        <is>
          <t>OPERATING</t>
        </is>
      </c>
    </row>
    <row r="38040">
      <c r="A38040" s="8" t="inlineStr">
        <is>
          <t>2026-08-08</t>
        </is>
      </c>
      <c r="B38040" s="8" t="n">
        <v>9</v>
      </c>
      <c r="C38040" s="8" t="n">
        <v>31</v>
      </c>
      <c r="D38040" s="8" t="inlineStr">
        <is>
          <t>Disneyland Park</t>
        </is>
      </c>
      <c r="E38040" s="8" t="inlineStr">
        <is>
          <t>Princess Pavilion</t>
        </is>
      </c>
      <c r="F38040" s="8" t="inlineStr">
        <is>
          <t>STANDBY</t>
        </is>
      </c>
      <c r="G38040" s="8" t="n">
        <v>0</v>
      </c>
      <c r="H38040" s="8" t="inlineStr">
        <is>
          <t>CLOSED</t>
        </is>
      </c>
    </row>
    <row r="38041">
      <c r="A38041" s="8" t="inlineStr">
        <is>
          <t>2026-08-08</t>
        </is>
      </c>
      <c r="B38041" s="8" t="n">
        <v>9</v>
      </c>
      <c r="C38041" s="8" t="n">
        <v>31</v>
      </c>
      <c r="D38041" s="8" t="inlineStr">
        <is>
          <t>Disneyland Park</t>
        </is>
      </c>
      <c r="E38041" s="8" t="inlineStr">
        <is>
          <t>Big Thunder Mountain</t>
        </is>
      </c>
      <c r="F38041" s="8" t="inlineStr">
        <is>
          <t>STANDBY</t>
        </is>
      </c>
      <c r="G38041" s="8" t="n">
        <v>40</v>
      </c>
      <c r="H38041" s="8" t="inlineStr">
        <is>
          <t>OPERATING</t>
        </is>
      </c>
    </row>
    <row r="38042">
      <c r="A38042" s="8" t="inlineStr">
        <is>
          <t>2026-08-08</t>
        </is>
      </c>
      <c r="B38042" s="8" t="n">
        <v>9</v>
      </c>
      <c r="C38042" s="8" t="n">
        <v>31</v>
      </c>
      <c r="D38042" s="8" t="inlineStr">
        <is>
          <t>Disneyland Park</t>
        </is>
      </c>
      <c r="E38042" s="8" t="inlineStr">
        <is>
          <t>Disneyland Railroad Frontierland Depot</t>
        </is>
      </c>
      <c r="F38042" s="8" t="inlineStr">
        <is>
          <t>STANDBY</t>
        </is>
      </c>
      <c r="G38042" s="8" t="n">
        <v>0</v>
      </c>
      <c r="H38042" s="8" t="inlineStr">
        <is>
          <t>CLOSED</t>
        </is>
      </c>
    </row>
    <row r="38043">
      <c r="A38043" s="8" t="inlineStr">
        <is>
          <t>2026-08-08</t>
        </is>
      </c>
      <c r="B38043" s="8" t="n">
        <v>9</v>
      </c>
      <c r="C38043" s="8" t="n">
        <v>31</v>
      </c>
      <c r="D38043" s="8" t="inlineStr">
        <is>
          <t>Disneyland Park</t>
        </is>
      </c>
      <c r="E38043" s="8" t="inlineStr">
        <is>
          <t>Frontierland Playground</t>
        </is>
      </c>
      <c r="F38043" s="8" t="inlineStr">
        <is>
          <t>STANDBY</t>
        </is>
      </c>
      <c r="G38043" s="8" t="n">
        <v>0</v>
      </c>
      <c r="H38043" s="8" t="inlineStr">
        <is>
          <t>OPERATING</t>
        </is>
      </c>
    </row>
    <row r="38044">
      <c r="A38044" s="8" t="inlineStr">
        <is>
          <t>2026-08-08</t>
        </is>
      </c>
      <c r="B38044" s="8" t="n">
        <v>9</v>
      </c>
      <c r="C38044" s="8" t="n">
        <v>31</v>
      </c>
      <c r="D38044" s="8" t="inlineStr">
        <is>
          <t>Disneyland Park</t>
        </is>
      </c>
      <c r="E38044" s="8" t="inlineStr">
        <is>
          <t>Phantom Manor</t>
        </is>
      </c>
      <c r="F38044" s="8" t="inlineStr">
        <is>
          <t>STANDBY</t>
        </is>
      </c>
      <c r="G38044" s="8" t="n">
        <v>5</v>
      </c>
      <c r="H38044" s="8" t="inlineStr">
        <is>
          <t>OPERATING</t>
        </is>
      </c>
    </row>
    <row r="38045">
      <c r="A38045" s="8" t="inlineStr">
        <is>
          <t>2026-08-08</t>
        </is>
      </c>
      <c r="B38045" s="8" t="n">
        <v>9</v>
      </c>
      <c r="C38045" s="8" t="n">
        <v>31</v>
      </c>
      <c r="D38045" s="8" t="inlineStr">
        <is>
          <t>Disneyland Park</t>
        </is>
      </c>
      <c r="E38045" s="8" t="inlineStr">
        <is>
          <t>River Rogue Keelboats</t>
        </is>
      </c>
      <c r="F38045" s="8" t="inlineStr">
        <is>
          <t>STANDBY</t>
        </is>
      </c>
      <c r="G38045" s="8" t="n">
        <v>0</v>
      </c>
      <c r="H38045" s="8" t="inlineStr">
        <is>
          <t>CLOSED</t>
        </is>
      </c>
    </row>
    <row r="38046">
      <c r="A38046" s="8" t="inlineStr">
        <is>
          <t>2026-08-08</t>
        </is>
      </c>
      <c r="B38046" s="8" t="n">
        <v>9</v>
      </c>
      <c r="C38046" s="8" t="n">
        <v>31</v>
      </c>
      <c r="D38046" s="8" t="inlineStr">
        <is>
          <t>Disneyland Park</t>
        </is>
      </c>
      <c r="E38046" s="8" t="inlineStr">
        <is>
          <t>Rustler Roundup Shootin' Gallery</t>
        </is>
      </c>
      <c r="F38046" s="8" t="inlineStr">
        <is>
          <t>STANDBY</t>
        </is>
      </c>
      <c r="G38046" s="8" t="n">
        <v>0</v>
      </c>
      <c r="H38046" s="8" t="inlineStr">
        <is>
          <t>OPERATING</t>
        </is>
      </c>
    </row>
    <row r="38047">
      <c r="A38047" s="8" t="inlineStr">
        <is>
          <t>2026-08-08</t>
        </is>
      </c>
      <c r="B38047" s="8" t="n">
        <v>9</v>
      </c>
      <c r="C38047" s="8" t="n">
        <v>31</v>
      </c>
      <c r="D38047" s="8" t="inlineStr">
        <is>
          <t>Disneyland Park</t>
        </is>
      </c>
      <c r="E38047" s="8" t="inlineStr">
        <is>
          <t>Thunder Mesa Riverboat Landing</t>
        </is>
      </c>
      <c r="F38047" s="8" t="inlineStr">
        <is>
          <t>STANDBY</t>
        </is>
      </c>
      <c r="G38047" s="8" t="n">
        <v>0</v>
      </c>
      <c r="H38047" s="8" t="inlineStr">
        <is>
          <t>CLOSED</t>
        </is>
      </c>
    </row>
    <row r="38048">
      <c r="A38048" s="8" t="inlineStr">
        <is>
          <t>2026-08-08</t>
        </is>
      </c>
      <c r="B38048" s="8" t="n">
        <v>9</v>
      </c>
      <c r="C38048" s="8" t="n">
        <v>31</v>
      </c>
      <c r="D38048" s="8" t="inlineStr">
        <is>
          <t>Disneyland Park</t>
        </is>
      </c>
      <c r="E38048" s="8" t="inlineStr">
        <is>
          <t>Disneyland Railroad Main Street Station</t>
        </is>
      </c>
      <c r="F38048" s="8" t="inlineStr">
        <is>
          <t>STANDBY</t>
        </is>
      </c>
      <c r="G38048" s="8" t="n">
        <v>0</v>
      </c>
      <c r="H38048" s="8" t="inlineStr">
        <is>
          <t>CLOSED</t>
        </is>
      </c>
    </row>
    <row r="38049">
      <c r="A38049" s="8" t="inlineStr">
        <is>
          <t>2026-08-08</t>
        </is>
      </c>
      <c r="B38049" s="8" t="n">
        <v>9</v>
      </c>
      <c r="C38049" s="8" t="n">
        <v>31</v>
      </c>
      <c r="D38049" s="8" t="inlineStr">
        <is>
          <t>Disneyland Park</t>
        </is>
      </c>
      <c r="E38049" s="8" t="inlineStr">
        <is>
          <t>Main Street Vehicles</t>
        </is>
      </c>
      <c r="F38049" s="8" t="inlineStr">
        <is>
          <t>STANDBY</t>
        </is>
      </c>
      <c r="G38049" s="8" t="n">
        <v>5</v>
      </c>
      <c r="H38049" s="8" t="inlineStr">
        <is>
          <t>OPERATING</t>
        </is>
      </c>
    </row>
    <row r="38050">
      <c r="A38050" s="8" t="inlineStr">
        <is>
          <t>2026-08-08</t>
        </is>
      </c>
      <c r="B38050" s="8" t="n">
        <v>9</v>
      </c>
      <c r="C38050" s="8" t="n">
        <v>31</v>
      </c>
      <c r="D38050" s="8" t="inlineStr">
        <is>
          <t>Disney Adventure World</t>
        </is>
      </c>
      <c r="E38050" s="8" t="inlineStr">
        <is>
          <t>Avengers Assemble: Flight Force</t>
        </is>
      </c>
      <c r="F38050" s="8" t="inlineStr">
        <is>
          <t>STANDBY</t>
        </is>
      </c>
      <c r="G38050" s="8" t="n">
        <v>5</v>
      </c>
      <c r="H38050" s="8" t="inlineStr">
        <is>
          <t>OPERATING</t>
        </is>
      </c>
    </row>
    <row r="38051">
      <c r="A38051" s="8" t="inlineStr">
        <is>
          <t>2026-08-08</t>
        </is>
      </c>
      <c r="B38051" s="8" t="n">
        <v>9</v>
      </c>
      <c r="C38051" s="8" t="n">
        <v>31</v>
      </c>
      <c r="D38051" s="8" t="inlineStr">
        <is>
          <t>Disney Adventure World</t>
        </is>
      </c>
      <c r="E38051" s="8" t="inlineStr">
        <is>
          <t>Avengers Assemble: Flight Force Single Rider</t>
        </is>
      </c>
      <c r="F38051" s="8" t="inlineStr">
        <is>
          <t>STANDBY</t>
        </is>
      </c>
      <c r="G38051" s="8" t="n">
        <v>5</v>
      </c>
      <c r="H38051" s="8" t="inlineStr">
        <is>
          <t>OPERATING</t>
        </is>
      </c>
    </row>
    <row r="38052">
      <c r="A38052" s="8" t="inlineStr">
        <is>
          <t>2026-08-08</t>
        </is>
      </c>
      <c r="B38052" s="8" t="n">
        <v>9</v>
      </c>
      <c r="C38052" s="8" t="n">
        <v>31</v>
      </c>
      <c r="D38052" s="8" t="inlineStr">
        <is>
          <t>Disney Adventure World</t>
        </is>
      </c>
      <c r="E38052" s="8" t="inlineStr">
        <is>
          <t>Spider-Man W.E.B. Adventure</t>
        </is>
      </c>
      <c r="F38052" s="8" t="inlineStr">
        <is>
          <t>STANDBY</t>
        </is>
      </c>
      <c r="G38052" s="8" t="n">
        <v>40</v>
      </c>
      <c r="H38052" s="8" t="inlineStr">
        <is>
          <t>OPERATING</t>
        </is>
      </c>
    </row>
    <row r="38053">
      <c r="A38053" s="8" t="inlineStr">
        <is>
          <t>2026-08-08</t>
        </is>
      </c>
      <c r="B38053" s="8" t="n">
        <v>9</v>
      </c>
      <c r="C38053" s="8" t="n">
        <v>31</v>
      </c>
      <c r="D38053" s="8" t="inlineStr">
        <is>
          <t>Disney Adventure World</t>
        </is>
      </c>
      <c r="E38053" s="8" t="inlineStr">
        <is>
          <t>Spider-Man W.E.B. Adventure Single Rider</t>
        </is>
      </c>
      <c r="F38053" s="8" t="inlineStr">
        <is>
          <t>STANDBY</t>
        </is>
      </c>
      <c r="G38053" s="8" t="n">
        <v>5</v>
      </c>
      <c r="H38053" s="8" t="inlineStr">
        <is>
          <t>OPERATING</t>
        </is>
      </c>
    </row>
    <row r="38054">
      <c r="A38054" s="8" t="inlineStr">
        <is>
          <t>2026-08-08</t>
        </is>
      </c>
      <c r="B38054" s="8" t="n">
        <v>9</v>
      </c>
      <c r="C38054" s="8" t="n">
        <v>31</v>
      </c>
      <c r="D38054" s="8" t="inlineStr">
        <is>
          <t>Disney Adventure World</t>
        </is>
      </c>
      <c r="E38054" s="8" t="inlineStr">
        <is>
          <t>The Twilight Zone Tower of Terror</t>
        </is>
      </c>
      <c r="F38054" s="8" t="inlineStr">
        <is>
          <t>STANDBY</t>
        </is>
      </c>
      <c r="G38054" s="8" t="n">
        <v>40</v>
      </c>
      <c r="H38054" s="8" t="inlineStr">
        <is>
          <t>OPERATING</t>
        </is>
      </c>
    </row>
    <row r="38055">
      <c r="A38055" s="8" t="inlineStr">
        <is>
          <t>2026-08-08</t>
        </is>
      </c>
      <c r="B38055" s="8" t="n">
        <v>9</v>
      </c>
      <c r="C38055" s="8" t="n">
        <v>31</v>
      </c>
      <c r="D38055" s="8" t="inlineStr">
        <is>
          <t>Disney Adventure World</t>
        </is>
      </c>
      <c r="E38055" s="8" t="inlineStr">
        <is>
          <t>Cars Quatre Roues Rallye</t>
        </is>
      </c>
      <c r="F38055" s="8" t="inlineStr">
        <is>
          <t>STANDBY</t>
        </is>
      </c>
      <c r="G38055" s="8" t="n">
        <v>5</v>
      </c>
      <c r="H38055" s="8" t="inlineStr">
        <is>
          <t>OPERATING</t>
        </is>
      </c>
    </row>
    <row r="38056">
      <c r="A38056" s="8" t="inlineStr">
        <is>
          <t>2026-08-08</t>
        </is>
      </c>
      <c r="B38056" s="8" t="n">
        <v>9</v>
      </c>
      <c r="C38056" s="8" t="n">
        <v>31</v>
      </c>
      <c r="D38056" s="8" t="inlineStr">
        <is>
          <t>Disney Adventure World</t>
        </is>
      </c>
      <c r="E38056" s="8" t="inlineStr">
        <is>
          <t>Cars ROAD TRIP</t>
        </is>
      </c>
      <c r="F38056" s="8" t="inlineStr">
        <is>
          <t>STANDBY</t>
        </is>
      </c>
      <c r="G38056" s="8" t="n">
        <v>5</v>
      </c>
      <c r="H38056" s="8" t="inlineStr">
        <is>
          <t>OPERATING</t>
        </is>
      </c>
    </row>
    <row r="38057">
      <c r="A38057" s="8" t="inlineStr">
        <is>
          <t>2026-08-08</t>
        </is>
      </c>
      <c r="B38057" s="8" t="n">
        <v>9</v>
      </c>
      <c r="C38057" s="8" t="n">
        <v>31</v>
      </c>
      <c r="D38057" s="8" t="inlineStr">
        <is>
          <t>Disney Adventure World</t>
        </is>
      </c>
      <c r="E38057" s="8" t="inlineStr">
        <is>
          <t>Crush's Coaster</t>
        </is>
      </c>
      <c r="F38057" s="8" t="inlineStr">
        <is>
          <t>STANDBY</t>
        </is>
      </c>
      <c r="G38057" s="8" t="n">
        <v>115</v>
      </c>
      <c r="H38057" s="8" t="inlineStr">
        <is>
          <t>OPERATING</t>
        </is>
      </c>
    </row>
    <row r="38058">
      <c r="A38058" s="8" t="inlineStr">
        <is>
          <t>2026-08-08</t>
        </is>
      </c>
      <c r="B38058" s="8" t="n">
        <v>9</v>
      </c>
      <c r="C38058" s="8" t="n">
        <v>31</v>
      </c>
      <c r="D38058" s="8" t="inlineStr">
        <is>
          <t>Disney Adventure World</t>
        </is>
      </c>
      <c r="E38058" s="8" t="inlineStr">
        <is>
          <t>Crush's Coaster Single Rider</t>
        </is>
      </c>
      <c r="F38058" s="8" t="inlineStr">
        <is>
          <t>STANDBY</t>
        </is>
      </c>
      <c r="G38058" s="8" t="n">
        <v>85</v>
      </c>
      <c r="H38058" s="8" t="inlineStr">
        <is>
          <t>OPERATING</t>
        </is>
      </c>
    </row>
    <row r="38059">
      <c r="A38059" s="8" t="inlineStr">
        <is>
          <t>2026-08-08</t>
        </is>
      </c>
      <c r="B38059" s="8" t="n">
        <v>9</v>
      </c>
      <c r="C38059" s="8" t="n">
        <v>31</v>
      </c>
      <c r="D38059" s="8" t="inlineStr">
        <is>
          <t>Disney Adventure World</t>
        </is>
      </c>
      <c r="E38059" s="8" t="inlineStr">
        <is>
          <t>Les Tapis Volants - Flying Carpets Over Agrabah®</t>
        </is>
      </c>
      <c r="F38059" s="8" t="inlineStr">
        <is>
          <t>STANDBY</t>
        </is>
      </c>
      <c r="G38059" s="8" t="n">
        <v>5</v>
      </c>
      <c r="H38059" s="8" t="inlineStr">
        <is>
          <t>OPERATING</t>
        </is>
      </c>
    </row>
    <row r="38060">
      <c r="A38060" s="8" t="inlineStr">
        <is>
          <t>2026-08-08</t>
        </is>
      </c>
      <c r="B38060" s="8" t="n">
        <v>9</v>
      </c>
      <c r="C38060" s="8" t="n">
        <v>31</v>
      </c>
      <c r="D38060" s="8" t="inlineStr">
        <is>
          <t>Disney Adventure World</t>
        </is>
      </c>
      <c r="E38060" s="8" t="inlineStr">
        <is>
          <t>Ratatouille : L’Aventure Totalement Toquée de Rémy​</t>
        </is>
      </c>
      <c r="F38060" s="8" t="inlineStr">
        <is>
          <t>STANDBY</t>
        </is>
      </c>
      <c r="G38060" s="8" t="n">
        <v>0</v>
      </c>
      <c r="H38060" s="8" t="inlineStr">
        <is>
          <t>CLOSED</t>
        </is>
      </c>
    </row>
    <row r="38061">
      <c r="A38061" s="8" t="inlineStr">
        <is>
          <t>2026-08-08</t>
        </is>
      </c>
      <c r="B38061" s="8" t="n">
        <v>9</v>
      </c>
      <c r="C38061" s="8" t="n">
        <v>31</v>
      </c>
      <c r="D38061" s="8" t="inlineStr">
        <is>
          <t>Disney Adventure World</t>
        </is>
      </c>
      <c r="E38061" s="8" t="inlineStr">
        <is>
          <t>Ratatouille: The Adventure Single Rider</t>
        </is>
      </c>
      <c r="F38061" s="8" t="inlineStr">
        <is>
          <t>STANDBY</t>
        </is>
      </c>
      <c r="G38061" s="8" t="n">
        <v>0</v>
      </c>
      <c r="H38061" s="8" t="inlineStr">
        <is>
          <t>CLOSED</t>
        </is>
      </c>
    </row>
    <row r="38062">
      <c r="A38062" s="8" t="inlineStr">
        <is>
          <t>2026-08-08</t>
        </is>
      </c>
      <c r="B38062" s="8" t="n">
        <v>9</v>
      </c>
      <c r="C38062" s="8" t="n">
        <v>31</v>
      </c>
      <c r="D38062" s="8" t="inlineStr">
        <is>
          <t>Disney Adventure World</t>
        </is>
      </c>
      <c r="E38062" s="8" t="inlineStr">
        <is>
          <t>RC Racer</t>
        </is>
      </c>
      <c r="F38062" s="8" t="inlineStr">
        <is>
          <t>STANDBY</t>
        </is>
      </c>
      <c r="G38062" s="8" t="n">
        <v>10</v>
      </c>
      <c r="H38062" s="8" t="inlineStr">
        <is>
          <t>OPERATING</t>
        </is>
      </c>
    </row>
    <row r="38063">
      <c r="A38063" s="8" t="inlineStr">
        <is>
          <t>2026-08-08</t>
        </is>
      </c>
      <c r="B38063" s="8" t="n">
        <v>9</v>
      </c>
      <c r="C38063" s="8" t="n">
        <v>31</v>
      </c>
      <c r="D38063" s="8" t="inlineStr">
        <is>
          <t>Disney Adventure World</t>
        </is>
      </c>
      <c r="E38063" s="8" t="inlineStr">
        <is>
          <t>RC Racer Single Rider</t>
        </is>
      </c>
      <c r="F38063" s="8" t="inlineStr">
        <is>
          <t>STANDBY</t>
        </is>
      </c>
      <c r="G38063" s="8" t="n">
        <v>5</v>
      </c>
      <c r="H38063" s="8" t="inlineStr">
        <is>
          <t>OPERATING</t>
        </is>
      </c>
    </row>
    <row r="38064">
      <c r="A38064" s="8" t="inlineStr">
        <is>
          <t>2026-08-08</t>
        </is>
      </c>
      <c r="B38064" s="8" t="n">
        <v>9</v>
      </c>
      <c r="C38064" s="8" t="n">
        <v>31</v>
      </c>
      <c r="D38064" s="8" t="inlineStr">
        <is>
          <t>Disney Adventure World</t>
        </is>
      </c>
      <c r="E38064" s="8" t="inlineStr">
        <is>
          <t>Slinky® Dog Zigzag Spin</t>
        </is>
      </c>
      <c r="F38064" s="8" t="inlineStr">
        <is>
          <t>STANDBY</t>
        </is>
      </c>
      <c r="G38064" s="8" t="n">
        <v>0</v>
      </c>
      <c r="H38064" s="8" t="inlineStr">
        <is>
          <t>CLOSED</t>
        </is>
      </c>
    </row>
    <row r="38065">
      <c r="A38065" s="8" t="inlineStr">
        <is>
          <t>2026-08-08</t>
        </is>
      </c>
      <c r="B38065" s="8" t="n">
        <v>9</v>
      </c>
      <c r="C38065" s="8" t="n">
        <v>31</v>
      </c>
      <c r="D38065" s="8" t="inlineStr">
        <is>
          <t>Disney Adventure World</t>
        </is>
      </c>
      <c r="E38065" s="8" t="inlineStr">
        <is>
          <t>Toy Soldiers Parachute Drop</t>
        </is>
      </c>
      <c r="F38065" s="8" t="inlineStr">
        <is>
          <t>STANDBY</t>
        </is>
      </c>
      <c r="G38065" s="8" t="n">
        <v>25</v>
      </c>
      <c r="H38065" s="8" t="inlineStr">
        <is>
          <t>OPERATING</t>
        </is>
      </c>
    </row>
    <row r="38066">
      <c r="A38066" s="8" t="inlineStr">
        <is>
          <t>2026-08-08</t>
        </is>
      </c>
      <c r="B38066" s="8" t="n">
        <v>9</v>
      </c>
      <c r="C38066" s="8" t="n">
        <v>31</v>
      </c>
      <c r="D38066" s="8" t="inlineStr">
        <is>
          <t>Disney Adventure World</t>
        </is>
      </c>
      <c r="E38066" s="8" t="inlineStr">
        <is>
          <t>Toy Soldiers Parachute Drop Single Rider</t>
        </is>
      </c>
      <c r="F38066" s="8" t="inlineStr">
        <is>
          <t>STANDBY</t>
        </is>
      </c>
      <c r="G38066" s="8" t="n">
        <v>5</v>
      </c>
      <c r="H38066" s="8" t="inlineStr">
        <is>
          <t>OPERATING</t>
        </is>
      </c>
    </row>
    <row r="38067">
      <c r="A38067" s="8" t="inlineStr">
        <is>
          <t>2026-08-08</t>
        </is>
      </c>
      <c r="B38067" s="8" t="n">
        <v>9</v>
      </c>
      <c r="C38067" s="8" t="n">
        <v>31</v>
      </c>
      <c r="D38067" s="8" t="inlineStr">
        <is>
          <t>Disney Adventure World</t>
        </is>
      </c>
      <c r="E38067" s="8" t="inlineStr">
        <is>
          <t>Entry to World of Frozen</t>
        </is>
      </c>
      <c r="F38067" s="8" t="inlineStr">
        <is>
          <t>STANDBY</t>
        </is>
      </c>
      <c r="G38067" s="8" t="n">
        <v>0</v>
      </c>
      <c r="H38067" s="8" t="inlineStr">
        <is>
          <t>OPERATING</t>
        </is>
      </c>
    </row>
    <row r="38068">
      <c r="A38068" s="8" t="inlineStr">
        <is>
          <t>2026-08-08</t>
        </is>
      </c>
      <c r="B38068" s="8" t="n">
        <v>9</v>
      </c>
      <c r="C38068" s="8" t="n">
        <v>31</v>
      </c>
      <c r="D38068" s="8" t="inlineStr">
        <is>
          <t>Disney Adventure World</t>
        </is>
      </c>
      <c r="E38068" s="8" t="inlineStr">
        <is>
          <t>Frozen Ever After</t>
        </is>
      </c>
      <c r="F38068" s="8" t="inlineStr">
        <is>
          <t>STANDBY</t>
        </is>
      </c>
      <c r="G38068" s="8" t="n">
        <v>45</v>
      </c>
      <c r="H38068" s="8" t="inlineStr">
        <is>
          <t>OPERATING</t>
        </is>
      </c>
    </row>
    <row r="38069">
      <c r="A38069" s="8" t="inlineStr">
        <is>
          <t>2026-08-08</t>
        </is>
      </c>
      <c r="B38069" s="8" t="n">
        <v>9</v>
      </c>
      <c r="C38069" s="8" t="n">
        <v>31</v>
      </c>
      <c r="D38069" s="8" t="inlineStr">
        <is>
          <t>Disney Adventure World</t>
        </is>
      </c>
      <c r="E38069" s="8" t="inlineStr">
        <is>
          <t>Raiponce Tangled Spin</t>
        </is>
      </c>
      <c r="F38069" s="8" t="inlineStr">
        <is>
          <t>STANDBY</t>
        </is>
      </c>
      <c r="G38069" s="8" t="n">
        <v>5</v>
      </c>
      <c r="H38069" s="8" t="inlineStr">
        <is>
          <t>OPERATING</t>
        </is>
      </c>
    </row>
  </sheetData>
  <autoFilter ref="A1:H380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IFERROR(ROUND(AVERAGEIFS(Datos!$G$2:$G$38069,Datos!$E$2:$E$38069,$A5,Datos!$B$2:$B$38069,8,Datos!$C$2:$C$38069,"&lt;30",Datos!$F$2:$F$38069,"STANDBY"),0),"")</f>
        <v/>
      </c>
      <c r="C5" s="7">
        <f>IFERROR(ROUND(AVERAGEIFS(Datos!$G$2:$G$38069,Datos!$E$2:$E$38069,$A5,Datos!$B$2:$B$38069,8,Datos!$C$2:$C$38069,"&gt;=30",Datos!$F$2:$F$38069,"STANDBY"),0),"")</f>
        <v/>
      </c>
      <c r="D5" s="7">
        <f>IFERROR(ROUND(AVERAGEIFS(Datos!$G$2:$G$38069,Datos!$E$2:$E$38069,$A5,Datos!$B$2:$B$38069,9,Datos!$C$2:$C$38069,"&lt;30",Datos!$F$2:$F$38069,"STANDBY"),0),"")</f>
        <v/>
      </c>
      <c r="E5" s="7">
        <f>IFERROR(ROUND(AVERAGEIFS(Datos!$G$2:$G$38069,Datos!$E$2:$E$38069,$A5,Datos!$B$2:$B$38069,9,Datos!$C$2:$C$38069,"&gt;=30",Datos!$F$2:$F$38069,"STANDBY"),0),"")</f>
        <v/>
      </c>
      <c r="F5" s="7">
        <f>IFERROR(ROUND(AVERAGEIFS(Datos!$G$2:$G$38069,Datos!$E$2:$E$38069,$A5,Datos!$B$2:$B$38069,10,Datos!$C$2:$C$38069,"&lt;30",Datos!$F$2:$F$38069,"STANDBY"),0),"")</f>
        <v/>
      </c>
      <c r="G5" s="7">
        <f>IFERROR(ROUND(AVERAGEIFS(Datos!$G$2:$G$38069,Datos!$E$2:$E$38069,$A5,Datos!$B$2:$B$38069,10,Datos!$C$2:$C$38069,"&gt;=30",Datos!$F$2:$F$38069,"STANDBY"),0),"")</f>
        <v/>
      </c>
      <c r="H5" s="7">
        <f>IFERROR(ROUND(AVERAGEIFS(Datos!$G$2:$G$38069,Datos!$E$2:$E$38069,$A5,Datos!$B$2:$B$38069,11,Datos!$C$2:$C$38069,"&lt;30",Datos!$F$2:$F$38069,"STANDBY"),0),"")</f>
        <v/>
      </c>
      <c r="I5" s="7">
        <f>IFERROR(ROUND(AVERAGEIFS(Datos!$G$2:$G$38069,Datos!$E$2:$E$38069,$A5,Datos!$B$2:$B$38069,11,Datos!$C$2:$C$38069,"&gt;=30",Datos!$F$2:$F$38069,"STANDBY"),0),"")</f>
        <v/>
      </c>
      <c r="J5" s="7">
        <f>IFERROR(ROUND(AVERAGEIFS(Datos!$G$2:$G$38069,Datos!$E$2:$E$38069,$A5,Datos!$B$2:$B$38069,12,Datos!$C$2:$C$38069,"&lt;30",Datos!$F$2:$F$38069,"STANDBY"),0),"")</f>
        <v/>
      </c>
      <c r="K5" s="7">
        <f>IFERROR(ROUND(AVERAGEIFS(Datos!$G$2:$G$38069,Datos!$E$2:$E$38069,$A5,Datos!$B$2:$B$38069,12,Datos!$C$2:$C$38069,"&gt;=30",Datos!$F$2:$F$38069,"STANDBY"),0),"")</f>
        <v/>
      </c>
      <c r="L5" s="7">
        <f>IFERROR(ROUND(AVERAGEIFS(Datos!$G$2:$G$38069,Datos!$E$2:$E$38069,$A5,Datos!$B$2:$B$38069,13,Datos!$C$2:$C$38069,"&lt;30",Datos!$F$2:$F$38069,"STANDBY"),0),"")</f>
        <v/>
      </c>
      <c r="M5" s="7">
        <f>IFERROR(ROUND(AVERAGEIFS(Datos!$G$2:$G$38069,Datos!$E$2:$E$38069,$A5,Datos!$B$2:$B$38069,13,Datos!$C$2:$C$38069,"&gt;=30",Datos!$F$2:$F$38069,"STANDBY"),0),"")</f>
        <v/>
      </c>
      <c r="N5" s="7">
        <f>IFERROR(ROUND(AVERAGEIFS(Datos!$G$2:$G$38069,Datos!$E$2:$E$38069,$A5,Datos!$B$2:$B$38069,14,Datos!$C$2:$C$38069,"&lt;30",Datos!$F$2:$F$38069,"STANDBY"),0),"")</f>
        <v/>
      </c>
      <c r="O5" s="7">
        <f>IFERROR(ROUND(AVERAGEIFS(Datos!$G$2:$G$38069,Datos!$E$2:$E$38069,$A5,Datos!$B$2:$B$38069,14,Datos!$C$2:$C$38069,"&gt;=30",Datos!$F$2:$F$38069,"STANDBY"),0),"")</f>
        <v/>
      </c>
      <c r="P5" s="7">
        <f>IFERROR(ROUND(AVERAGEIFS(Datos!$G$2:$G$38069,Datos!$E$2:$E$38069,$A5,Datos!$B$2:$B$38069,15,Datos!$C$2:$C$38069,"&lt;30",Datos!$F$2:$F$38069,"STANDBY"),0),"")</f>
        <v/>
      </c>
      <c r="Q5" s="7">
        <f>IFERROR(ROUND(AVERAGEIFS(Datos!$G$2:$G$38069,Datos!$E$2:$E$38069,$A5,Datos!$B$2:$B$38069,15,Datos!$C$2:$C$38069,"&gt;=30",Datos!$F$2:$F$38069,"STANDBY"),0),"")</f>
        <v/>
      </c>
      <c r="R5" s="7">
        <f>IFERROR(ROUND(AVERAGEIFS(Datos!$G$2:$G$38069,Datos!$E$2:$E$38069,$A5,Datos!$B$2:$B$38069,16,Datos!$C$2:$C$38069,"&lt;30",Datos!$F$2:$F$38069,"STANDBY"),0),"")</f>
        <v/>
      </c>
      <c r="S5" s="7">
        <f>IFERROR(ROUND(AVERAGEIFS(Datos!$G$2:$G$38069,Datos!$E$2:$E$38069,$A5,Datos!$B$2:$B$38069,16,Datos!$C$2:$C$38069,"&gt;=30",Datos!$F$2:$F$38069,"STANDBY"),0),"")</f>
        <v/>
      </c>
      <c r="T5" s="7">
        <f>IFERROR(ROUND(AVERAGEIFS(Datos!$G$2:$G$38069,Datos!$E$2:$E$38069,$A5,Datos!$B$2:$B$38069,17,Datos!$C$2:$C$38069,"&lt;30",Datos!$F$2:$F$38069,"STANDBY"),0),"")</f>
        <v/>
      </c>
      <c r="U5" s="7">
        <f>IFERROR(ROUND(AVERAGEIFS(Datos!$G$2:$G$38069,Datos!$E$2:$E$38069,$A5,Datos!$B$2:$B$38069,17,Datos!$C$2:$C$38069,"&gt;=30",Datos!$F$2:$F$38069,"STANDBY"),0),"")</f>
        <v/>
      </c>
      <c r="V5" s="7">
        <f>IFERROR(ROUND(AVERAGEIFS(Datos!$G$2:$G$38069,Datos!$E$2:$E$38069,$A5,Datos!$B$2:$B$38069,18,Datos!$C$2:$C$38069,"&lt;30",Datos!$F$2:$F$38069,"STANDBY"),0),"")</f>
        <v/>
      </c>
      <c r="W5" s="7">
        <f>IFERROR(ROUND(AVERAGEIFS(Datos!$G$2:$G$38069,Datos!$E$2:$E$38069,$A5,Datos!$B$2:$B$38069,18,Datos!$C$2:$C$38069,"&gt;=30",Datos!$F$2:$F$38069,"STANDBY"),0),"")</f>
        <v/>
      </c>
      <c r="X5" s="7">
        <f>IFERROR(ROUND(AVERAGEIFS(Datos!$G$2:$G$38069,Datos!$E$2:$E$38069,$A5,Datos!$B$2:$B$38069,19,Datos!$C$2:$C$38069,"&lt;30",Datos!$F$2:$F$38069,"STANDBY"),0),"")</f>
        <v/>
      </c>
      <c r="Y5" s="7">
        <f>IFERROR(ROUND(AVERAGEIFS(Datos!$G$2:$G$38069,Datos!$E$2:$E$38069,$A5,Datos!$B$2:$B$38069,19,Datos!$C$2:$C$38069,"&gt;=30",Datos!$F$2:$F$38069,"STANDBY"),0),"")</f>
        <v/>
      </c>
      <c r="Z5" s="7">
        <f>IFERROR(ROUND(AVERAGEIFS(Datos!$G$2:$G$38069,Datos!$E$2:$E$38069,$A5,Datos!$B$2:$B$38069,20,Datos!$C$2:$C$38069,"&lt;30",Datos!$F$2:$F$38069,"STANDBY"),0),"")</f>
        <v/>
      </c>
      <c r="AA5" s="7">
        <f>IFERROR(ROUND(AVERAGEIFS(Datos!$G$2:$G$38069,Datos!$E$2:$E$38069,$A5,Datos!$B$2:$B$38069,20,Datos!$C$2:$C$38069,"&gt;=30",Datos!$F$2:$F$38069,"STANDBY"),0),"")</f>
        <v/>
      </c>
      <c r="AB5" s="7">
        <f>IFERROR(ROUND(AVERAGEIFS(Datos!$G$2:$G$38069,Datos!$E$2:$E$38069,$A5,Datos!$B$2:$B$38069,21,Datos!$C$2:$C$38069,"&lt;30",Datos!$F$2:$F$38069,"STANDBY"),0),"")</f>
        <v/>
      </c>
      <c r="AC5" s="7">
        <f>IFERROR(ROUND(AVERAGEIFS(Datos!$G$2:$G$38069,Datos!$E$2:$E$38069,$A5,Datos!$B$2:$B$38069,21,Datos!$C$2:$C$38069,"&gt;=30",Datos!$F$2:$F$38069,"STANDBY"),0),"")</f>
        <v/>
      </c>
      <c r="AD5" s="7">
        <f>IFERROR(ROUND(AVERAGEIFS(Datos!$G$2:$G$38069,Datos!$E$2:$E$38069,$A5,Datos!$B$2:$B$38069,22,Datos!$C$2:$C$38069,"&lt;30",Datos!$F$2:$F$38069,"STANDBY"),0),"")</f>
        <v/>
      </c>
      <c r="AE5" s="7">
        <f>IFERROR(ROUND(AVERAGEIFS(Datos!$G$2:$G$38069,Datos!$E$2:$E$38069,$A5,Datos!$B$2:$B$38069,22,Datos!$C$2:$C$38069,"&gt;=30",Datos!$F$2:$F$38069,"STANDBY"),0),"")</f>
        <v/>
      </c>
      <c r="AF5" s="7">
        <f>IFERROR(ROUND(AVERAGEIFS(Datos!$G$2:$G$38069,Datos!$E$2:$E$38069,$A5,Datos!$B$2:$B$38069,23,Datos!$C$2:$C$38069,"&lt;30",Datos!$F$2:$F$38069,"STANDBY"),0),"")</f>
        <v/>
      </c>
      <c r="AG5" s="7">
        <f>IFERROR(ROUND(AVERAGEIFS(Datos!$G$2:$G$38069,Datos!$E$2:$E$38069,$A5,Datos!$B$2:$B$38069,23,Datos!$C$2:$C$38069,"&gt;=30",Datos!$F$2:$F$38069,"STANDBY"),0),"")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IFERROR(ROUND(AVERAGEIFS(Datos!$G$2:$G$38069,Datos!$E$2:$E$38069,$A6,Datos!$B$2:$B$38069,8,Datos!$C$2:$C$38069,"&lt;30",Datos!$F$2:$F$38069,"STANDBY"),0),"")</f>
        <v/>
      </c>
      <c r="C6" s="7">
        <f>IFERROR(ROUND(AVERAGEIFS(Datos!$G$2:$G$38069,Datos!$E$2:$E$38069,$A6,Datos!$B$2:$B$38069,8,Datos!$C$2:$C$38069,"&gt;=30",Datos!$F$2:$F$38069,"STANDBY"),0),"")</f>
        <v/>
      </c>
      <c r="D6" s="7">
        <f>IFERROR(ROUND(AVERAGEIFS(Datos!$G$2:$G$38069,Datos!$E$2:$E$38069,$A6,Datos!$B$2:$B$38069,9,Datos!$C$2:$C$38069,"&lt;30",Datos!$F$2:$F$38069,"STANDBY"),0),"")</f>
        <v/>
      </c>
      <c r="E6" s="7">
        <f>IFERROR(ROUND(AVERAGEIFS(Datos!$G$2:$G$38069,Datos!$E$2:$E$38069,$A6,Datos!$B$2:$B$38069,9,Datos!$C$2:$C$38069,"&gt;=30",Datos!$F$2:$F$38069,"STANDBY"),0),"")</f>
        <v/>
      </c>
      <c r="F6" s="7">
        <f>IFERROR(ROUND(AVERAGEIFS(Datos!$G$2:$G$38069,Datos!$E$2:$E$38069,$A6,Datos!$B$2:$B$38069,10,Datos!$C$2:$C$38069,"&lt;30",Datos!$F$2:$F$38069,"STANDBY"),0),"")</f>
        <v/>
      </c>
      <c r="G6" s="7">
        <f>IFERROR(ROUND(AVERAGEIFS(Datos!$G$2:$G$38069,Datos!$E$2:$E$38069,$A6,Datos!$B$2:$B$38069,10,Datos!$C$2:$C$38069,"&gt;=30",Datos!$F$2:$F$38069,"STANDBY"),0),"")</f>
        <v/>
      </c>
      <c r="H6" s="7">
        <f>IFERROR(ROUND(AVERAGEIFS(Datos!$G$2:$G$38069,Datos!$E$2:$E$38069,$A6,Datos!$B$2:$B$38069,11,Datos!$C$2:$C$38069,"&lt;30",Datos!$F$2:$F$38069,"STANDBY"),0),"")</f>
        <v/>
      </c>
      <c r="I6" s="7">
        <f>IFERROR(ROUND(AVERAGEIFS(Datos!$G$2:$G$38069,Datos!$E$2:$E$38069,$A6,Datos!$B$2:$B$38069,11,Datos!$C$2:$C$38069,"&gt;=30",Datos!$F$2:$F$38069,"STANDBY"),0),"")</f>
        <v/>
      </c>
      <c r="J6" s="7">
        <f>IFERROR(ROUND(AVERAGEIFS(Datos!$G$2:$G$38069,Datos!$E$2:$E$38069,$A6,Datos!$B$2:$B$38069,12,Datos!$C$2:$C$38069,"&lt;30",Datos!$F$2:$F$38069,"STANDBY"),0),"")</f>
        <v/>
      </c>
      <c r="K6" s="7">
        <f>IFERROR(ROUND(AVERAGEIFS(Datos!$G$2:$G$38069,Datos!$E$2:$E$38069,$A6,Datos!$B$2:$B$38069,12,Datos!$C$2:$C$38069,"&gt;=30",Datos!$F$2:$F$38069,"STANDBY"),0),"")</f>
        <v/>
      </c>
      <c r="L6" s="7">
        <f>IFERROR(ROUND(AVERAGEIFS(Datos!$G$2:$G$38069,Datos!$E$2:$E$38069,$A6,Datos!$B$2:$B$38069,13,Datos!$C$2:$C$38069,"&lt;30",Datos!$F$2:$F$38069,"STANDBY"),0),"")</f>
        <v/>
      </c>
      <c r="M6" s="7">
        <f>IFERROR(ROUND(AVERAGEIFS(Datos!$G$2:$G$38069,Datos!$E$2:$E$38069,$A6,Datos!$B$2:$B$38069,13,Datos!$C$2:$C$38069,"&gt;=30",Datos!$F$2:$F$38069,"STANDBY"),0),"")</f>
        <v/>
      </c>
      <c r="N6" s="7">
        <f>IFERROR(ROUND(AVERAGEIFS(Datos!$G$2:$G$38069,Datos!$E$2:$E$38069,$A6,Datos!$B$2:$B$38069,14,Datos!$C$2:$C$38069,"&lt;30",Datos!$F$2:$F$38069,"STANDBY"),0),"")</f>
        <v/>
      </c>
      <c r="O6" s="7">
        <f>IFERROR(ROUND(AVERAGEIFS(Datos!$G$2:$G$38069,Datos!$E$2:$E$38069,$A6,Datos!$B$2:$B$38069,14,Datos!$C$2:$C$38069,"&gt;=30",Datos!$F$2:$F$38069,"STANDBY"),0),"")</f>
        <v/>
      </c>
      <c r="P6" s="7">
        <f>IFERROR(ROUND(AVERAGEIFS(Datos!$G$2:$G$38069,Datos!$E$2:$E$38069,$A6,Datos!$B$2:$B$38069,15,Datos!$C$2:$C$38069,"&lt;30",Datos!$F$2:$F$38069,"STANDBY"),0),"")</f>
        <v/>
      </c>
      <c r="Q6" s="7">
        <f>IFERROR(ROUND(AVERAGEIFS(Datos!$G$2:$G$38069,Datos!$E$2:$E$38069,$A6,Datos!$B$2:$B$38069,15,Datos!$C$2:$C$38069,"&gt;=30",Datos!$F$2:$F$38069,"STANDBY"),0),"")</f>
        <v/>
      </c>
      <c r="R6" s="7">
        <f>IFERROR(ROUND(AVERAGEIFS(Datos!$G$2:$G$38069,Datos!$E$2:$E$38069,$A6,Datos!$B$2:$B$38069,16,Datos!$C$2:$C$38069,"&lt;30",Datos!$F$2:$F$38069,"STANDBY"),0),"")</f>
        <v/>
      </c>
      <c r="S6" s="7">
        <f>IFERROR(ROUND(AVERAGEIFS(Datos!$G$2:$G$38069,Datos!$E$2:$E$38069,$A6,Datos!$B$2:$B$38069,16,Datos!$C$2:$C$38069,"&gt;=30",Datos!$F$2:$F$38069,"STANDBY"),0),"")</f>
        <v/>
      </c>
      <c r="T6" s="7">
        <f>IFERROR(ROUND(AVERAGEIFS(Datos!$G$2:$G$38069,Datos!$E$2:$E$38069,$A6,Datos!$B$2:$B$38069,17,Datos!$C$2:$C$38069,"&lt;30",Datos!$F$2:$F$38069,"STANDBY"),0),"")</f>
        <v/>
      </c>
      <c r="U6" s="7">
        <f>IFERROR(ROUND(AVERAGEIFS(Datos!$G$2:$G$38069,Datos!$E$2:$E$38069,$A6,Datos!$B$2:$B$38069,17,Datos!$C$2:$C$38069,"&gt;=30",Datos!$F$2:$F$38069,"STANDBY"),0),"")</f>
        <v/>
      </c>
      <c r="V6" s="7">
        <f>IFERROR(ROUND(AVERAGEIFS(Datos!$G$2:$G$38069,Datos!$E$2:$E$38069,$A6,Datos!$B$2:$B$38069,18,Datos!$C$2:$C$38069,"&lt;30",Datos!$F$2:$F$38069,"STANDBY"),0),"")</f>
        <v/>
      </c>
      <c r="W6" s="7">
        <f>IFERROR(ROUND(AVERAGEIFS(Datos!$G$2:$G$38069,Datos!$E$2:$E$38069,$A6,Datos!$B$2:$B$38069,18,Datos!$C$2:$C$38069,"&gt;=30",Datos!$F$2:$F$38069,"STANDBY"),0),"")</f>
        <v/>
      </c>
      <c r="X6" s="7">
        <f>IFERROR(ROUND(AVERAGEIFS(Datos!$G$2:$G$38069,Datos!$E$2:$E$38069,$A6,Datos!$B$2:$B$38069,19,Datos!$C$2:$C$38069,"&lt;30",Datos!$F$2:$F$38069,"STANDBY"),0),"")</f>
        <v/>
      </c>
      <c r="Y6" s="7">
        <f>IFERROR(ROUND(AVERAGEIFS(Datos!$G$2:$G$38069,Datos!$E$2:$E$38069,$A6,Datos!$B$2:$B$38069,19,Datos!$C$2:$C$38069,"&gt;=30",Datos!$F$2:$F$38069,"STANDBY"),0),"")</f>
        <v/>
      </c>
      <c r="Z6" s="7">
        <f>IFERROR(ROUND(AVERAGEIFS(Datos!$G$2:$G$38069,Datos!$E$2:$E$38069,$A6,Datos!$B$2:$B$38069,20,Datos!$C$2:$C$38069,"&lt;30",Datos!$F$2:$F$38069,"STANDBY"),0),"")</f>
        <v/>
      </c>
      <c r="AA6" s="7">
        <f>IFERROR(ROUND(AVERAGEIFS(Datos!$G$2:$G$38069,Datos!$E$2:$E$38069,$A6,Datos!$B$2:$B$38069,20,Datos!$C$2:$C$38069,"&gt;=30",Datos!$F$2:$F$38069,"STANDBY"),0),"")</f>
        <v/>
      </c>
      <c r="AB6" s="7">
        <f>IFERROR(ROUND(AVERAGEIFS(Datos!$G$2:$G$38069,Datos!$E$2:$E$38069,$A6,Datos!$B$2:$B$38069,21,Datos!$C$2:$C$38069,"&lt;30",Datos!$F$2:$F$38069,"STANDBY"),0),"")</f>
        <v/>
      </c>
      <c r="AC6" s="7">
        <f>IFERROR(ROUND(AVERAGEIFS(Datos!$G$2:$G$38069,Datos!$E$2:$E$38069,$A6,Datos!$B$2:$B$38069,21,Datos!$C$2:$C$38069,"&gt;=30",Datos!$F$2:$F$38069,"STANDBY"),0),"")</f>
        <v/>
      </c>
      <c r="AD6" s="7">
        <f>IFERROR(ROUND(AVERAGEIFS(Datos!$G$2:$G$38069,Datos!$E$2:$E$38069,$A6,Datos!$B$2:$B$38069,22,Datos!$C$2:$C$38069,"&lt;30",Datos!$F$2:$F$38069,"STANDBY"),0),"")</f>
        <v/>
      </c>
      <c r="AE6" s="7">
        <f>IFERROR(ROUND(AVERAGEIFS(Datos!$G$2:$G$38069,Datos!$E$2:$E$38069,$A6,Datos!$B$2:$B$38069,22,Datos!$C$2:$C$38069,"&gt;=30",Datos!$F$2:$F$38069,"STANDBY"),0),"")</f>
        <v/>
      </c>
      <c r="AF6" s="7">
        <f>IFERROR(ROUND(AVERAGEIFS(Datos!$G$2:$G$38069,Datos!$E$2:$E$38069,$A6,Datos!$B$2:$B$38069,23,Datos!$C$2:$C$38069,"&lt;30",Datos!$F$2:$F$38069,"STANDBY"),0),"")</f>
        <v/>
      </c>
      <c r="AG6" s="7">
        <f>IFERROR(ROUND(AVERAGEIFS(Datos!$G$2:$G$38069,Datos!$E$2:$E$38069,$A6,Datos!$B$2:$B$38069,23,Datos!$C$2:$C$38069,"&gt;=30",Datos!$F$2:$F$38069,"STANDBY"),0),"")</f>
        <v/>
      </c>
    </row>
    <row r="7">
      <c r="A7" s="6" t="inlineStr">
        <is>
          <t>Cars Quatre Roues Rallye</t>
        </is>
      </c>
      <c r="B7" s="7">
        <f>IFERROR(ROUND(AVERAGEIFS(Datos!$G$2:$G$38069,Datos!$E$2:$E$38069,$A7,Datos!$B$2:$B$38069,8,Datos!$C$2:$C$38069,"&lt;30",Datos!$F$2:$F$38069,"STANDBY"),0),"")</f>
        <v/>
      </c>
      <c r="C7" s="7">
        <f>IFERROR(ROUND(AVERAGEIFS(Datos!$G$2:$G$38069,Datos!$E$2:$E$38069,$A7,Datos!$B$2:$B$38069,8,Datos!$C$2:$C$38069,"&gt;=30",Datos!$F$2:$F$38069,"STANDBY"),0),"")</f>
        <v/>
      </c>
      <c r="D7" s="7">
        <f>IFERROR(ROUND(AVERAGEIFS(Datos!$G$2:$G$38069,Datos!$E$2:$E$38069,$A7,Datos!$B$2:$B$38069,9,Datos!$C$2:$C$38069,"&lt;30",Datos!$F$2:$F$38069,"STANDBY"),0),"")</f>
        <v/>
      </c>
      <c r="E7" s="7">
        <f>IFERROR(ROUND(AVERAGEIFS(Datos!$G$2:$G$38069,Datos!$E$2:$E$38069,$A7,Datos!$B$2:$B$38069,9,Datos!$C$2:$C$38069,"&gt;=30",Datos!$F$2:$F$38069,"STANDBY"),0),"")</f>
        <v/>
      </c>
      <c r="F7" s="7">
        <f>IFERROR(ROUND(AVERAGEIFS(Datos!$G$2:$G$38069,Datos!$E$2:$E$38069,$A7,Datos!$B$2:$B$38069,10,Datos!$C$2:$C$38069,"&lt;30",Datos!$F$2:$F$38069,"STANDBY"),0),"")</f>
        <v/>
      </c>
      <c r="G7" s="7">
        <f>IFERROR(ROUND(AVERAGEIFS(Datos!$G$2:$G$38069,Datos!$E$2:$E$38069,$A7,Datos!$B$2:$B$38069,10,Datos!$C$2:$C$38069,"&gt;=30",Datos!$F$2:$F$38069,"STANDBY"),0),"")</f>
        <v/>
      </c>
      <c r="H7" s="7">
        <f>IFERROR(ROUND(AVERAGEIFS(Datos!$G$2:$G$38069,Datos!$E$2:$E$38069,$A7,Datos!$B$2:$B$38069,11,Datos!$C$2:$C$38069,"&lt;30",Datos!$F$2:$F$38069,"STANDBY"),0),"")</f>
        <v/>
      </c>
      <c r="I7" s="7">
        <f>IFERROR(ROUND(AVERAGEIFS(Datos!$G$2:$G$38069,Datos!$E$2:$E$38069,$A7,Datos!$B$2:$B$38069,11,Datos!$C$2:$C$38069,"&gt;=30",Datos!$F$2:$F$38069,"STANDBY"),0),"")</f>
        <v/>
      </c>
      <c r="J7" s="7">
        <f>IFERROR(ROUND(AVERAGEIFS(Datos!$G$2:$G$38069,Datos!$E$2:$E$38069,$A7,Datos!$B$2:$B$38069,12,Datos!$C$2:$C$38069,"&lt;30",Datos!$F$2:$F$38069,"STANDBY"),0),"")</f>
        <v/>
      </c>
      <c r="K7" s="7">
        <f>IFERROR(ROUND(AVERAGEIFS(Datos!$G$2:$G$38069,Datos!$E$2:$E$38069,$A7,Datos!$B$2:$B$38069,12,Datos!$C$2:$C$38069,"&gt;=30",Datos!$F$2:$F$38069,"STANDBY"),0),"")</f>
        <v/>
      </c>
      <c r="L7" s="7">
        <f>IFERROR(ROUND(AVERAGEIFS(Datos!$G$2:$G$38069,Datos!$E$2:$E$38069,$A7,Datos!$B$2:$B$38069,13,Datos!$C$2:$C$38069,"&lt;30",Datos!$F$2:$F$38069,"STANDBY"),0),"")</f>
        <v/>
      </c>
      <c r="M7" s="7">
        <f>IFERROR(ROUND(AVERAGEIFS(Datos!$G$2:$G$38069,Datos!$E$2:$E$38069,$A7,Datos!$B$2:$B$38069,13,Datos!$C$2:$C$38069,"&gt;=30",Datos!$F$2:$F$38069,"STANDBY"),0),"")</f>
        <v/>
      </c>
      <c r="N7" s="7">
        <f>IFERROR(ROUND(AVERAGEIFS(Datos!$G$2:$G$38069,Datos!$E$2:$E$38069,$A7,Datos!$B$2:$B$38069,14,Datos!$C$2:$C$38069,"&lt;30",Datos!$F$2:$F$38069,"STANDBY"),0),"")</f>
        <v/>
      </c>
      <c r="O7" s="7">
        <f>IFERROR(ROUND(AVERAGEIFS(Datos!$G$2:$G$38069,Datos!$E$2:$E$38069,$A7,Datos!$B$2:$B$38069,14,Datos!$C$2:$C$38069,"&gt;=30",Datos!$F$2:$F$38069,"STANDBY"),0),"")</f>
        <v/>
      </c>
      <c r="P7" s="7">
        <f>IFERROR(ROUND(AVERAGEIFS(Datos!$G$2:$G$38069,Datos!$E$2:$E$38069,$A7,Datos!$B$2:$B$38069,15,Datos!$C$2:$C$38069,"&lt;30",Datos!$F$2:$F$38069,"STANDBY"),0),"")</f>
        <v/>
      </c>
      <c r="Q7" s="7">
        <f>IFERROR(ROUND(AVERAGEIFS(Datos!$G$2:$G$38069,Datos!$E$2:$E$38069,$A7,Datos!$B$2:$B$38069,15,Datos!$C$2:$C$38069,"&gt;=30",Datos!$F$2:$F$38069,"STANDBY"),0),"")</f>
        <v/>
      </c>
      <c r="R7" s="7">
        <f>IFERROR(ROUND(AVERAGEIFS(Datos!$G$2:$G$38069,Datos!$E$2:$E$38069,$A7,Datos!$B$2:$B$38069,16,Datos!$C$2:$C$38069,"&lt;30",Datos!$F$2:$F$38069,"STANDBY"),0),"")</f>
        <v/>
      </c>
      <c r="S7" s="7">
        <f>IFERROR(ROUND(AVERAGEIFS(Datos!$G$2:$G$38069,Datos!$E$2:$E$38069,$A7,Datos!$B$2:$B$38069,16,Datos!$C$2:$C$38069,"&gt;=30",Datos!$F$2:$F$38069,"STANDBY"),0),"")</f>
        <v/>
      </c>
      <c r="T7" s="7">
        <f>IFERROR(ROUND(AVERAGEIFS(Datos!$G$2:$G$38069,Datos!$E$2:$E$38069,$A7,Datos!$B$2:$B$38069,17,Datos!$C$2:$C$38069,"&lt;30",Datos!$F$2:$F$38069,"STANDBY"),0),"")</f>
        <v/>
      </c>
      <c r="U7" s="7">
        <f>IFERROR(ROUND(AVERAGEIFS(Datos!$G$2:$G$38069,Datos!$E$2:$E$38069,$A7,Datos!$B$2:$B$38069,17,Datos!$C$2:$C$38069,"&gt;=30",Datos!$F$2:$F$38069,"STANDBY"),0),"")</f>
        <v/>
      </c>
      <c r="V7" s="7">
        <f>IFERROR(ROUND(AVERAGEIFS(Datos!$G$2:$G$38069,Datos!$E$2:$E$38069,$A7,Datos!$B$2:$B$38069,18,Datos!$C$2:$C$38069,"&lt;30",Datos!$F$2:$F$38069,"STANDBY"),0),"")</f>
        <v/>
      </c>
      <c r="W7" s="7">
        <f>IFERROR(ROUND(AVERAGEIFS(Datos!$G$2:$G$38069,Datos!$E$2:$E$38069,$A7,Datos!$B$2:$B$38069,18,Datos!$C$2:$C$38069,"&gt;=30",Datos!$F$2:$F$38069,"STANDBY"),0),"")</f>
        <v/>
      </c>
      <c r="X7" s="7">
        <f>IFERROR(ROUND(AVERAGEIFS(Datos!$G$2:$G$38069,Datos!$E$2:$E$38069,$A7,Datos!$B$2:$B$38069,19,Datos!$C$2:$C$38069,"&lt;30",Datos!$F$2:$F$38069,"STANDBY"),0),"")</f>
        <v/>
      </c>
      <c r="Y7" s="7">
        <f>IFERROR(ROUND(AVERAGEIFS(Datos!$G$2:$G$38069,Datos!$E$2:$E$38069,$A7,Datos!$B$2:$B$38069,19,Datos!$C$2:$C$38069,"&gt;=30",Datos!$F$2:$F$38069,"STANDBY"),0),"")</f>
        <v/>
      </c>
      <c r="Z7" s="7">
        <f>IFERROR(ROUND(AVERAGEIFS(Datos!$G$2:$G$38069,Datos!$E$2:$E$38069,$A7,Datos!$B$2:$B$38069,20,Datos!$C$2:$C$38069,"&lt;30",Datos!$F$2:$F$38069,"STANDBY"),0),"")</f>
        <v/>
      </c>
      <c r="AA7" s="7">
        <f>IFERROR(ROUND(AVERAGEIFS(Datos!$G$2:$G$38069,Datos!$E$2:$E$38069,$A7,Datos!$B$2:$B$38069,20,Datos!$C$2:$C$38069,"&gt;=30",Datos!$F$2:$F$38069,"STANDBY"),0),"")</f>
        <v/>
      </c>
      <c r="AB7" s="7">
        <f>IFERROR(ROUND(AVERAGEIFS(Datos!$G$2:$G$38069,Datos!$E$2:$E$38069,$A7,Datos!$B$2:$B$38069,21,Datos!$C$2:$C$38069,"&lt;30",Datos!$F$2:$F$38069,"STANDBY"),0),"")</f>
        <v/>
      </c>
      <c r="AC7" s="7">
        <f>IFERROR(ROUND(AVERAGEIFS(Datos!$G$2:$G$38069,Datos!$E$2:$E$38069,$A7,Datos!$B$2:$B$38069,21,Datos!$C$2:$C$38069,"&gt;=30",Datos!$F$2:$F$38069,"STANDBY"),0),"")</f>
        <v/>
      </c>
      <c r="AD7" s="7">
        <f>IFERROR(ROUND(AVERAGEIFS(Datos!$G$2:$G$38069,Datos!$E$2:$E$38069,$A7,Datos!$B$2:$B$38069,22,Datos!$C$2:$C$38069,"&lt;30",Datos!$F$2:$F$38069,"STANDBY"),0),"")</f>
        <v/>
      </c>
      <c r="AE7" s="7">
        <f>IFERROR(ROUND(AVERAGEIFS(Datos!$G$2:$G$38069,Datos!$E$2:$E$38069,$A7,Datos!$B$2:$B$38069,22,Datos!$C$2:$C$38069,"&gt;=30",Datos!$F$2:$F$38069,"STANDBY"),0),"")</f>
        <v/>
      </c>
      <c r="AF7" s="7">
        <f>IFERROR(ROUND(AVERAGEIFS(Datos!$G$2:$G$38069,Datos!$E$2:$E$38069,$A7,Datos!$B$2:$B$38069,23,Datos!$C$2:$C$38069,"&lt;30",Datos!$F$2:$F$38069,"STANDBY"),0),"")</f>
        <v/>
      </c>
      <c r="AG7" s="7">
        <f>IFERROR(ROUND(AVERAGEIFS(Datos!$G$2:$G$38069,Datos!$E$2:$E$38069,$A7,Datos!$B$2:$B$38069,23,Datos!$C$2:$C$38069,"&gt;=30",Datos!$F$2:$F$38069,"STANDBY"),0),"")</f>
        <v/>
      </c>
    </row>
    <row r="8">
      <c r="A8" s="6" t="inlineStr">
        <is>
          <t>Cars ROAD TRIP</t>
        </is>
      </c>
      <c r="B8" s="7">
        <f>IFERROR(ROUND(AVERAGEIFS(Datos!$G$2:$G$38069,Datos!$E$2:$E$38069,$A8,Datos!$B$2:$B$38069,8,Datos!$C$2:$C$38069,"&lt;30",Datos!$F$2:$F$38069,"STANDBY"),0),"")</f>
        <v/>
      </c>
      <c r="C8" s="7">
        <f>IFERROR(ROUND(AVERAGEIFS(Datos!$G$2:$G$38069,Datos!$E$2:$E$38069,$A8,Datos!$B$2:$B$38069,8,Datos!$C$2:$C$38069,"&gt;=30",Datos!$F$2:$F$38069,"STANDBY"),0),"")</f>
        <v/>
      </c>
      <c r="D8" s="7">
        <f>IFERROR(ROUND(AVERAGEIFS(Datos!$G$2:$G$38069,Datos!$E$2:$E$38069,$A8,Datos!$B$2:$B$38069,9,Datos!$C$2:$C$38069,"&lt;30",Datos!$F$2:$F$38069,"STANDBY"),0),"")</f>
        <v/>
      </c>
      <c r="E8" s="7">
        <f>IFERROR(ROUND(AVERAGEIFS(Datos!$G$2:$G$38069,Datos!$E$2:$E$38069,$A8,Datos!$B$2:$B$38069,9,Datos!$C$2:$C$38069,"&gt;=30",Datos!$F$2:$F$38069,"STANDBY"),0),"")</f>
        <v/>
      </c>
      <c r="F8" s="7">
        <f>IFERROR(ROUND(AVERAGEIFS(Datos!$G$2:$G$38069,Datos!$E$2:$E$38069,$A8,Datos!$B$2:$B$38069,10,Datos!$C$2:$C$38069,"&lt;30",Datos!$F$2:$F$38069,"STANDBY"),0),"")</f>
        <v/>
      </c>
      <c r="G8" s="7">
        <f>IFERROR(ROUND(AVERAGEIFS(Datos!$G$2:$G$38069,Datos!$E$2:$E$38069,$A8,Datos!$B$2:$B$38069,10,Datos!$C$2:$C$38069,"&gt;=30",Datos!$F$2:$F$38069,"STANDBY"),0),"")</f>
        <v/>
      </c>
      <c r="H8" s="7">
        <f>IFERROR(ROUND(AVERAGEIFS(Datos!$G$2:$G$38069,Datos!$E$2:$E$38069,$A8,Datos!$B$2:$B$38069,11,Datos!$C$2:$C$38069,"&lt;30",Datos!$F$2:$F$38069,"STANDBY"),0),"")</f>
        <v/>
      </c>
      <c r="I8" s="7">
        <f>IFERROR(ROUND(AVERAGEIFS(Datos!$G$2:$G$38069,Datos!$E$2:$E$38069,$A8,Datos!$B$2:$B$38069,11,Datos!$C$2:$C$38069,"&gt;=30",Datos!$F$2:$F$38069,"STANDBY"),0),"")</f>
        <v/>
      </c>
      <c r="J8" s="7">
        <f>IFERROR(ROUND(AVERAGEIFS(Datos!$G$2:$G$38069,Datos!$E$2:$E$38069,$A8,Datos!$B$2:$B$38069,12,Datos!$C$2:$C$38069,"&lt;30",Datos!$F$2:$F$38069,"STANDBY"),0),"")</f>
        <v/>
      </c>
      <c r="K8" s="7">
        <f>IFERROR(ROUND(AVERAGEIFS(Datos!$G$2:$G$38069,Datos!$E$2:$E$38069,$A8,Datos!$B$2:$B$38069,12,Datos!$C$2:$C$38069,"&gt;=30",Datos!$F$2:$F$38069,"STANDBY"),0),"")</f>
        <v/>
      </c>
      <c r="L8" s="7">
        <f>IFERROR(ROUND(AVERAGEIFS(Datos!$G$2:$G$38069,Datos!$E$2:$E$38069,$A8,Datos!$B$2:$B$38069,13,Datos!$C$2:$C$38069,"&lt;30",Datos!$F$2:$F$38069,"STANDBY"),0),"")</f>
        <v/>
      </c>
      <c r="M8" s="7">
        <f>IFERROR(ROUND(AVERAGEIFS(Datos!$G$2:$G$38069,Datos!$E$2:$E$38069,$A8,Datos!$B$2:$B$38069,13,Datos!$C$2:$C$38069,"&gt;=30",Datos!$F$2:$F$38069,"STANDBY"),0),"")</f>
        <v/>
      </c>
      <c r="N8" s="7">
        <f>IFERROR(ROUND(AVERAGEIFS(Datos!$G$2:$G$38069,Datos!$E$2:$E$38069,$A8,Datos!$B$2:$B$38069,14,Datos!$C$2:$C$38069,"&lt;30",Datos!$F$2:$F$38069,"STANDBY"),0),"")</f>
        <v/>
      </c>
      <c r="O8" s="7">
        <f>IFERROR(ROUND(AVERAGEIFS(Datos!$G$2:$G$38069,Datos!$E$2:$E$38069,$A8,Datos!$B$2:$B$38069,14,Datos!$C$2:$C$38069,"&gt;=30",Datos!$F$2:$F$38069,"STANDBY"),0),"")</f>
        <v/>
      </c>
      <c r="P8" s="7">
        <f>IFERROR(ROUND(AVERAGEIFS(Datos!$G$2:$G$38069,Datos!$E$2:$E$38069,$A8,Datos!$B$2:$B$38069,15,Datos!$C$2:$C$38069,"&lt;30",Datos!$F$2:$F$38069,"STANDBY"),0),"")</f>
        <v/>
      </c>
      <c r="Q8" s="7">
        <f>IFERROR(ROUND(AVERAGEIFS(Datos!$G$2:$G$38069,Datos!$E$2:$E$38069,$A8,Datos!$B$2:$B$38069,15,Datos!$C$2:$C$38069,"&gt;=30",Datos!$F$2:$F$38069,"STANDBY"),0),"")</f>
        <v/>
      </c>
      <c r="R8" s="7">
        <f>IFERROR(ROUND(AVERAGEIFS(Datos!$G$2:$G$38069,Datos!$E$2:$E$38069,$A8,Datos!$B$2:$B$38069,16,Datos!$C$2:$C$38069,"&lt;30",Datos!$F$2:$F$38069,"STANDBY"),0),"")</f>
        <v/>
      </c>
      <c r="S8" s="7">
        <f>IFERROR(ROUND(AVERAGEIFS(Datos!$G$2:$G$38069,Datos!$E$2:$E$38069,$A8,Datos!$B$2:$B$38069,16,Datos!$C$2:$C$38069,"&gt;=30",Datos!$F$2:$F$38069,"STANDBY"),0),"")</f>
        <v/>
      </c>
      <c r="T8" s="7">
        <f>IFERROR(ROUND(AVERAGEIFS(Datos!$G$2:$G$38069,Datos!$E$2:$E$38069,$A8,Datos!$B$2:$B$38069,17,Datos!$C$2:$C$38069,"&lt;30",Datos!$F$2:$F$38069,"STANDBY"),0),"")</f>
        <v/>
      </c>
      <c r="U8" s="7">
        <f>IFERROR(ROUND(AVERAGEIFS(Datos!$G$2:$G$38069,Datos!$E$2:$E$38069,$A8,Datos!$B$2:$B$38069,17,Datos!$C$2:$C$38069,"&gt;=30",Datos!$F$2:$F$38069,"STANDBY"),0),"")</f>
        <v/>
      </c>
      <c r="V8" s="7">
        <f>IFERROR(ROUND(AVERAGEIFS(Datos!$G$2:$G$38069,Datos!$E$2:$E$38069,$A8,Datos!$B$2:$B$38069,18,Datos!$C$2:$C$38069,"&lt;30",Datos!$F$2:$F$38069,"STANDBY"),0),"")</f>
        <v/>
      </c>
      <c r="W8" s="7">
        <f>IFERROR(ROUND(AVERAGEIFS(Datos!$G$2:$G$38069,Datos!$E$2:$E$38069,$A8,Datos!$B$2:$B$38069,18,Datos!$C$2:$C$38069,"&gt;=30",Datos!$F$2:$F$38069,"STANDBY"),0),"")</f>
        <v/>
      </c>
      <c r="X8" s="7">
        <f>IFERROR(ROUND(AVERAGEIFS(Datos!$G$2:$G$38069,Datos!$E$2:$E$38069,$A8,Datos!$B$2:$B$38069,19,Datos!$C$2:$C$38069,"&lt;30",Datos!$F$2:$F$38069,"STANDBY"),0),"")</f>
        <v/>
      </c>
      <c r="Y8" s="7">
        <f>IFERROR(ROUND(AVERAGEIFS(Datos!$G$2:$G$38069,Datos!$E$2:$E$38069,$A8,Datos!$B$2:$B$38069,19,Datos!$C$2:$C$38069,"&gt;=30",Datos!$F$2:$F$38069,"STANDBY"),0),"")</f>
        <v/>
      </c>
      <c r="Z8" s="7">
        <f>IFERROR(ROUND(AVERAGEIFS(Datos!$G$2:$G$38069,Datos!$E$2:$E$38069,$A8,Datos!$B$2:$B$38069,20,Datos!$C$2:$C$38069,"&lt;30",Datos!$F$2:$F$38069,"STANDBY"),0),"")</f>
        <v/>
      </c>
      <c r="AA8" s="7">
        <f>IFERROR(ROUND(AVERAGEIFS(Datos!$G$2:$G$38069,Datos!$E$2:$E$38069,$A8,Datos!$B$2:$B$38069,20,Datos!$C$2:$C$38069,"&gt;=30",Datos!$F$2:$F$38069,"STANDBY"),0),"")</f>
        <v/>
      </c>
      <c r="AB8" s="7">
        <f>IFERROR(ROUND(AVERAGEIFS(Datos!$G$2:$G$38069,Datos!$E$2:$E$38069,$A8,Datos!$B$2:$B$38069,21,Datos!$C$2:$C$38069,"&lt;30",Datos!$F$2:$F$38069,"STANDBY"),0),"")</f>
        <v/>
      </c>
      <c r="AC8" s="7">
        <f>IFERROR(ROUND(AVERAGEIFS(Datos!$G$2:$G$38069,Datos!$E$2:$E$38069,$A8,Datos!$B$2:$B$38069,21,Datos!$C$2:$C$38069,"&gt;=30",Datos!$F$2:$F$38069,"STANDBY"),0),"")</f>
        <v/>
      </c>
      <c r="AD8" s="7">
        <f>IFERROR(ROUND(AVERAGEIFS(Datos!$G$2:$G$38069,Datos!$E$2:$E$38069,$A8,Datos!$B$2:$B$38069,22,Datos!$C$2:$C$38069,"&lt;30",Datos!$F$2:$F$38069,"STANDBY"),0),"")</f>
        <v/>
      </c>
      <c r="AE8" s="7">
        <f>IFERROR(ROUND(AVERAGEIFS(Datos!$G$2:$G$38069,Datos!$E$2:$E$38069,$A8,Datos!$B$2:$B$38069,22,Datos!$C$2:$C$38069,"&gt;=30",Datos!$F$2:$F$38069,"STANDBY"),0),"")</f>
        <v/>
      </c>
      <c r="AF8" s="7">
        <f>IFERROR(ROUND(AVERAGEIFS(Datos!$G$2:$G$38069,Datos!$E$2:$E$38069,$A8,Datos!$B$2:$B$38069,23,Datos!$C$2:$C$38069,"&lt;30",Datos!$F$2:$F$38069,"STANDBY"),0),"")</f>
        <v/>
      </c>
      <c r="AG8" s="7">
        <f>IFERROR(ROUND(AVERAGEIFS(Datos!$G$2:$G$38069,Datos!$E$2:$E$38069,$A8,Datos!$B$2:$B$38069,23,Datos!$C$2:$C$38069,"&gt;=30",Datos!$F$2:$F$38069,"STANDBY"),0),"")</f>
        <v/>
      </c>
    </row>
    <row r="9">
      <c r="A9" s="6" t="inlineStr">
        <is>
          <t>Crush's Coaster</t>
        </is>
      </c>
      <c r="B9" s="7">
        <f>IFERROR(ROUND(AVERAGEIFS(Datos!$G$2:$G$38069,Datos!$E$2:$E$38069,$A9,Datos!$B$2:$B$38069,8,Datos!$C$2:$C$38069,"&lt;30",Datos!$F$2:$F$38069,"STANDBY"),0),"")</f>
        <v/>
      </c>
      <c r="C9" s="7">
        <f>IFERROR(ROUND(AVERAGEIFS(Datos!$G$2:$G$38069,Datos!$E$2:$E$38069,$A9,Datos!$B$2:$B$38069,8,Datos!$C$2:$C$38069,"&gt;=30",Datos!$F$2:$F$38069,"STANDBY"),0),"")</f>
        <v/>
      </c>
      <c r="D9" s="7">
        <f>IFERROR(ROUND(AVERAGEIFS(Datos!$G$2:$G$38069,Datos!$E$2:$E$38069,$A9,Datos!$B$2:$B$38069,9,Datos!$C$2:$C$38069,"&lt;30",Datos!$F$2:$F$38069,"STANDBY"),0),"")</f>
        <v/>
      </c>
      <c r="E9" s="7">
        <f>IFERROR(ROUND(AVERAGEIFS(Datos!$G$2:$G$38069,Datos!$E$2:$E$38069,$A9,Datos!$B$2:$B$38069,9,Datos!$C$2:$C$38069,"&gt;=30",Datos!$F$2:$F$38069,"STANDBY"),0),"")</f>
        <v/>
      </c>
      <c r="F9" s="7">
        <f>IFERROR(ROUND(AVERAGEIFS(Datos!$G$2:$G$38069,Datos!$E$2:$E$38069,$A9,Datos!$B$2:$B$38069,10,Datos!$C$2:$C$38069,"&lt;30",Datos!$F$2:$F$38069,"STANDBY"),0),"")</f>
        <v/>
      </c>
      <c r="G9" s="7">
        <f>IFERROR(ROUND(AVERAGEIFS(Datos!$G$2:$G$38069,Datos!$E$2:$E$38069,$A9,Datos!$B$2:$B$38069,10,Datos!$C$2:$C$38069,"&gt;=30",Datos!$F$2:$F$38069,"STANDBY"),0),"")</f>
        <v/>
      </c>
      <c r="H9" s="7">
        <f>IFERROR(ROUND(AVERAGEIFS(Datos!$G$2:$G$38069,Datos!$E$2:$E$38069,$A9,Datos!$B$2:$B$38069,11,Datos!$C$2:$C$38069,"&lt;30",Datos!$F$2:$F$38069,"STANDBY"),0),"")</f>
        <v/>
      </c>
      <c r="I9" s="7">
        <f>IFERROR(ROUND(AVERAGEIFS(Datos!$G$2:$G$38069,Datos!$E$2:$E$38069,$A9,Datos!$B$2:$B$38069,11,Datos!$C$2:$C$38069,"&gt;=30",Datos!$F$2:$F$38069,"STANDBY"),0),"")</f>
        <v/>
      </c>
      <c r="J9" s="7">
        <f>IFERROR(ROUND(AVERAGEIFS(Datos!$G$2:$G$38069,Datos!$E$2:$E$38069,$A9,Datos!$B$2:$B$38069,12,Datos!$C$2:$C$38069,"&lt;30",Datos!$F$2:$F$38069,"STANDBY"),0),"")</f>
        <v/>
      </c>
      <c r="K9" s="7">
        <f>IFERROR(ROUND(AVERAGEIFS(Datos!$G$2:$G$38069,Datos!$E$2:$E$38069,$A9,Datos!$B$2:$B$38069,12,Datos!$C$2:$C$38069,"&gt;=30",Datos!$F$2:$F$38069,"STANDBY"),0),"")</f>
        <v/>
      </c>
      <c r="L9" s="7">
        <f>IFERROR(ROUND(AVERAGEIFS(Datos!$G$2:$G$38069,Datos!$E$2:$E$38069,$A9,Datos!$B$2:$B$38069,13,Datos!$C$2:$C$38069,"&lt;30",Datos!$F$2:$F$38069,"STANDBY"),0),"")</f>
        <v/>
      </c>
      <c r="M9" s="7">
        <f>IFERROR(ROUND(AVERAGEIFS(Datos!$G$2:$G$38069,Datos!$E$2:$E$38069,$A9,Datos!$B$2:$B$38069,13,Datos!$C$2:$C$38069,"&gt;=30",Datos!$F$2:$F$38069,"STANDBY"),0),"")</f>
        <v/>
      </c>
      <c r="N9" s="7">
        <f>IFERROR(ROUND(AVERAGEIFS(Datos!$G$2:$G$38069,Datos!$E$2:$E$38069,$A9,Datos!$B$2:$B$38069,14,Datos!$C$2:$C$38069,"&lt;30",Datos!$F$2:$F$38069,"STANDBY"),0),"")</f>
        <v/>
      </c>
      <c r="O9" s="7">
        <f>IFERROR(ROUND(AVERAGEIFS(Datos!$G$2:$G$38069,Datos!$E$2:$E$38069,$A9,Datos!$B$2:$B$38069,14,Datos!$C$2:$C$38069,"&gt;=30",Datos!$F$2:$F$38069,"STANDBY"),0),"")</f>
        <v/>
      </c>
      <c r="P9" s="7">
        <f>IFERROR(ROUND(AVERAGEIFS(Datos!$G$2:$G$38069,Datos!$E$2:$E$38069,$A9,Datos!$B$2:$B$38069,15,Datos!$C$2:$C$38069,"&lt;30",Datos!$F$2:$F$38069,"STANDBY"),0),"")</f>
        <v/>
      </c>
      <c r="Q9" s="7">
        <f>IFERROR(ROUND(AVERAGEIFS(Datos!$G$2:$G$38069,Datos!$E$2:$E$38069,$A9,Datos!$B$2:$B$38069,15,Datos!$C$2:$C$38069,"&gt;=30",Datos!$F$2:$F$38069,"STANDBY"),0),"")</f>
        <v/>
      </c>
      <c r="R9" s="7">
        <f>IFERROR(ROUND(AVERAGEIFS(Datos!$G$2:$G$38069,Datos!$E$2:$E$38069,$A9,Datos!$B$2:$B$38069,16,Datos!$C$2:$C$38069,"&lt;30",Datos!$F$2:$F$38069,"STANDBY"),0),"")</f>
        <v/>
      </c>
      <c r="S9" s="7">
        <f>IFERROR(ROUND(AVERAGEIFS(Datos!$G$2:$G$38069,Datos!$E$2:$E$38069,$A9,Datos!$B$2:$B$38069,16,Datos!$C$2:$C$38069,"&gt;=30",Datos!$F$2:$F$38069,"STANDBY"),0),"")</f>
        <v/>
      </c>
      <c r="T9" s="7">
        <f>IFERROR(ROUND(AVERAGEIFS(Datos!$G$2:$G$38069,Datos!$E$2:$E$38069,$A9,Datos!$B$2:$B$38069,17,Datos!$C$2:$C$38069,"&lt;30",Datos!$F$2:$F$38069,"STANDBY"),0),"")</f>
        <v/>
      </c>
      <c r="U9" s="7">
        <f>IFERROR(ROUND(AVERAGEIFS(Datos!$G$2:$G$38069,Datos!$E$2:$E$38069,$A9,Datos!$B$2:$B$38069,17,Datos!$C$2:$C$38069,"&gt;=30",Datos!$F$2:$F$38069,"STANDBY"),0),"")</f>
        <v/>
      </c>
      <c r="V9" s="7">
        <f>IFERROR(ROUND(AVERAGEIFS(Datos!$G$2:$G$38069,Datos!$E$2:$E$38069,$A9,Datos!$B$2:$B$38069,18,Datos!$C$2:$C$38069,"&lt;30",Datos!$F$2:$F$38069,"STANDBY"),0),"")</f>
        <v/>
      </c>
      <c r="W9" s="7">
        <f>IFERROR(ROUND(AVERAGEIFS(Datos!$G$2:$G$38069,Datos!$E$2:$E$38069,$A9,Datos!$B$2:$B$38069,18,Datos!$C$2:$C$38069,"&gt;=30",Datos!$F$2:$F$38069,"STANDBY"),0),"")</f>
        <v/>
      </c>
      <c r="X9" s="7">
        <f>IFERROR(ROUND(AVERAGEIFS(Datos!$G$2:$G$38069,Datos!$E$2:$E$38069,$A9,Datos!$B$2:$B$38069,19,Datos!$C$2:$C$38069,"&lt;30",Datos!$F$2:$F$38069,"STANDBY"),0),"")</f>
        <v/>
      </c>
      <c r="Y9" s="7">
        <f>IFERROR(ROUND(AVERAGEIFS(Datos!$G$2:$G$38069,Datos!$E$2:$E$38069,$A9,Datos!$B$2:$B$38069,19,Datos!$C$2:$C$38069,"&gt;=30",Datos!$F$2:$F$38069,"STANDBY"),0),"")</f>
        <v/>
      </c>
      <c r="Z9" s="7">
        <f>IFERROR(ROUND(AVERAGEIFS(Datos!$G$2:$G$38069,Datos!$E$2:$E$38069,$A9,Datos!$B$2:$B$38069,20,Datos!$C$2:$C$38069,"&lt;30",Datos!$F$2:$F$38069,"STANDBY"),0),"")</f>
        <v/>
      </c>
      <c r="AA9" s="7">
        <f>IFERROR(ROUND(AVERAGEIFS(Datos!$G$2:$G$38069,Datos!$E$2:$E$38069,$A9,Datos!$B$2:$B$38069,20,Datos!$C$2:$C$38069,"&gt;=30",Datos!$F$2:$F$38069,"STANDBY"),0),"")</f>
        <v/>
      </c>
      <c r="AB9" s="7">
        <f>IFERROR(ROUND(AVERAGEIFS(Datos!$G$2:$G$38069,Datos!$E$2:$E$38069,$A9,Datos!$B$2:$B$38069,21,Datos!$C$2:$C$38069,"&lt;30",Datos!$F$2:$F$38069,"STANDBY"),0),"")</f>
        <v/>
      </c>
      <c r="AC9" s="7">
        <f>IFERROR(ROUND(AVERAGEIFS(Datos!$G$2:$G$38069,Datos!$E$2:$E$38069,$A9,Datos!$B$2:$B$38069,21,Datos!$C$2:$C$38069,"&gt;=30",Datos!$F$2:$F$38069,"STANDBY"),0),"")</f>
        <v/>
      </c>
      <c r="AD9" s="7">
        <f>IFERROR(ROUND(AVERAGEIFS(Datos!$G$2:$G$38069,Datos!$E$2:$E$38069,$A9,Datos!$B$2:$B$38069,22,Datos!$C$2:$C$38069,"&lt;30",Datos!$F$2:$F$38069,"STANDBY"),0),"")</f>
        <v/>
      </c>
      <c r="AE9" s="7">
        <f>IFERROR(ROUND(AVERAGEIFS(Datos!$G$2:$G$38069,Datos!$E$2:$E$38069,$A9,Datos!$B$2:$B$38069,22,Datos!$C$2:$C$38069,"&gt;=30",Datos!$F$2:$F$38069,"STANDBY"),0),"")</f>
        <v/>
      </c>
      <c r="AF9" s="7">
        <f>IFERROR(ROUND(AVERAGEIFS(Datos!$G$2:$G$38069,Datos!$E$2:$E$38069,$A9,Datos!$B$2:$B$38069,23,Datos!$C$2:$C$38069,"&lt;30",Datos!$F$2:$F$38069,"STANDBY"),0),"")</f>
        <v/>
      </c>
      <c r="AG9" s="7">
        <f>IFERROR(ROUND(AVERAGEIFS(Datos!$G$2:$G$38069,Datos!$E$2:$E$38069,$A9,Datos!$B$2:$B$38069,23,Datos!$C$2:$C$38069,"&gt;=30",Datos!$F$2:$F$38069,"STANDBY"),0),"")</f>
        <v/>
      </c>
    </row>
    <row r="10">
      <c r="A10" s="6" t="inlineStr">
        <is>
          <t>Crush's Coaster Single Rider</t>
        </is>
      </c>
      <c r="B10" s="7">
        <f>IFERROR(ROUND(AVERAGEIFS(Datos!$G$2:$G$38069,Datos!$E$2:$E$38069,$A10,Datos!$B$2:$B$38069,8,Datos!$C$2:$C$38069,"&lt;30",Datos!$F$2:$F$38069,"STANDBY"),0),"")</f>
        <v/>
      </c>
      <c r="C10" s="7">
        <f>IFERROR(ROUND(AVERAGEIFS(Datos!$G$2:$G$38069,Datos!$E$2:$E$38069,$A10,Datos!$B$2:$B$38069,8,Datos!$C$2:$C$38069,"&gt;=30",Datos!$F$2:$F$38069,"STANDBY"),0),"")</f>
        <v/>
      </c>
      <c r="D10" s="7">
        <f>IFERROR(ROUND(AVERAGEIFS(Datos!$G$2:$G$38069,Datos!$E$2:$E$38069,$A10,Datos!$B$2:$B$38069,9,Datos!$C$2:$C$38069,"&lt;30",Datos!$F$2:$F$38069,"STANDBY"),0),"")</f>
        <v/>
      </c>
      <c r="E10" s="7">
        <f>IFERROR(ROUND(AVERAGEIFS(Datos!$G$2:$G$38069,Datos!$E$2:$E$38069,$A10,Datos!$B$2:$B$38069,9,Datos!$C$2:$C$38069,"&gt;=30",Datos!$F$2:$F$38069,"STANDBY"),0),"")</f>
        <v/>
      </c>
      <c r="F10" s="7">
        <f>IFERROR(ROUND(AVERAGEIFS(Datos!$G$2:$G$38069,Datos!$E$2:$E$38069,$A10,Datos!$B$2:$B$38069,10,Datos!$C$2:$C$38069,"&lt;30",Datos!$F$2:$F$38069,"STANDBY"),0),"")</f>
        <v/>
      </c>
      <c r="G10" s="7">
        <f>IFERROR(ROUND(AVERAGEIFS(Datos!$G$2:$G$38069,Datos!$E$2:$E$38069,$A10,Datos!$B$2:$B$38069,10,Datos!$C$2:$C$38069,"&gt;=30",Datos!$F$2:$F$38069,"STANDBY"),0),"")</f>
        <v/>
      </c>
      <c r="H10" s="7">
        <f>IFERROR(ROUND(AVERAGEIFS(Datos!$G$2:$G$38069,Datos!$E$2:$E$38069,$A10,Datos!$B$2:$B$38069,11,Datos!$C$2:$C$38069,"&lt;30",Datos!$F$2:$F$38069,"STANDBY"),0),"")</f>
        <v/>
      </c>
      <c r="I10" s="7">
        <f>IFERROR(ROUND(AVERAGEIFS(Datos!$G$2:$G$38069,Datos!$E$2:$E$38069,$A10,Datos!$B$2:$B$38069,11,Datos!$C$2:$C$38069,"&gt;=30",Datos!$F$2:$F$38069,"STANDBY"),0),"")</f>
        <v/>
      </c>
      <c r="J10" s="7">
        <f>IFERROR(ROUND(AVERAGEIFS(Datos!$G$2:$G$38069,Datos!$E$2:$E$38069,$A10,Datos!$B$2:$B$38069,12,Datos!$C$2:$C$38069,"&lt;30",Datos!$F$2:$F$38069,"STANDBY"),0),"")</f>
        <v/>
      </c>
      <c r="K10" s="7">
        <f>IFERROR(ROUND(AVERAGEIFS(Datos!$G$2:$G$38069,Datos!$E$2:$E$38069,$A10,Datos!$B$2:$B$38069,12,Datos!$C$2:$C$38069,"&gt;=30",Datos!$F$2:$F$38069,"STANDBY"),0),"")</f>
        <v/>
      </c>
      <c r="L10" s="7">
        <f>IFERROR(ROUND(AVERAGEIFS(Datos!$G$2:$G$38069,Datos!$E$2:$E$38069,$A10,Datos!$B$2:$B$38069,13,Datos!$C$2:$C$38069,"&lt;30",Datos!$F$2:$F$38069,"STANDBY"),0),"")</f>
        <v/>
      </c>
      <c r="M10" s="7">
        <f>IFERROR(ROUND(AVERAGEIFS(Datos!$G$2:$G$38069,Datos!$E$2:$E$38069,$A10,Datos!$B$2:$B$38069,13,Datos!$C$2:$C$38069,"&gt;=30",Datos!$F$2:$F$38069,"STANDBY"),0),"")</f>
        <v/>
      </c>
      <c r="N10" s="7">
        <f>IFERROR(ROUND(AVERAGEIFS(Datos!$G$2:$G$38069,Datos!$E$2:$E$38069,$A10,Datos!$B$2:$B$38069,14,Datos!$C$2:$C$38069,"&lt;30",Datos!$F$2:$F$38069,"STANDBY"),0),"")</f>
        <v/>
      </c>
      <c r="O10" s="7">
        <f>IFERROR(ROUND(AVERAGEIFS(Datos!$G$2:$G$38069,Datos!$E$2:$E$38069,$A10,Datos!$B$2:$B$38069,14,Datos!$C$2:$C$38069,"&gt;=30",Datos!$F$2:$F$38069,"STANDBY"),0),"")</f>
        <v/>
      </c>
      <c r="P10" s="7">
        <f>IFERROR(ROUND(AVERAGEIFS(Datos!$G$2:$G$38069,Datos!$E$2:$E$38069,$A10,Datos!$B$2:$B$38069,15,Datos!$C$2:$C$38069,"&lt;30",Datos!$F$2:$F$38069,"STANDBY"),0),"")</f>
        <v/>
      </c>
      <c r="Q10" s="7">
        <f>IFERROR(ROUND(AVERAGEIFS(Datos!$G$2:$G$38069,Datos!$E$2:$E$38069,$A10,Datos!$B$2:$B$38069,15,Datos!$C$2:$C$38069,"&gt;=30",Datos!$F$2:$F$38069,"STANDBY"),0),"")</f>
        <v/>
      </c>
      <c r="R10" s="7">
        <f>IFERROR(ROUND(AVERAGEIFS(Datos!$G$2:$G$38069,Datos!$E$2:$E$38069,$A10,Datos!$B$2:$B$38069,16,Datos!$C$2:$C$38069,"&lt;30",Datos!$F$2:$F$38069,"STANDBY"),0),"")</f>
        <v/>
      </c>
      <c r="S10" s="7">
        <f>IFERROR(ROUND(AVERAGEIFS(Datos!$G$2:$G$38069,Datos!$E$2:$E$38069,$A10,Datos!$B$2:$B$38069,16,Datos!$C$2:$C$38069,"&gt;=30",Datos!$F$2:$F$38069,"STANDBY"),0),"")</f>
        <v/>
      </c>
      <c r="T10" s="7">
        <f>IFERROR(ROUND(AVERAGEIFS(Datos!$G$2:$G$38069,Datos!$E$2:$E$38069,$A10,Datos!$B$2:$B$38069,17,Datos!$C$2:$C$38069,"&lt;30",Datos!$F$2:$F$38069,"STANDBY"),0),"")</f>
        <v/>
      </c>
      <c r="U10" s="7">
        <f>IFERROR(ROUND(AVERAGEIFS(Datos!$G$2:$G$38069,Datos!$E$2:$E$38069,$A10,Datos!$B$2:$B$38069,17,Datos!$C$2:$C$38069,"&gt;=30",Datos!$F$2:$F$38069,"STANDBY"),0),"")</f>
        <v/>
      </c>
      <c r="V10" s="7">
        <f>IFERROR(ROUND(AVERAGEIFS(Datos!$G$2:$G$38069,Datos!$E$2:$E$38069,$A10,Datos!$B$2:$B$38069,18,Datos!$C$2:$C$38069,"&lt;30",Datos!$F$2:$F$38069,"STANDBY"),0),"")</f>
        <v/>
      </c>
      <c r="W10" s="7">
        <f>IFERROR(ROUND(AVERAGEIFS(Datos!$G$2:$G$38069,Datos!$E$2:$E$38069,$A10,Datos!$B$2:$B$38069,18,Datos!$C$2:$C$38069,"&gt;=30",Datos!$F$2:$F$38069,"STANDBY"),0),"")</f>
        <v/>
      </c>
      <c r="X10" s="7">
        <f>IFERROR(ROUND(AVERAGEIFS(Datos!$G$2:$G$38069,Datos!$E$2:$E$38069,$A10,Datos!$B$2:$B$38069,19,Datos!$C$2:$C$38069,"&lt;30",Datos!$F$2:$F$38069,"STANDBY"),0),"")</f>
        <v/>
      </c>
      <c r="Y10" s="7">
        <f>IFERROR(ROUND(AVERAGEIFS(Datos!$G$2:$G$38069,Datos!$E$2:$E$38069,$A10,Datos!$B$2:$B$38069,19,Datos!$C$2:$C$38069,"&gt;=30",Datos!$F$2:$F$38069,"STANDBY"),0),"")</f>
        <v/>
      </c>
      <c r="Z10" s="7">
        <f>IFERROR(ROUND(AVERAGEIFS(Datos!$G$2:$G$38069,Datos!$E$2:$E$38069,$A10,Datos!$B$2:$B$38069,20,Datos!$C$2:$C$38069,"&lt;30",Datos!$F$2:$F$38069,"STANDBY"),0),"")</f>
        <v/>
      </c>
      <c r="AA10" s="7">
        <f>IFERROR(ROUND(AVERAGEIFS(Datos!$G$2:$G$38069,Datos!$E$2:$E$38069,$A10,Datos!$B$2:$B$38069,20,Datos!$C$2:$C$38069,"&gt;=30",Datos!$F$2:$F$38069,"STANDBY"),0),"")</f>
        <v/>
      </c>
      <c r="AB10" s="7">
        <f>IFERROR(ROUND(AVERAGEIFS(Datos!$G$2:$G$38069,Datos!$E$2:$E$38069,$A10,Datos!$B$2:$B$38069,21,Datos!$C$2:$C$38069,"&lt;30",Datos!$F$2:$F$38069,"STANDBY"),0),"")</f>
        <v/>
      </c>
      <c r="AC10" s="7">
        <f>IFERROR(ROUND(AVERAGEIFS(Datos!$G$2:$G$38069,Datos!$E$2:$E$38069,$A10,Datos!$B$2:$B$38069,21,Datos!$C$2:$C$38069,"&gt;=30",Datos!$F$2:$F$38069,"STANDBY"),0),"")</f>
        <v/>
      </c>
      <c r="AD10" s="7">
        <f>IFERROR(ROUND(AVERAGEIFS(Datos!$G$2:$G$38069,Datos!$E$2:$E$38069,$A10,Datos!$B$2:$B$38069,22,Datos!$C$2:$C$38069,"&lt;30",Datos!$F$2:$F$38069,"STANDBY"),0),"")</f>
        <v/>
      </c>
      <c r="AE10" s="7">
        <f>IFERROR(ROUND(AVERAGEIFS(Datos!$G$2:$G$38069,Datos!$E$2:$E$38069,$A10,Datos!$B$2:$B$38069,22,Datos!$C$2:$C$38069,"&gt;=30",Datos!$F$2:$F$38069,"STANDBY"),0),"")</f>
        <v/>
      </c>
      <c r="AF10" s="7">
        <f>IFERROR(ROUND(AVERAGEIFS(Datos!$G$2:$G$38069,Datos!$E$2:$E$38069,$A10,Datos!$B$2:$B$38069,23,Datos!$C$2:$C$38069,"&lt;30",Datos!$F$2:$F$38069,"STANDBY"),0),"")</f>
        <v/>
      </c>
      <c r="AG10" s="7">
        <f>IFERROR(ROUND(AVERAGEIFS(Datos!$G$2:$G$38069,Datos!$E$2:$E$38069,$A10,Datos!$B$2:$B$38069,23,Datos!$C$2:$C$38069,"&gt;=30",Datos!$F$2:$F$38069,"STANDBY"),0),"")</f>
        <v/>
      </c>
    </row>
    <row r="11">
      <c r="A11" s="6" t="inlineStr">
        <is>
          <t>Entry to World of Frozen</t>
        </is>
      </c>
      <c r="B11" s="7">
        <f>IFERROR(ROUND(AVERAGEIFS(Datos!$G$2:$G$38069,Datos!$E$2:$E$38069,$A11,Datos!$B$2:$B$38069,8,Datos!$C$2:$C$38069,"&lt;30",Datos!$F$2:$F$38069,"STANDBY"),0),"")</f>
        <v/>
      </c>
      <c r="C11" s="7">
        <f>IFERROR(ROUND(AVERAGEIFS(Datos!$G$2:$G$38069,Datos!$E$2:$E$38069,$A11,Datos!$B$2:$B$38069,8,Datos!$C$2:$C$38069,"&gt;=30",Datos!$F$2:$F$38069,"STANDBY"),0),"")</f>
        <v/>
      </c>
      <c r="D11" s="7">
        <f>IFERROR(ROUND(AVERAGEIFS(Datos!$G$2:$G$38069,Datos!$E$2:$E$38069,$A11,Datos!$B$2:$B$38069,9,Datos!$C$2:$C$38069,"&lt;30",Datos!$F$2:$F$38069,"STANDBY"),0),"")</f>
        <v/>
      </c>
      <c r="E11" s="7">
        <f>IFERROR(ROUND(AVERAGEIFS(Datos!$G$2:$G$38069,Datos!$E$2:$E$38069,$A11,Datos!$B$2:$B$38069,9,Datos!$C$2:$C$38069,"&gt;=30",Datos!$F$2:$F$38069,"STANDBY"),0),"")</f>
        <v/>
      </c>
      <c r="F11" s="7">
        <f>IFERROR(ROUND(AVERAGEIFS(Datos!$G$2:$G$38069,Datos!$E$2:$E$38069,$A11,Datos!$B$2:$B$38069,10,Datos!$C$2:$C$38069,"&lt;30",Datos!$F$2:$F$38069,"STANDBY"),0),"")</f>
        <v/>
      </c>
      <c r="G11" s="7">
        <f>IFERROR(ROUND(AVERAGEIFS(Datos!$G$2:$G$38069,Datos!$E$2:$E$38069,$A11,Datos!$B$2:$B$38069,10,Datos!$C$2:$C$38069,"&gt;=30",Datos!$F$2:$F$38069,"STANDBY"),0),"")</f>
        <v/>
      </c>
      <c r="H11" s="7">
        <f>IFERROR(ROUND(AVERAGEIFS(Datos!$G$2:$G$38069,Datos!$E$2:$E$38069,$A11,Datos!$B$2:$B$38069,11,Datos!$C$2:$C$38069,"&lt;30",Datos!$F$2:$F$38069,"STANDBY"),0),"")</f>
        <v/>
      </c>
      <c r="I11" s="7">
        <f>IFERROR(ROUND(AVERAGEIFS(Datos!$G$2:$G$38069,Datos!$E$2:$E$38069,$A11,Datos!$B$2:$B$38069,11,Datos!$C$2:$C$38069,"&gt;=30",Datos!$F$2:$F$38069,"STANDBY"),0),"")</f>
        <v/>
      </c>
      <c r="J11" s="7">
        <f>IFERROR(ROUND(AVERAGEIFS(Datos!$G$2:$G$38069,Datos!$E$2:$E$38069,$A11,Datos!$B$2:$B$38069,12,Datos!$C$2:$C$38069,"&lt;30",Datos!$F$2:$F$38069,"STANDBY"),0),"")</f>
        <v/>
      </c>
      <c r="K11" s="7">
        <f>IFERROR(ROUND(AVERAGEIFS(Datos!$G$2:$G$38069,Datos!$E$2:$E$38069,$A11,Datos!$B$2:$B$38069,12,Datos!$C$2:$C$38069,"&gt;=30",Datos!$F$2:$F$38069,"STANDBY"),0),"")</f>
        <v/>
      </c>
      <c r="L11" s="7">
        <f>IFERROR(ROUND(AVERAGEIFS(Datos!$G$2:$G$38069,Datos!$E$2:$E$38069,$A11,Datos!$B$2:$B$38069,13,Datos!$C$2:$C$38069,"&lt;30",Datos!$F$2:$F$38069,"STANDBY"),0),"")</f>
        <v/>
      </c>
      <c r="M11" s="7">
        <f>IFERROR(ROUND(AVERAGEIFS(Datos!$G$2:$G$38069,Datos!$E$2:$E$38069,$A11,Datos!$B$2:$B$38069,13,Datos!$C$2:$C$38069,"&gt;=30",Datos!$F$2:$F$38069,"STANDBY"),0),"")</f>
        <v/>
      </c>
      <c r="N11" s="7">
        <f>IFERROR(ROUND(AVERAGEIFS(Datos!$G$2:$G$38069,Datos!$E$2:$E$38069,$A11,Datos!$B$2:$B$38069,14,Datos!$C$2:$C$38069,"&lt;30",Datos!$F$2:$F$38069,"STANDBY"),0),"")</f>
        <v/>
      </c>
      <c r="O11" s="7">
        <f>IFERROR(ROUND(AVERAGEIFS(Datos!$G$2:$G$38069,Datos!$E$2:$E$38069,$A11,Datos!$B$2:$B$38069,14,Datos!$C$2:$C$38069,"&gt;=30",Datos!$F$2:$F$38069,"STANDBY"),0),"")</f>
        <v/>
      </c>
      <c r="P11" s="7">
        <f>IFERROR(ROUND(AVERAGEIFS(Datos!$G$2:$G$38069,Datos!$E$2:$E$38069,$A11,Datos!$B$2:$B$38069,15,Datos!$C$2:$C$38069,"&lt;30",Datos!$F$2:$F$38069,"STANDBY"),0),"")</f>
        <v/>
      </c>
      <c r="Q11" s="7">
        <f>IFERROR(ROUND(AVERAGEIFS(Datos!$G$2:$G$38069,Datos!$E$2:$E$38069,$A11,Datos!$B$2:$B$38069,15,Datos!$C$2:$C$38069,"&gt;=30",Datos!$F$2:$F$38069,"STANDBY"),0),"")</f>
        <v/>
      </c>
      <c r="R11" s="7">
        <f>IFERROR(ROUND(AVERAGEIFS(Datos!$G$2:$G$38069,Datos!$E$2:$E$38069,$A11,Datos!$B$2:$B$38069,16,Datos!$C$2:$C$38069,"&lt;30",Datos!$F$2:$F$38069,"STANDBY"),0),"")</f>
        <v/>
      </c>
      <c r="S11" s="7">
        <f>IFERROR(ROUND(AVERAGEIFS(Datos!$G$2:$G$38069,Datos!$E$2:$E$38069,$A11,Datos!$B$2:$B$38069,16,Datos!$C$2:$C$38069,"&gt;=30",Datos!$F$2:$F$38069,"STANDBY"),0),"")</f>
        <v/>
      </c>
      <c r="T11" s="7">
        <f>IFERROR(ROUND(AVERAGEIFS(Datos!$G$2:$G$38069,Datos!$E$2:$E$38069,$A11,Datos!$B$2:$B$38069,17,Datos!$C$2:$C$38069,"&lt;30",Datos!$F$2:$F$38069,"STANDBY"),0),"")</f>
        <v/>
      </c>
      <c r="U11" s="7">
        <f>IFERROR(ROUND(AVERAGEIFS(Datos!$G$2:$G$38069,Datos!$E$2:$E$38069,$A11,Datos!$B$2:$B$38069,17,Datos!$C$2:$C$38069,"&gt;=30",Datos!$F$2:$F$38069,"STANDBY"),0),"")</f>
        <v/>
      </c>
      <c r="V11" s="7">
        <f>IFERROR(ROUND(AVERAGEIFS(Datos!$G$2:$G$38069,Datos!$E$2:$E$38069,$A11,Datos!$B$2:$B$38069,18,Datos!$C$2:$C$38069,"&lt;30",Datos!$F$2:$F$38069,"STANDBY"),0),"")</f>
        <v/>
      </c>
      <c r="W11" s="7">
        <f>IFERROR(ROUND(AVERAGEIFS(Datos!$G$2:$G$38069,Datos!$E$2:$E$38069,$A11,Datos!$B$2:$B$38069,18,Datos!$C$2:$C$38069,"&gt;=30",Datos!$F$2:$F$38069,"STANDBY"),0),"")</f>
        <v/>
      </c>
      <c r="X11" s="7">
        <f>IFERROR(ROUND(AVERAGEIFS(Datos!$G$2:$G$38069,Datos!$E$2:$E$38069,$A11,Datos!$B$2:$B$38069,19,Datos!$C$2:$C$38069,"&lt;30",Datos!$F$2:$F$38069,"STANDBY"),0),"")</f>
        <v/>
      </c>
      <c r="Y11" s="7">
        <f>IFERROR(ROUND(AVERAGEIFS(Datos!$G$2:$G$38069,Datos!$E$2:$E$38069,$A11,Datos!$B$2:$B$38069,19,Datos!$C$2:$C$38069,"&gt;=30",Datos!$F$2:$F$38069,"STANDBY"),0),"")</f>
        <v/>
      </c>
      <c r="Z11" s="7">
        <f>IFERROR(ROUND(AVERAGEIFS(Datos!$G$2:$G$38069,Datos!$E$2:$E$38069,$A11,Datos!$B$2:$B$38069,20,Datos!$C$2:$C$38069,"&lt;30",Datos!$F$2:$F$38069,"STANDBY"),0),"")</f>
        <v/>
      </c>
      <c r="AA11" s="7">
        <f>IFERROR(ROUND(AVERAGEIFS(Datos!$G$2:$G$38069,Datos!$E$2:$E$38069,$A11,Datos!$B$2:$B$38069,20,Datos!$C$2:$C$38069,"&gt;=30",Datos!$F$2:$F$38069,"STANDBY"),0),"")</f>
        <v/>
      </c>
      <c r="AB11" s="7">
        <f>IFERROR(ROUND(AVERAGEIFS(Datos!$G$2:$G$38069,Datos!$E$2:$E$38069,$A11,Datos!$B$2:$B$38069,21,Datos!$C$2:$C$38069,"&lt;30",Datos!$F$2:$F$38069,"STANDBY"),0),"")</f>
        <v/>
      </c>
      <c r="AC11" s="7">
        <f>IFERROR(ROUND(AVERAGEIFS(Datos!$G$2:$G$38069,Datos!$E$2:$E$38069,$A11,Datos!$B$2:$B$38069,21,Datos!$C$2:$C$38069,"&gt;=30",Datos!$F$2:$F$38069,"STANDBY"),0),"")</f>
        <v/>
      </c>
      <c r="AD11" s="7">
        <f>IFERROR(ROUND(AVERAGEIFS(Datos!$G$2:$G$38069,Datos!$E$2:$E$38069,$A11,Datos!$B$2:$B$38069,22,Datos!$C$2:$C$38069,"&lt;30",Datos!$F$2:$F$38069,"STANDBY"),0),"")</f>
        <v/>
      </c>
      <c r="AE11" s="7">
        <f>IFERROR(ROUND(AVERAGEIFS(Datos!$G$2:$G$38069,Datos!$E$2:$E$38069,$A11,Datos!$B$2:$B$38069,22,Datos!$C$2:$C$38069,"&gt;=30",Datos!$F$2:$F$38069,"STANDBY"),0),"")</f>
        <v/>
      </c>
      <c r="AF11" s="7">
        <f>IFERROR(ROUND(AVERAGEIFS(Datos!$G$2:$G$38069,Datos!$E$2:$E$38069,$A11,Datos!$B$2:$B$38069,23,Datos!$C$2:$C$38069,"&lt;30",Datos!$F$2:$F$38069,"STANDBY"),0),"")</f>
        <v/>
      </c>
      <c r="AG11" s="7">
        <f>IFERROR(ROUND(AVERAGEIFS(Datos!$G$2:$G$38069,Datos!$E$2:$E$38069,$A11,Datos!$B$2:$B$38069,23,Datos!$C$2:$C$38069,"&gt;=30",Datos!$F$2:$F$38069,"STANDBY"),0),"")</f>
        <v/>
      </c>
    </row>
    <row r="12">
      <c r="A12" s="6" t="inlineStr">
        <is>
          <t>Frozen Ever After</t>
        </is>
      </c>
      <c r="B12" s="7">
        <f>IFERROR(ROUND(AVERAGEIFS(Datos!$G$2:$G$38069,Datos!$E$2:$E$38069,$A12,Datos!$B$2:$B$38069,8,Datos!$C$2:$C$38069,"&lt;30",Datos!$F$2:$F$38069,"STANDBY"),0),"")</f>
        <v/>
      </c>
      <c r="C12" s="7">
        <f>IFERROR(ROUND(AVERAGEIFS(Datos!$G$2:$G$38069,Datos!$E$2:$E$38069,$A12,Datos!$B$2:$B$38069,8,Datos!$C$2:$C$38069,"&gt;=30",Datos!$F$2:$F$38069,"STANDBY"),0),"")</f>
        <v/>
      </c>
      <c r="D12" s="7">
        <f>IFERROR(ROUND(AVERAGEIFS(Datos!$G$2:$G$38069,Datos!$E$2:$E$38069,$A12,Datos!$B$2:$B$38069,9,Datos!$C$2:$C$38069,"&lt;30",Datos!$F$2:$F$38069,"STANDBY"),0),"")</f>
        <v/>
      </c>
      <c r="E12" s="7">
        <f>IFERROR(ROUND(AVERAGEIFS(Datos!$G$2:$G$38069,Datos!$E$2:$E$38069,$A12,Datos!$B$2:$B$38069,9,Datos!$C$2:$C$38069,"&gt;=30",Datos!$F$2:$F$38069,"STANDBY"),0),"")</f>
        <v/>
      </c>
      <c r="F12" s="7">
        <f>IFERROR(ROUND(AVERAGEIFS(Datos!$G$2:$G$38069,Datos!$E$2:$E$38069,$A12,Datos!$B$2:$B$38069,10,Datos!$C$2:$C$38069,"&lt;30",Datos!$F$2:$F$38069,"STANDBY"),0),"")</f>
        <v/>
      </c>
      <c r="G12" s="7">
        <f>IFERROR(ROUND(AVERAGEIFS(Datos!$G$2:$G$38069,Datos!$E$2:$E$38069,$A12,Datos!$B$2:$B$38069,10,Datos!$C$2:$C$38069,"&gt;=30",Datos!$F$2:$F$38069,"STANDBY"),0),"")</f>
        <v/>
      </c>
      <c r="H12" s="7">
        <f>IFERROR(ROUND(AVERAGEIFS(Datos!$G$2:$G$38069,Datos!$E$2:$E$38069,$A12,Datos!$B$2:$B$38069,11,Datos!$C$2:$C$38069,"&lt;30",Datos!$F$2:$F$38069,"STANDBY"),0),"")</f>
        <v/>
      </c>
      <c r="I12" s="7">
        <f>IFERROR(ROUND(AVERAGEIFS(Datos!$G$2:$G$38069,Datos!$E$2:$E$38069,$A12,Datos!$B$2:$B$38069,11,Datos!$C$2:$C$38069,"&gt;=30",Datos!$F$2:$F$38069,"STANDBY"),0),"")</f>
        <v/>
      </c>
      <c r="J12" s="7">
        <f>IFERROR(ROUND(AVERAGEIFS(Datos!$G$2:$G$38069,Datos!$E$2:$E$38069,$A12,Datos!$B$2:$B$38069,12,Datos!$C$2:$C$38069,"&lt;30",Datos!$F$2:$F$38069,"STANDBY"),0),"")</f>
        <v/>
      </c>
      <c r="K12" s="7">
        <f>IFERROR(ROUND(AVERAGEIFS(Datos!$G$2:$G$38069,Datos!$E$2:$E$38069,$A12,Datos!$B$2:$B$38069,12,Datos!$C$2:$C$38069,"&gt;=30",Datos!$F$2:$F$38069,"STANDBY"),0),"")</f>
        <v/>
      </c>
      <c r="L12" s="7">
        <f>IFERROR(ROUND(AVERAGEIFS(Datos!$G$2:$G$38069,Datos!$E$2:$E$38069,$A12,Datos!$B$2:$B$38069,13,Datos!$C$2:$C$38069,"&lt;30",Datos!$F$2:$F$38069,"STANDBY"),0),"")</f>
        <v/>
      </c>
      <c r="M12" s="7">
        <f>IFERROR(ROUND(AVERAGEIFS(Datos!$G$2:$G$38069,Datos!$E$2:$E$38069,$A12,Datos!$B$2:$B$38069,13,Datos!$C$2:$C$38069,"&gt;=30",Datos!$F$2:$F$38069,"STANDBY"),0),"")</f>
        <v/>
      </c>
      <c r="N12" s="7">
        <f>IFERROR(ROUND(AVERAGEIFS(Datos!$G$2:$G$38069,Datos!$E$2:$E$38069,$A12,Datos!$B$2:$B$38069,14,Datos!$C$2:$C$38069,"&lt;30",Datos!$F$2:$F$38069,"STANDBY"),0),"")</f>
        <v/>
      </c>
      <c r="O12" s="7">
        <f>IFERROR(ROUND(AVERAGEIFS(Datos!$G$2:$G$38069,Datos!$E$2:$E$38069,$A12,Datos!$B$2:$B$38069,14,Datos!$C$2:$C$38069,"&gt;=30",Datos!$F$2:$F$38069,"STANDBY"),0),"")</f>
        <v/>
      </c>
      <c r="P12" s="7">
        <f>IFERROR(ROUND(AVERAGEIFS(Datos!$G$2:$G$38069,Datos!$E$2:$E$38069,$A12,Datos!$B$2:$B$38069,15,Datos!$C$2:$C$38069,"&lt;30",Datos!$F$2:$F$38069,"STANDBY"),0),"")</f>
        <v/>
      </c>
      <c r="Q12" s="7">
        <f>IFERROR(ROUND(AVERAGEIFS(Datos!$G$2:$G$38069,Datos!$E$2:$E$38069,$A12,Datos!$B$2:$B$38069,15,Datos!$C$2:$C$38069,"&gt;=30",Datos!$F$2:$F$38069,"STANDBY"),0),"")</f>
        <v/>
      </c>
      <c r="R12" s="7">
        <f>IFERROR(ROUND(AVERAGEIFS(Datos!$G$2:$G$38069,Datos!$E$2:$E$38069,$A12,Datos!$B$2:$B$38069,16,Datos!$C$2:$C$38069,"&lt;30",Datos!$F$2:$F$38069,"STANDBY"),0),"")</f>
        <v/>
      </c>
      <c r="S12" s="7">
        <f>IFERROR(ROUND(AVERAGEIFS(Datos!$G$2:$G$38069,Datos!$E$2:$E$38069,$A12,Datos!$B$2:$B$38069,16,Datos!$C$2:$C$38069,"&gt;=30",Datos!$F$2:$F$38069,"STANDBY"),0),"")</f>
        <v/>
      </c>
      <c r="T12" s="7">
        <f>IFERROR(ROUND(AVERAGEIFS(Datos!$G$2:$G$38069,Datos!$E$2:$E$38069,$A12,Datos!$B$2:$B$38069,17,Datos!$C$2:$C$38069,"&lt;30",Datos!$F$2:$F$38069,"STANDBY"),0),"")</f>
        <v/>
      </c>
      <c r="U12" s="7">
        <f>IFERROR(ROUND(AVERAGEIFS(Datos!$G$2:$G$38069,Datos!$E$2:$E$38069,$A12,Datos!$B$2:$B$38069,17,Datos!$C$2:$C$38069,"&gt;=30",Datos!$F$2:$F$38069,"STANDBY"),0),"")</f>
        <v/>
      </c>
      <c r="V12" s="7">
        <f>IFERROR(ROUND(AVERAGEIFS(Datos!$G$2:$G$38069,Datos!$E$2:$E$38069,$A12,Datos!$B$2:$B$38069,18,Datos!$C$2:$C$38069,"&lt;30",Datos!$F$2:$F$38069,"STANDBY"),0),"")</f>
        <v/>
      </c>
      <c r="W12" s="7">
        <f>IFERROR(ROUND(AVERAGEIFS(Datos!$G$2:$G$38069,Datos!$E$2:$E$38069,$A12,Datos!$B$2:$B$38069,18,Datos!$C$2:$C$38069,"&gt;=30",Datos!$F$2:$F$38069,"STANDBY"),0),"")</f>
        <v/>
      </c>
      <c r="X12" s="7">
        <f>IFERROR(ROUND(AVERAGEIFS(Datos!$G$2:$G$38069,Datos!$E$2:$E$38069,$A12,Datos!$B$2:$B$38069,19,Datos!$C$2:$C$38069,"&lt;30",Datos!$F$2:$F$38069,"STANDBY"),0),"")</f>
        <v/>
      </c>
      <c r="Y12" s="7">
        <f>IFERROR(ROUND(AVERAGEIFS(Datos!$G$2:$G$38069,Datos!$E$2:$E$38069,$A12,Datos!$B$2:$B$38069,19,Datos!$C$2:$C$38069,"&gt;=30",Datos!$F$2:$F$38069,"STANDBY"),0),"")</f>
        <v/>
      </c>
      <c r="Z12" s="7">
        <f>IFERROR(ROUND(AVERAGEIFS(Datos!$G$2:$G$38069,Datos!$E$2:$E$38069,$A12,Datos!$B$2:$B$38069,20,Datos!$C$2:$C$38069,"&lt;30",Datos!$F$2:$F$38069,"STANDBY"),0),"")</f>
        <v/>
      </c>
      <c r="AA12" s="7">
        <f>IFERROR(ROUND(AVERAGEIFS(Datos!$G$2:$G$38069,Datos!$E$2:$E$38069,$A12,Datos!$B$2:$B$38069,20,Datos!$C$2:$C$38069,"&gt;=30",Datos!$F$2:$F$38069,"STANDBY"),0),"")</f>
        <v/>
      </c>
      <c r="AB12" s="7">
        <f>IFERROR(ROUND(AVERAGEIFS(Datos!$G$2:$G$38069,Datos!$E$2:$E$38069,$A12,Datos!$B$2:$B$38069,21,Datos!$C$2:$C$38069,"&lt;30",Datos!$F$2:$F$38069,"STANDBY"),0),"")</f>
        <v/>
      </c>
      <c r="AC12" s="7">
        <f>IFERROR(ROUND(AVERAGEIFS(Datos!$G$2:$G$38069,Datos!$E$2:$E$38069,$A12,Datos!$B$2:$B$38069,21,Datos!$C$2:$C$38069,"&gt;=30",Datos!$F$2:$F$38069,"STANDBY"),0),"")</f>
        <v/>
      </c>
      <c r="AD12" s="7">
        <f>IFERROR(ROUND(AVERAGEIFS(Datos!$G$2:$G$38069,Datos!$E$2:$E$38069,$A12,Datos!$B$2:$B$38069,22,Datos!$C$2:$C$38069,"&lt;30",Datos!$F$2:$F$38069,"STANDBY"),0),"")</f>
        <v/>
      </c>
      <c r="AE12" s="7">
        <f>IFERROR(ROUND(AVERAGEIFS(Datos!$G$2:$G$38069,Datos!$E$2:$E$38069,$A12,Datos!$B$2:$B$38069,22,Datos!$C$2:$C$38069,"&gt;=30",Datos!$F$2:$F$38069,"STANDBY"),0),"")</f>
        <v/>
      </c>
      <c r="AF12" s="7">
        <f>IFERROR(ROUND(AVERAGEIFS(Datos!$G$2:$G$38069,Datos!$E$2:$E$38069,$A12,Datos!$B$2:$B$38069,23,Datos!$C$2:$C$38069,"&lt;30",Datos!$F$2:$F$38069,"STANDBY"),0),"")</f>
        <v/>
      </c>
      <c r="AG12" s="7">
        <f>IFERROR(ROUND(AVERAGEIFS(Datos!$G$2:$G$38069,Datos!$E$2:$E$38069,$A12,Datos!$B$2:$B$38069,23,Datos!$C$2:$C$38069,"&gt;=30",Datos!$F$2:$F$38069,"STANDBY"),0),"")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IFERROR(ROUND(AVERAGEIFS(Datos!$G$2:$G$38069,Datos!$E$2:$E$38069,$A13,Datos!$B$2:$B$38069,8,Datos!$C$2:$C$38069,"&lt;30",Datos!$F$2:$F$38069,"STANDBY"),0),"")</f>
        <v/>
      </c>
      <c r="C13" s="7">
        <f>IFERROR(ROUND(AVERAGEIFS(Datos!$G$2:$G$38069,Datos!$E$2:$E$38069,$A13,Datos!$B$2:$B$38069,8,Datos!$C$2:$C$38069,"&gt;=30",Datos!$F$2:$F$38069,"STANDBY"),0),"")</f>
        <v/>
      </c>
      <c r="D13" s="7">
        <f>IFERROR(ROUND(AVERAGEIFS(Datos!$G$2:$G$38069,Datos!$E$2:$E$38069,$A13,Datos!$B$2:$B$38069,9,Datos!$C$2:$C$38069,"&lt;30",Datos!$F$2:$F$38069,"STANDBY"),0),"")</f>
        <v/>
      </c>
      <c r="E13" s="7">
        <f>IFERROR(ROUND(AVERAGEIFS(Datos!$G$2:$G$38069,Datos!$E$2:$E$38069,$A13,Datos!$B$2:$B$38069,9,Datos!$C$2:$C$38069,"&gt;=30",Datos!$F$2:$F$38069,"STANDBY"),0),"")</f>
        <v/>
      </c>
      <c r="F13" s="7">
        <f>IFERROR(ROUND(AVERAGEIFS(Datos!$G$2:$G$38069,Datos!$E$2:$E$38069,$A13,Datos!$B$2:$B$38069,10,Datos!$C$2:$C$38069,"&lt;30",Datos!$F$2:$F$38069,"STANDBY"),0),"")</f>
        <v/>
      </c>
      <c r="G13" s="7">
        <f>IFERROR(ROUND(AVERAGEIFS(Datos!$G$2:$G$38069,Datos!$E$2:$E$38069,$A13,Datos!$B$2:$B$38069,10,Datos!$C$2:$C$38069,"&gt;=30",Datos!$F$2:$F$38069,"STANDBY"),0),"")</f>
        <v/>
      </c>
      <c r="H13" s="7">
        <f>IFERROR(ROUND(AVERAGEIFS(Datos!$G$2:$G$38069,Datos!$E$2:$E$38069,$A13,Datos!$B$2:$B$38069,11,Datos!$C$2:$C$38069,"&lt;30",Datos!$F$2:$F$38069,"STANDBY"),0),"")</f>
        <v/>
      </c>
      <c r="I13" s="7">
        <f>IFERROR(ROUND(AVERAGEIFS(Datos!$G$2:$G$38069,Datos!$E$2:$E$38069,$A13,Datos!$B$2:$B$38069,11,Datos!$C$2:$C$38069,"&gt;=30",Datos!$F$2:$F$38069,"STANDBY"),0),"")</f>
        <v/>
      </c>
      <c r="J13" s="7">
        <f>IFERROR(ROUND(AVERAGEIFS(Datos!$G$2:$G$38069,Datos!$E$2:$E$38069,$A13,Datos!$B$2:$B$38069,12,Datos!$C$2:$C$38069,"&lt;30",Datos!$F$2:$F$38069,"STANDBY"),0),"")</f>
        <v/>
      </c>
      <c r="K13" s="7">
        <f>IFERROR(ROUND(AVERAGEIFS(Datos!$G$2:$G$38069,Datos!$E$2:$E$38069,$A13,Datos!$B$2:$B$38069,12,Datos!$C$2:$C$38069,"&gt;=30",Datos!$F$2:$F$38069,"STANDBY"),0),"")</f>
        <v/>
      </c>
      <c r="L13" s="7">
        <f>IFERROR(ROUND(AVERAGEIFS(Datos!$G$2:$G$38069,Datos!$E$2:$E$38069,$A13,Datos!$B$2:$B$38069,13,Datos!$C$2:$C$38069,"&lt;30",Datos!$F$2:$F$38069,"STANDBY"),0),"")</f>
        <v/>
      </c>
      <c r="M13" s="7">
        <f>IFERROR(ROUND(AVERAGEIFS(Datos!$G$2:$G$38069,Datos!$E$2:$E$38069,$A13,Datos!$B$2:$B$38069,13,Datos!$C$2:$C$38069,"&gt;=30",Datos!$F$2:$F$38069,"STANDBY"),0),"")</f>
        <v/>
      </c>
      <c r="N13" s="7">
        <f>IFERROR(ROUND(AVERAGEIFS(Datos!$G$2:$G$38069,Datos!$E$2:$E$38069,$A13,Datos!$B$2:$B$38069,14,Datos!$C$2:$C$38069,"&lt;30",Datos!$F$2:$F$38069,"STANDBY"),0),"")</f>
        <v/>
      </c>
      <c r="O13" s="7">
        <f>IFERROR(ROUND(AVERAGEIFS(Datos!$G$2:$G$38069,Datos!$E$2:$E$38069,$A13,Datos!$B$2:$B$38069,14,Datos!$C$2:$C$38069,"&gt;=30",Datos!$F$2:$F$38069,"STANDBY"),0),"")</f>
        <v/>
      </c>
      <c r="P13" s="7">
        <f>IFERROR(ROUND(AVERAGEIFS(Datos!$G$2:$G$38069,Datos!$E$2:$E$38069,$A13,Datos!$B$2:$B$38069,15,Datos!$C$2:$C$38069,"&lt;30",Datos!$F$2:$F$38069,"STANDBY"),0),"")</f>
        <v/>
      </c>
      <c r="Q13" s="7">
        <f>IFERROR(ROUND(AVERAGEIFS(Datos!$G$2:$G$38069,Datos!$E$2:$E$38069,$A13,Datos!$B$2:$B$38069,15,Datos!$C$2:$C$38069,"&gt;=30",Datos!$F$2:$F$38069,"STANDBY"),0),"")</f>
        <v/>
      </c>
      <c r="R13" s="7">
        <f>IFERROR(ROUND(AVERAGEIFS(Datos!$G$2:$G$38069,Datos!$E$2:$E$38069,$A13,Datos!$B$2:$B$38069,16,Datos!$C$2:$C$38069,"&lt;30",Datos!$F$2:$F$38069,"STANDBY"),0),"")</f>
        <v/>
      </c>
      <c r="S13" s="7">
        <f>IFERROR(ROUND(AVERAGEIFS(Datos!$G$2:$G$38069,Datos!$E$2:$E$38069,$A13,Datos!$B$2:$B$38069,16,Datos!$C$2:$C$38069,"&gt;=30",Datos!$F$2:$F$38069,"STANDBY"),0),"")</f>
        <v/>
      </c>
      <c r="T13" s="7">
        <f>IFERROR(ROUND(AVERAGEIFS(Datos!$G$2:$G$38069,Datos!$E$2:$E$38069,$A13,Datos!$B$2:$B$38069,17,Datos!$C$2:$C$38069,"&lt;30",Datos!$F$2:$F$38069,"STANDBY"),0),"")</f>
        <v/>
      </c>
      <c r="U13" s="7">
        <f>IFERROR(ROUND(AVERAGEIFS(Datos!$G$2:$G$38069,Datos!$E$2:$E$38069,$A13,Datos!$B$2:$B$38069,17,Datos!$C$2:$C$38069,"&gt;=30",Datos!$F$2:$F$38069,"STANDBY"),0),"")</f>
        <v/>
      </c>
      <c r="V13" s="7">
        <f>IFERROR(ROUND(AVERAGEIFS(Datos!$G$2:$G$38069,Datos!$E$2:$E$38069,$A13,Datos!$B$2:$B$38069,18,Datos!$C$2:$C$38069,"&lt;30",Datos!$F$2:$F$38069,"STANDBY"),0),"")</f>
        <v/>
      </c>
      <c r="W13" s="7">
        <f>IFERROR(ROUND(AVERAGEIFS(Datos!$G$2:$G$38069,Datos!$E$2:$E$38069,$A13,Datos!$B$2:$B$38069,18,Datos!$C$2:$C$38069,"&gt;=30",Datos!$F$2:$F$38069,"STANDBY"),0),"")</f>
        <v/>
      </c>
      <c r="X13" s="7">
        <f>IFERROR(ROUND(AVERAGEIFS(Datos!$G$2:$G$38069,Datos!$E$2:$E$38069,$A13,Datos!$B$2:$B$38069,19,Datos!$C$2:$C$38069,"&lt;30",Datos!$F$2:$F$38069,"STANDBY"),0),"")</f>
        <v/>
      </c>
      <c r="Y13" s="7">
        <f>IFERROR(ROUND(AVERAGEIFS(Datos!$G$2:$G$38069,Datos!$E$2:$E$38069,$A13,Datos!$B$2:$B$38069,19,Datos!$C$2:$C$38069,"&gt;=30",Datos!$F$2:$F$38069,"STANDBY"),0),"")</f>
        <v/>
      </c>
      <c r="Z13" s="7">
        <f>IFERROR(ROUND(AVERAGEIFS(Datos!$G$2:$G$38069,Datos!$E$2:$E$38069,$A13,Datos!$B$2:$B$38069,20,Datos!$C$2:$C$38069,"&lt;30",Datos!$F$2:$F$38069,"STANDBY"),0),"")</f>
        <v/>
      </c>
      <c r="AA13" s="7">
        <f>IFERROR(ROUND(AVERAGEIFS(Datos!$G$2:$G$38069,Datos!$E$2:$E$38069,$A13,Datos!$B$2:$B$38069,20,Datos!$C$2:$C$38069,"&gt;=30",Datos!$F$2:$F$38069,"STANDBY"),0),"")</f>
        <v/>
      </c>
      <c r="AB13" s="7">
        <f>IFERROR(ROUND(AVERAGEIFS(Datos!$G$2:$G$38069,Datos!$E$2:$E$38069,$A13,Datos!$B$2:$B$38069,21,Datos!$C$2:$C$38069,"&lt;30",Datos!$F$2:$F$38069,"STANDBY"),0),"")</f>
        <v/>
      </c>
      <c r="AC13" s="7">
        <f>IFERROR(ROUND(AVERAGEIFS(Datos!$G$2:$G$38069,Datos!$E$2:$E$38069,$A13,Datos!$B$2:$B$38069,21,Datos!$C$2:$C$38069,"&gt;=30",Datos!$F$2:$F$38069,"STANDBY"),0),"")</f>
        <v/>
      </c>
      <c r="AD13" s="7">
        <f>IFERROR(ROUND(AVERAGEIFS(Datos!$G$2:$G$38069,Datos!$E$2:$E$38069,$A13,Datos!$B$2:$B$38069,22,Datos!$C$2:$C$38069,"&lt;30",Datos!$F$2:$F$38069,"STANDBY"),0),"")</f>
        <v/>
      </c>
      <c r="AE13" s="7">
        <f>IFERROR(ROUND(AVERAGEIFS(Datos!$G$2:$G$38069,Datos!$E$2:$E$38069,$A13,Datos!$B$2:$B$38069,22,Datos!$C$2:$C$38069,"&gt;=30",Datos!$F$2:$F$38069,"STANDBY"),0),"")</f>
        <v/>
      </c>
      <c r="AF13" s="7">
        <f>IFERROR(ROUND(AVERAGEIFS(Datos!$G$2:$G$38069,Datos!$E$2:$E$38069,$A13,Datos!$B$2:$B$38069,23,Datos!$C$2:$C$38069,"&lt;30",Datos!$F$2:$F$38069,"STANDBY"),0),"")</f>
        <v/>
      </c>
      <c r="AG13" s="7">
        <f>IFERROR(ROUND(AVERAGEIFS(Datos!$G$2:$G$38069,Datos!$E$2:$E$38069,$A13,Datos!$B$2:$B$38069,23,Datos!$C$2:$C$38069,"&gt;=30",Datos!$F$2:$F$38069,"STANDBY"),0),"")</f>
        <v/>
      </c>
    </row>
    <row r="14">
      <c r="A14" s="6" t="inlineStr">
        <is>
          <t>RC Racer</t>
        </is>
      </c>
      <c r="B14" s="7">
        <f>IFERROR(ROUND(AVERAGEIFS(Datos!$G$2:$G$38069,Datos!$E$2:$E$38069,$A14,Datos!$B$2:$B$38069,8,Datos!$C$2:$C$38069,"&lt;30",Datos!$F$2:$F$38069,"STANDBY"),0),"")</f>
        <v/>
      </c>
      <c r="C14" s="7">
        <f>IFERROR(ROUND(AVERAGEIFS(Datos!$G$2:$G$38069,Datos!$E$2:$E$38069,$A14,Datos!$B$2:$B$38069,8,Datos!$C$2:$C$38069,"&gt;=30",Datos!$F$2:$F$38069,"STANDBY"),0),"")</f>
        <v/>
      </c>
      <c r="D14" s="7">
        <f>IFERROR(ROUND(AVERAGEIFS(Datos!$G$2:$G$38069,Datos!$E$2:$E$38069,$A14,Datos!$B$2:$B$38069,9,Datos!$C$2:$C$38069,"&lt;30",Datos!$F$2:$F$38069,"STANDBY"),0),"")</f>
        <v/>
      </c>
      <c r="E14" s="7">
        <f>IFERROR(ROUND(AVERAGEIFS(Datos!$G$2:$G$38069,Datos!$E$2:$E$38069,$A14,Datos!$B$2:$B$38069,9,Datos!$C$2:$C$38069,"&gt;=30",Datos!$F$2:$F$38069,"STANDBY"),0),"")</f>
        <v/>
      </c>
      <c r="F14" s="7">
        <f>IFERROR(ROUND(AVERAGEIFS(Datos!$G$2:$G$38069,Datos!$E$2:$E$38069,$A14,Datos!$B$2:$B$38069,10,Datos!$C$2:$C$38069,"&lt;30",Datos!$F$2:$F$38069,"STANDBY"),0),"")</f>
        <v/>
      </c>
      <c r="G14" s="7">
        <f>IFERROR(ROUND(AVERAGEIFS(Datos!$G$2:$G$38069,Datos!$E$2:$E$38069,$A14,Datos!$B$2:$B$38069,10,Datos!$C$2:$C$38069,"&gt;=30",Datos!$F$2:$F$38069,"STANDBY"),0),"")</f>
        <v/>
      </c>
      <c r="H14" s="7">
        <f>IFERROR(ROUND(AVERAGEIFS(Datos!$G$2:$G$38069,Datos!$E$2:$E$38069,$A14,Datos!$B$2:$B$38069,11,Datos!$C$2:$C$38069,"&lt;30",Datos!$F$2:$F$38069,"STANDBY"),0),"")</f>
        <v/>
      </c>
      <c r="I14" s="7">
        <f>IFERROR(ROUND(AVERAGEIFS(Datos!$G$2:$G$38069,Datos!$E$2:$E$38069,$A14,Datos!$B$2:$B$38069,11,Datos!$C$2:$C$38069,"&gt;=30",Datos!$F$2:$F$38069,"STANDBY"),0),"")</f>
        <v/>
      </c>
      <c r="J14" s="7">
        <f>IFERROR(ROUND(AVERAGEIFS(Datos!$G$2:$G$38069,Datos!$E$2:$E$38069,$A14,Datos!$B$2:$B$38069,12,Datos!$C$2:$C$38069,"&lt;30",Datos!$F$2:$F$38069,"STANDBY"),0),"")</f>
        <v/>
      </c>
      <c r="K14" s="7">
        <f>IFERROR(ROUND(AVERAGEIFS(Datos!$G$2:$G$38069,Datos!$E$2:$E$38069,$A14,Datos!$B$2:$B$38069,12,Datos!$C$2:$C$38069,"&gt;=30",Datos!$F$2:$F$38069,"STANDBY"),0),"")</f>
        <v/>
      </c>
      <c r="L14" s="7">
        <f>IFERROR(ROUND(AVERAGEIFS(Datos!$G$2:$G$38069,Datos!$E$2:$E$38069,$A14,Datos!$B$2:$B$38069,13,Datos!$C$2:$C$38069,"&lt;30",Datos!$F$2:$F$38069,"STANDBY"),0),"")</f>
        <v/>
      </c>
      <c r="M14" s="7">
        <f>IFERROR(ROUND(AVERAGEIFS(Datos!$G$2:$G$38069,Datos!$E$2:$E$38069,$A14,Datos!$B$2:$B$38069,13,Datos!$C$2:$C$38069,"&gt;=30",Datos!$F$2:$F$38069,"STANDBY"),0),"")</f>
        <v/>
      </c>
      <c r="N14" s="7">
        <f>IFERROR(ROUND(AVERAGEIFS(Datos!$G$2:$G$38069,Datos!$E$2:$E$38069,$A14,Datos!$B$2:$B$38069,14,Datos!$C$2:$C$38069,"&lt;30",Datos!$F$2:$F$38069,"STANDBY"),0),"")</f>
        <v/>
      </c>
      <c r="O14" s="7">
        <f>IFERROR(ROUND(AVERAGEIFS(Datos!$G$2:$G$38069,Datos!$E$2:$E$38069,$A14,Datos!$B$2:$B$38069,14,Datos!$C$2:$C$38069,"&gt;=30",Datos!$F$2:$F$38069,"STANDBY"),0),"")</f>
        <v/>
      </c>
      <c r="P14" s="7">
        <f>IFERROR(ROUND(AVERAGEIFS(Datos!$G$2:$G$38069,Datos!$E$2:$E$38069,$A14,Datos!$B$2:$B$38069,15,Datos!$C$2:$C$38069,"&lt;30",Datos!$F$2:$F$38069,"STANDBY"),0),"")</f>
        <v/>
      </c>
      <c r="Q14" s="7">
        <f>IFERROR(ROUND(AVERAGEIFS(Datos!$G$2:$G$38069,Datos!$E$2:$E$38069,$A14,Datos!$B$2:$B$38069,15,Datos!$C$2:$C$38069,"&gt;=30",Datos!$F$2:$F$38069,"STANDBY"),0),"")</f>
        <v/>
      </c>
      <c r="R14" s="7">
        <f>IFERROR(ROUND(AVERAGEIFS(Datos!$G$2:$G$38069,Datos!$E$2:$E$38069,$A14,Datos!$B$2:$B$38069,16,Datos!$C$2:$C$38069,"&lt;30",Datos!$F$2:$F$38069,"STANDBY"),0),"")</f>
        <v/>
      </c>
      <c r="S14" s="7">
        <f>IFERROR(ROUND(AVERAGEIFS(Datos!$G$2:$G$38069,Datos!$E$2:$E$38069,$A14,Datos!$B$2:$B$38069,16,Datos!$C$2:$C$38069,"&gt;=30",Datos!$F$2:$F$38069,"STANDBY"),0),"")</f>
        <v/>
      </c>
      <c r="T14" s="7">
        <f>IFERROR(ROUND(AVERAGEIFS(Datos!$G$2:$G$38069,Datos!$E$2:$E$38069,$A14,Datos!$B$2:$B$38069,17,Datos!$C$2:$C$38069,"&lt;30",Datos!$F$2:$F$38069,"STANDBY"),0),"")</f>
        <v/>
      </c>
      <c r="U14" s="7">
        <f>IFERROR(ROUND(AVERAGEIFS(Datos!$G$2:$G$38069,Datos!$E$2:$E$38069,$A14,Datos!$B$2:$B$38069,17,Datos!$C$2:$C$38069,"&gt;=30",Datos!$F$2:$F$38069,"STANDBY"),0),"")</f>
        <v/>
      </c>
      <c r="V14" s="7">
        <f>IFERROR(ROUND(AVERAGEIFS(Datos!$G$2:$G$38069,Datos!$E$2:$E$38069,$A14,Datos!$B$2:$B$38069,18,Datos!$C$2:$C$38069,"&lt;30",Datos!$F$2:$F$38069,"STANDBY"),0),"")</f>
        <v/>
      </c>
      <c r="W14" s="7">
        <f>IFERROR(ROUND(AVERAGEIFS(Datos!$G$2:$G$38069,Datos!$E$2:$E$38069,$A14,Datos!$B$2:$B$38069,18,Datos!$C$2:$C$38069,"&gt;=30",Datos!$F$2:$F$38069,"STANDBY"),0),"")</f>
        <v/>
      </c>
      <c r="X14" s="7">
        <f>IFERROR(ROUND(AVERAGEIFS(Datos!$G$2:$G$38069,Datos!$E$2:$E$38069,$A14,Datos!$B$2:$B$38069,19,Datos!$C$2:$C$38069,"&lt;30",Datos!$F$2:$F$38069,"STANDBY"),0),"")</f>
        <v/>
      </c>
      <c r="Y14" s="7">
        <f>IFERROR(ROUND(AVERAGEIFS(Datos!$G$2:$G$38069,Datos!$E$2:$E$38069,$A14,Datos!$B$2:$B$38069,19,Datos!$C$2:$C$38069,"&gt;=30",Datos!$F$2:$F$38069,"STANDBY"),0),"")</f>
        <v/>
      </c>
      <c r="Z14" s="7">
        <f>IFERROR(ROUND(AVERAGEIFS(Datos!$G$2:$G$38069,Datos!$E$2:$E$38069,$A14,Datos!$B$2:$B$38069,20,Datos!$C$2:$C$38069,"&lt;30",Datos!$F$2:$F$38069,"STANDBY"),0),"")</f>
        <v/>
      </c>
      <c r="AA14" s="7">
        <f>IFERROR(ROUND(AVERAGEIFS(Datos!$G$2:$G$38069,Datos!$E$2:$E$38069,$A14,Datos!$B$2:$B$38069,20,Datos!$C$2:$C$38069,"&gt;=30",Datos!$F$2:$F$38069,"STANDBY"),0),"")</f>
        <v/>
      </c>
      <c r="AB14" s="7">
        <f>IFERROR(ROUND(AVERAGEIFS(Datos!$G$2:$G$38069,Datos!$E$2:$E$38069,$A14,Datos!$B$2:$B$38069,21,Datos!$C$2:$C$38069,"&lt;30",Datos!$F$2:$F$38069,"STANDBY"),0),"")</f>
        <v/>
      </c>
      <c r="AC14" s="7">
        <f>IFERROR(ROUND(AVERAGEIFS(Datos!$G$2:$G$38069,Datos!$E$2:$E$38069,$A14,Datos!$B$2:$B$38069,21,Datos!$C$2:$C$38069,"&gt;=30",Datos!$F$2:$F$38069,"STANDBY"),0),"")</f>
        <v/>
      </c>
      <c r="AD14" s="7">
        <f>IFERROR(ROUND(AVERAGEIFS(Datos!$G$2:$G$38069,Datos!$E$2:$E$38069,$A14,Datos!$B$2:$B$38069,22,Datos!$C$2:$C$38069,"&lt;30",Datos!$F$2:$F$38069,"STANDBY"),0),"")</f>
        <v/>
      </c>
      <c r="AE14" s="7">
        <f>IFERROR(ROUND(AVERAGEIFS(Datos!$G$2:$G$38069,Datos!$E$2:$E$38069,$A14,Datos!$B$2:$B$38069,22,Datos!$C$2:$C$38069,"&gt;=30",Datos!$F$2:$F$38069,"STANDBY"),0),"")</f>
        <v/>
      </c>
      <c r="AF14" s="7">
        <f>IFERROR(ROUND(AVERAGEIFS(Datos!$G$2:$G$38069,Datos!$E$2:$E$38069,$A14,Datos!$B$2:$B$38069,23,Datos!$C$2:$C$38069,"&lt;30",Datos!$F$2:$F$38069,"STANDBY"),0),"")</f>
        <v/>
      </c>
      <c r="AG14" s="7">
        <f>IFERROR(ROUND(AVERAGEIFS(Datos!$G$2:$G$38069,Datos!$E$2:$E$38069,$A14,Datos!$B$2:$B$38069,23,Datos!$C$2:$C$38069,"&gt;=30",Datos!$F$2:$F$38069,"STANDBY"),0),"")</f>
        <v/>
      </c>
    </row>
    <row r="15">
      <c r="A15" s="6" t="inlineStr">
        <is>
          <t>RC Racer Single Rider</t>
        </is>
      </c>
      <c r="B15" s="7">
        <f>IFERROR(ROUND(AVERAGEIFS(Datos!$G$2:$G$38069,Datos!$E$2:$E$38069,$A15,Datos!$B$2:$B$38069,8,Datos!$C$2:$C$38069,"&lt;30",Datos!$F$2:$F$38069,"STANDBY"),0),"")</f>
        <v/>
      </c>
      <c r="C15" s="7">
        <f>IFERROR(ROUND(AVERAGEIFS(Datos!$G$2:$G$38069,Datos!$E$2:$E$38069,$A15,Datos!$B$2:$B$38069,8,Datos!$C$2:$C$38069,"&gt;=30",Datos!$F$2:$F$38069,"STANDBY"),0),"")</f>
        <v/>
      </c>
      <c r="D15" s="7">
        <f>IFERROR(ROUND(AVERAGEIFS(Datos!$G$2:$G$38069,Datos!$E$2:$E$38069,$A15,Datos!$B$2:$B$38069,9,Datos!$C$2:$C$38069,"&lt;30",Datos!$F$2:$F$38069,"STANDBY"),0),"")</f>
        <v/>
      </c>
      <c r="E15" s="7">
        <f>IFERROR(ROUND(AVERAGEIFS(Datos!$G$2:$G$38069,Datos!$E$2:$E$38069,$A15,Datos!$B$2:$B$38069,9,Datos!$C$2:$C$38069,"&gt;=30",Datos!$F$2:$F$38069,"STANDBY"),0),"")</f>
        <v/>
      </c>
      <c r="F15" s="7">
        <f>IFERROR(ROUND(AVERAGEIFS(Datos!$G$2:$G$38069,Datos!$E$2:$E$38069,$A15,Datos!$B$2:$B$38069,10,Datos!$C$2:$C$38069,"&lt;30",Datos!$F$2:$F$38069,"STANDBY"),0),"")</f>
        <v/>
      </c>
      <c r="G15" s="7">
        <f>IFERROR(ROUND(AVERAGEIFS(Datos!$G$2:$G$38069,Datos!$E$2:$E$38069,$A15,Datos!$B$2:$B$38069,10,Datos!$C$2:$C$38069,"&gt;=30",Datos!$F$2:$F$38069,"STANDBY"),0),"")</f>
        <v/>
      </c>
      <c r="H15" s="7">
        <f>IFERROR(ROUND(AVERAGEIFS(Datos!$G$2:$G$38069,Datos!$E$2:$E$38069,$A15,Datos!$B$2:$B$38069,11,Datos!$C$2:$C$38069,"&lt;30",Datos!$F$2:$F$38069,"STANDBY"),0),"")</f>
        <v/>
      </c>
      <c r="I15" s="7">
        <f>IFERROR(ROUND(AVERAGEIFS(Datos!$G$2:$G$38069,Datos!$E$2:$E$38069,$A15,Datos!$B$2:$B$38069,11,Datos!$C$2:$C$38069,"&gt;=30",Datos!$F$2:$F$38069,"STANDBY"),0),"")</f>
        <v/>
      </c>
      <c r="J15" s="7">
        <f>IFERROR(ROUND(AVERAGEIFS(Datos!$G$2:$G$38069,Datos!$E$2:$E$38069,$A15,Datos!$B$2:$B$38069,12,Datos!$C$2:$C$38069,"&lt;30",Datos!$F$2:$F$38069,"STANDBY"),0),"")</f>
        <v/>
      </c>
      <c r="K15" s="7">
        <f>IFERROR(ROUND(AVERAGEIFS(Datos!$G$2:$G$38069,Datos!$E$2:$E$38069,$A15,Datos!$B$2:$B$38069,12,Datos!$C$2:$C$38069,"&gt;=30",Datos!$F$2:$F$38069,"STANDBY"),0),"")</f>
        <v/>
      </c>
      <c r="L15" s="7">
        <f>IFERROR(ROUND(AVERAGEIFS(Datos!$G$2:$G$38069,Datos!$E$2:$E$38069,$A15,Datos!$B$2:$B$38069,13,Datos!$C$2:$C$38069,"&lt;30",Datos!$F$2:$F$38069,"STANDBY"),0),"")</f>
        <v/>
      </c>
      <c r="M15" s="7">
        <f>IFERROR(ROUND(AVERAGEIFS(Datos!$G$2:$G$38069,Datos!$E$2:$E$38069,$A15,Datos!$B$2:$B$38069,13,Datos!$C$2:$C$38069,"&gt;=30",Datos!$F$2:$F$38069,"STANDBY"),0),"")</f>
        <v/>
      </c>
      <c r="N15" s="7">
        <f>IFERROR(ROUND(AVERAGEIFS(Datos!$G$2:$G$38069,Datos!$E$2:$E$38069,$A15,Datos!$B$2:$B$38069,14,Datos!$C$2:$C$38069,"&lt;30",Datos!$F$2:$F$38069,"STANDBY"),0),"")</f>
        <v/>
      </c>
      <c r="O15" s="7">
        <f>IFERROR(ROUND(AVERAGEIFS(Datos!$G$2:$G$38069,Datos!$E$2:$E$38069,$A15,Datos!$B$2:$B$38069,14,Datos!$C$2:$C$38069,"&gt;=30",Datos!$F$2:$F$38069,"STANDBY"),0),"")</f>
        <v/>
      </c>
      <c r="P15" s="7">
        <f>IFERROR(ROUND(AVERAGEIFS(Datos!$G$2:$G$38069,Datos!$E$2:$E$38069,$A15,Datos!$B$2:$B$38069,15,Datos!$C$2:$C$38069,"&lt;30",Datos!$F$2:$F$38069,"STANDBY"),0),"")</f>
        <v/>
      </c>
      <c r="Q15" s="7">
        <f>IFERROR(ROUND(AVERAGEIFS(Datos!$G$2:$G$38069,Datos!$E$2:$E$38069,$A15,Datos!$B$2:$B$38069,15,Datos!$C$2:$C$38069,"&gt;=30",Datos!$F$2:$F$38069,"STANDBY"),0),"")</f>
        <v/>
      </c>
      <c r="R15" s="7">
        <f>IFERROR(ROUND(AVERAGEIFS(Datos!$G$2:$G$38069,Datos!$E$2:$E$38069,$A15,Datos!$B$2:$B$38069,16,Datos!$C$2:$C$38069,"&lt;30",Datos!$F$2:$F$38069,"STANDBY"),0),"")</f>
        <v/>
      </c>
      <c r="S15" s="7">
        <f>IFERROR(ROUND(AVERAGEIFS(Datos!$G$2:$G$38069,Datos!$E$2:$E$38069,$A15,Datos!$B$2:$B$38069,16,Datos!$C$2:$C$38069,"&gt;=30",Datos!$F$2:$F$38069,"STANDBY"),0),"")</f>
        <v/>
      </c>
      <c r="T15" s="7">
        <f>IFERROR(ROUND(AVERAGEIFS(Datos!$G$2:$G$38069,Datos!$E$2:$E$38069,$A15,Datos!$B$2:$B$38069,17,Datos!$C$2:$C$38069,"&lt;30",Datos!$F$2:$F$38069,"STANDBY"),0),"")</f>
        <v/>
      </c>
      <c r="U15" s="7">
        <f>IFERROR(ROUND(AVERAGEIFS(Datos!$G$2:$G$38069,Datos!$E$2:$E$38069,$A15,Datos!$B$2:$B$38069,17,Datos!$C$2:$C$38069,"&gt;=30",Datos!$F$2:$F$38069,"STANDBY"),0),"")</f>
        <v/>
      </c>
      <c r="V15" s="7">
        <f>IFERROR(ROUND(AVERAGEIFS(Datos!$G$2:$G$38069,Datos!$E$2:$E$38069,$A15,Datos!$B$2:$B$38069,18,Datos!$C$2:$C$38069,"&lt;30",Datos!$F$2:$F$38069,"STANDBY"),0),"")</f>
        <v/>
      </c>
      <c r="W15" s="7">
        <f>IFERROR(ROUND(AVERAGEIFS(Datos!$G$2:$G$38069,Datos!$E$2:$E$38069,$A15,Datos!$B$2:$B$38069,18,Datos!$C$2:$C$38069,"&gt;=30",Datos!$F$2:$F$38069,"STANDBY"),0),"")</f>
        <v/>
      </c>
      <c r="X15" s="7">
        <f>IFERROR(ROUND(AVERAGEIFS(Datos!$G$2:$G$38069,Datos!$E$2:$E$38069,$A15,Datos!$B$2:$B$38069,19,Datos!$C$2:$C$38069,"&lt;30",Datos!$F$2:$F$38069,"STANDBY"),0),"")</f>
        <v/>
      </c>
      <c r="Y15" s="7">
        <f>IFERROR(ROUND(AVERAGEIFS(Datos!$G$2:$G$38069,Datos!$E$2:$E$38069,$A15,Datos!$B$2:$B$38069,19,Datos!$C$2:$C$38069,"&gt;=30",Datos!$F$2:$F$38069,"STANDBY"),0),"")</f>
        <v/>
      </c>
      <c r="Z15" s="7">
        <f>IFERROR(ROUND(AVERAGEIFS(Datos!$G$2:$G$38069,Datos!$E$2:$E$38069,$A15,Datos!$B$2:$B$38069,20,Datos!$C$2:$C$38069,"&lt;30",Datos!$F$2:$F$38069,"STANDBY"),0),"")</f>
        <v/>
      </c>
      <c r="AA15" s="7">
        <f>IFERROR(ROUND(AVERAGEIFS(Datos!$G$2:$G$38069,Datos!$E$2:$E$38069,$A15,Datos!$B$2:$B$38069,20,Datos!$C$2:$C$38069,"&gt;=30",Datos!$F$2:$F$38069,"STANDBY"),0),"")</f>
        <v/>
      </c>
      <c r="AB15" s="7">
        <f>IFERROR(ROUND(AVERAGEIFS(Datos!$G$2:$G$38069,Datos!$E$2:$E$38069,$A15,Datos!$B$2:$B$38069,21,Datos!$C$2:$C$38069,"&lt;30",Datos!$F$2:$F$38069,"STANDBY"),0),"")</f>
        <v/>
      </c>
      <c r="AC15" s="7">
        <f>IFERROR(ROUND(AVERAGEIFS(Datos!$G$2:$G$38069,Datos!$E$2:$E$38069,$A15,Datos!$B$2:$B$38069,21,Datos!$C$2:$C$38069,"&gt;=30",Datos!$F$2:$F$38069,"STANDBY"),0),"")</f>
        <v/>
      </c>
      <c r="AD15" s="7">
        <f>IFERROR(ROUND(AVERAGEIFS(Datos!$G$2:$G$38069,Datos!$E$2:$E$38069,$A15,Datos!$B$2:$B$38069,22,Datos!$C$2:$C$38069,"&lt;30",Datos!$F$2:$F$38069,"STANDBY"),0),"")</f>
        <v/>
      </c>
      <c r="AE15" s="7">
        <f>IFERROR(ROUND(AVERAGEIFS(Datos!$G$2:$G$38069,Datos!$E$2:$E$38069,$A15,Datos!$B$2:$B$38069,22,Datos!$C$2:$C$38069,"&gt;=30",Datos!$F$2:$F$38069,"STANDBY"),0),"")</f>
        <v/>
      </c>
      <c r="AF15" s="7">
        <f>IFERROR(ROUND(AVERAGEIFS(Datos!$G$2:$G$38069,Datos!$E$2:$E$38069,$A15,Datos!$B$2:$B$38069,23,Datos!$C$2:$C$38069,"&lt;30",Datos!$F$2:$F$38069,"STANDBY"),0),"")</f>
        <v/>
      </c>
      <c r="AG15" s="7">
        <f>IFERROR(ROUND(AVERAGEIFS(Datos!$G$2:$G$38069,Datos!$E$2:$E$38069,$A15,Datos!$B$2:$B$38069,23,Datos!$C$2:$C$38069,"&gt;=30",Datos!$F$2:$F$38069,"STANDBY"),0),"")</f>
        <v/>
      </c>
    </row>
    <row r="16">
      <c r="A16" s="6" t="inlineStr">
        <is>
          <t>Raiponce Tangled Spin</t>
        </is>
      </c>
      <c r="B16" s="7">
        <f>IFERROR(ROUND(AVERAGEIFS(Datos!$G$2:$G$38069,Datos!$E$2:$E$38069,$A16,Datos!$B$2:$B$38069,8,Datos!$C$2:$C$38069,"&lt;30",Datos!$F$2:$F$38069,"STANDBY"),0),"")</f>
        <v/>
      </c>
      <c r="C16" s="7">
        <f>IFERROR(ROUND(AVERAGEIFS(Datos!$G$2:$G$38069,Datos!$E$2:$E$38069,$A16,Datos!$B$2:$B$38069,8,Datos!$C$2:$C$38069,"&gt;=30",Datos!$F$2:$F$38069,"STANDBY"),0),"")</f>
        <v/>
      </c>
      <c r="D16" s="7">
        <f>IFERROR(ROUND(AVERAGEIFS(Datos!$G$2:$G$38069,Datos!$E$2:$E$38069,$A16,Datos!$B$2:$B$38069,9,Datos!$C$2:$C$38069,"&lt;30",Datos!$F$2:$F$38069,"STANDBY"),0),"")</f>
        <v/>
      </c>
      <c r="E16" s="7">
        <f>IFERROR(ROUND(AVERAGEIFS(Datos!$G$2:$G$38069,Datos!$E$2:$E$38069,$A16,Datos!$B$2:$B$38069,9,Datos!$C$2:$C$38069,"&gt;=30",Datos!$F$2:$F$38069,"STANDBY"),0),"")</f>
        <v/>
      </c>
      <c r="F16" s="7">
        <f>IFERROR(ROUND(AVERAGEIFS(Datos!$G$2:$G$38069,Datos!$E$2:$E$38069,$A16,Datos!$B$2:$B$38069,10,Datos!$C$2:$C$38069,"&lt;30",Datos!$F$2:$F$38069,"STANDBY"),0),"")</f>
        <v/>
      </c>
      <c r="G16" s="7">
        <f>IFERROR(ROUND(AVERAGEIFS(Datos!$G$2:$G$38069,Datos!$E$2:$E$38069,$A16,Datos!$B$2:$B$38069,10,Datos!$C$2:$C$38069,"&gt;=30",Datos!$F$2:$F$38069,"STANDBY"),0),"")</f>
        <v/>
      </c>
      <c r="H16" s="7">
        <f>IFERROR(ROUND(AVERAGEIFS(Datos!$G$2:$G$38069,Datos!$E$2:$E$38069,$A16,Datos!$B$2:$B$38069,11,Datos!$C$2:$C$38069,"&lt;30",Datos!$F$2:$F$38069,"STANDBY"),0),"")</f>
        <v/>
      </c>
      <c r="I16" s="7">
        <f>IFERROR(ROUND(AVERAGEIFS(Datos!$G$2:$G$38069,Datos!$E$2:$E$38069,$A16,Datos!$B$2:$B$38069,11,Datos!$C$2:$C$38069,"&gt;=30",Datos!$F$2:$F$38069,"STANDBY"),0),"")</f>
        <v/>
      </c>
      <c r="J16" s="7">
        <f>IFERROR(ROUND(AVERAGEIFS(Datos!$G$2:$G$38069,Datos!$E$2:$E$38069,$A16,Datos!$B$2:$B$38069,12,Datos!$C$2:$C$38069,"&lt;30",Datos!$F$2:$F$38069,"STANDBY"),0),"")</f>
        <v/>
      </c>
      <c r="K16" s="7">
        <f>IFERROR(ROUND(AVERAGEIFS(Datos!$G$2:$G$38069,Datos!$E$2:$E$38069,$A16,Datos!$B$2:$B$38069,12,Datos!$C$2:$C$38069,"&gt;=30",Datos!$F$2:$F$38069,"STANDBY"),0),"")</f>
        <v/>
      </c>
      <c r="L16" s="7">
        <f>IFERROR(ROUND(AVERAGEIFS(Datos!$G$2:$G$38069,Datos!$E$2:$E$38069,$A16,Datos!$B$2:$B$38069,13,Datos!$C$2:$C$38069,"&lt;30",Datos!$F$2:$F$38069,"STANDBY"),0),"")</f>
        <v/>
      </c>
      <c r="M16" s="7">
        <f>IFERROR(ROUND(AVERAGEIFS(Datos!$G$2:$G$38069,Datos!$E$2:$E$38069,$A16,Datos!$B$2:$B$38069,13,Datos!$C$2:$C$38069,"&gt;=30",Datos!$F$2:$F$38069,"STANDBY"),0),"")</f>
        <v/>
      </c>
      <c r="N16" s="7">
        <f>IFERROR(ROUND(AVERAGEIFS(Datos!$G$2:$G$38069,Datos!$E$2:$E$38069,$A16,Datos!$B$2:$B$38069,14,Datos!$C$2:$C$38069,"&lt;30",Datos!$F$2:$F$38069,"STANDBY"),0),"")</f>
        <v/>
      </c>
      <c r="O16" s="7">
        <f>IFERROR(ROUND(AVERAGEIFS(Datos!$G$2:$G$38069,Datos!$E$2:$E$38069,$A16,Datos!$B$2:$B$38069,14,Datos!$C$2:$C$38069,"&gt;=30",Datos!$F$2:$F$38069,"STANDBY"),0),"")</f>
        <v/>
      </c>
      <c r="P16" s="7">
        <f>IFERROR(ROUND(AVERAGEIFS(Datos!$G$2:$G$38069,Datos!$E$2:$E$38069,$A16,Datos!$B$2:$B$38069,15,Datos!$C$2:$C$38069,"&lt;30",Datos!$F$2:$F$38069,"STANDBY"),0),"")</f>
        <v/>
      </c>
      <c r="Q16" s="7">
        <f>IFERROR(ROUND(AVERAGEIFS(Datos!$G$2:$G$38069,Datos!$E$2:$E$38069,$A16,Datos!$B$2:$B$38069,15,Datos!$C$2:$C$38069,"&gt;=30",Datos!$F$2:$F$38069,"STANDBY"),0),"")</f>
        <v/>
      </c>
      <c r="R16" s="7">
        <f>IFERROR(ROUND(AVERAGEIFS(Datos!$G$2:$G$38069,Datos!$E$2:$E$38069,$A16,Datos!$B$2:$B$38069,16,Datos!$C$2:$C$38069,"&lt;30",Datos!$F$2:$F$38069,"STANDBY"),0),"")</f>
        <v/>
      </c>
      <c r="S16" s="7">
        <f>IFERROR(ROUND(AVERAGEIFS(Datos!$G$2:$G$38069,Datos!$E$2:$E$38069,$A16,Datos!$B$2:$B$38069,16,Datos!$C$2:$C$38069,"&gt;=30",Datos!$F$2:$F$38069,"STANDBY"),0),"")</f>
        <v/>
      </c>
      <c r="T16" s="7">
        <f>IFERROR(ROUND(AVERAGEIFS(Datos!$G$2:$G$38069,Datos!$E$2:$E$38069,$A16,Datos!$B$2:$B$38069,17,Datos!$C$2:$C$38069,"&lt;30",Datos!$F$2:$F$38069,"STANDBY"),0),"")</f>
        <v/>
      </c>
      <c r="U16" s="7">
        <f>IFERROR(ROUND(AVERAGEIFS(Datos!$G$2:$G$38069,Datos!$E$2:$E$38069,$A16,Datos!$B$2:$B$38069,17,Datos!$C$2:$C$38069,"&gt;=30",Datos!$F$2:$F$38069,"STANDBY"),0),"")</f>
        <v/>
      </c>
      <c r="V16" s="7">
        <f>IFERROR(ROUND(AVERAGEIFS(Datos!$G$2:$G$38069,Datos!$E$2:$E$38069,$A16,Datos!$B$2:$B$38069,18,Datos!$C$2:$C$38069,"&lt;30",Datos!$F$2:$F$38069,"STANDBY"),0),"")</f>
        <v/>
      </c>
      <c r="W16" s="7">
        <f>IFERROR(ROUND(AVERAGEIFS(Datos!$G$2:$G$38069,Datos!$E$2:$E$38069,$A16,Datos!$B$2:$B$38069,18,Datos!$C$2:$C$38069,"&gt;=30",Datos!$F$2:$F$38069,"STANDBY"),0),"")</f>
        <v/>
      </c>
      <c r="X16" s="7">
        <f>IFERROR(ROUND(AVERAGEIFS(Datos!$G$2:$G$38069,Datos!$E$2:$E$38069,$A16,Datos!$B$2:$B$38069,19,Datos!$C$2:$C$38069,"&lt;30",Datos!$F$2:$F$38069,"STANDBY"),0),"")</f>
        <v/>
      </c>
      <c r="Y16" s="7">
        <f>IFERROR(ROUND(AVERAGEIFS(Datos!$G$2:$G$38069,Datos!$E$2:$E$38069,$A16,Datos!$B$2:$B$38069,19,Datos!$C$2:$C$38069,"&gt;=30",Datos!$F$2:$F$38069,"STANDBY"),0),"")</f>
        <v/>
      </c>
      <c r="Z16" s="7">
        <f>IFERROR(ROUND(AVERAGEIFS(Datos!$G$2:$G$38069,Datos!$E$2:$E$38069,$A16,Datos!$B$2:$B$38069,20,Datos!$C$2:$C$38069,"&lt;30",Datos!$F$2:$F$38069,"STANDBY"),0),"")</f>
        <v/>
      </c>
      <c r="AA16" s="7">
        <f>IFERROR(ROUND(AVERAGEIFS(Datos!$G$2:$G$38069,Datos!$E$2:$E$38069,$A16,Datos!$B$2:$B$38069,20,Datos!$C$2:$C$38069,"&gt;=30",Datos!$F$2:$F$38069,"STANDBY"),0),"")</f>
        <v/>
      </c>
      <c r="AB16" s="7">
        <f>IFERROR(ROUND(AVERAGEIFS(Datos!$G$2:$G$38069,Datos!$E$2:$E$38069,$A16,Datos!$B$2:$B$38069,21,Datos!$C$2:$C$38069,"&lt;30",Datos!$F$2:$F$38069,"STANDBY"),0),"")</f>
        <v/>
      </c>
      <c r="AC16" s="7">
        <f>IFERROR(ROUND(AVERAGEIFS(Datos!$G$2:$G$38069,Datos!$E$2:$E$38069,$A16,Datos!$B$2:$B$38069,21,Datos!$C$2:$C$38069,"&gt;=30",Datos!$F$2:$F$38069,"STANDBY"),0),"")</f>
        <v/>
      </c>
      <c r="AD16" s="7">
        <f>IFERROR(ROUND(AVERAGEIFS(Datos!$G$2:$G$38069,Datos!$E$2:$E$38069,$A16,Datos!$B$2:$B$38069,22,Datos!$C$2:$C$38069,"&lt;30",Datos!$F$2:$F$38069,"STANDBY"),0),"")</f>
        <v/>
      </c>
      <c r="AE16" s="7">
        <f>IFERROR(ROUND(AVERAGEIFS(Datos!$G$2:$G$38069,Datos!$E$2:$E$38069,$A16,Datos!$B$2:$B$38069,22,Datos!$C$2:$C$38069,"&gt;=30",Datos!$F$2:$F$38069,"STANDBY"),0),"")</f>
        <v/>
      </c>
      <c r="AF16" s="7">
        <f>IFERROR(ROUND(AVERAGEIFS(Datos!$G$2:$G$38069,Datos!$E$2:$E$38069,$A16,Datos!$B$2:$B$38069,23,Datos!$C$2:$C$38069,"&lt;30",Datos!$F$2:$F$38069,"STANDBY"),0),"")</f>
        <v/>
      </c>
      <c r="AG16" s="7">
        <f>IFERROR(ROUND(AVERAGEIFS(Datos!$G$2:$G$38069,Datos!$E$2:$E$38069,$A16,Datos!$B$2:$B$38069,23,Datos!$C$2:$C$38069,"&gt;=30",Datos!$F$2:$F$38069,"STANDBY"),0),"")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IFERROR(ROUND(AVERAGEIFS(Datos!$G$2:$G$38069,Datos!$E$2:$E$38069,$A17,Datos!$B$2:$B$38069,8,Datos!$C$2:$C$38069,"&lt;30",Datos!$F$2:$F$38069,"STANDBY"),0),"")</f>
        <v/>
      </c>
      <c r="C17" s="7">
        <f>IFERROR(ROUND(AVERAGEIFS(Datos!$G$2:$G$38069,Datos!$E$2:$E$38069,$A17,Datos!$B$2:$B$38069,8,Datos!$C$2:$C$38069,"&gt;=30",Datos!$F$2:$F$38069,"STANDBY"),0),"")</f>
        <v/>
      </c>
      <c r="D17" s="7">
        <f>IFERROR(ROUND(AVERAGEIFS(Datos!$G$2:$G$38069,Datos!$E$2:$E$38069,$A17,Datos!$B$2:$B$38069,9,Datos!$C$2:$C$38069,"&lt;30",Datos!$F$2:$F$38069,"STANDBY"),0),"")</f>
        <v/>
      </c>
      <c r="E17" s="7">
        <f>IFERROR(ROUND(AVERAGEIFS(Datos!$G$2:$G$38069,Datos!$E$2:$E$38069,$A17,Datos!$B$2:$B$38069,9,Datos!$C$2:$C$38069,"&gt;=30",Datos!$F$2:$F$38069,"STANDBY"),0),"")</f>
        <v/>
      </c>
      <c r="F17" s="7">
        <f>IFERROR(ROUND(AVERAGEIFS(Datos!$G$2:$G$38069,Datos!$E$2:$E$38069,$A17,Datos!$B$2:$B$38069,10,Datos!$C$2:$C$38069,"&lt;30",Datos!$F$2:$F$38069,"STANDBY"),0),"")</f>
        <v/>
      </c>
      <c r="G17" s="7">
        <f>IFERROR(ROUND(AVERAGEIFS(Datos!$G$2:$G$38069,Datos!$E$2:$E$38069,$A17,Datos!$B$2:$B$38069,10,Datos!$C$2:$C$38069,"&gt;=30",Datos!$F$2:$F$38069,"STANDBY"),0),"")</f>
        <v/>
      </c>
      <c r="H17" s="7">
        <f>IFERROR(ROUND(AVERAGEIFS(Datos!$G$2:$G$38069,Datos!$E$2:$E$38069,$A17,Datos!$B$2:$B$38069,11,Datos!$C$2:$C$38069,"&lt;30",Datos!$F$2:$F$38069,"STANDBY"),0),"")</f>
        <v/>
      </c>
      <c r="I17" s="7">
        <f>IFERROR(ROUND(AVERAGEIFS(Datos!$G$2:$G$38069,Datos!$E$2:$E$38069,$A17,Datos!$B$2:$B$38069,11,Datos!$C$2:$C$38069,"&gt;=30",Datos!$F$2:$F$38069,"STANDBY"),0),"")</f>
        <v/>
      </c>
      <c r="J17" s="7">
        <f>IFERROR(ROUND(AVERAGEIFS(Datos!$G$2:$G$38069,Datos!$E$2:$E$38069,$A17,Datos!$B$2:$B$38069,12,Datos!$C$2:$C$38069,"&lt;30",Datos!$F$2:$F$38069,"STANDBY"),0),"")</f>
        <v/>
      </c>
      <c r="K17" s="7">
        <f>IFERROR(ROUND(AVERAGEIFS(Datos!$G$2:$G$38069,Datos!$E$2:$E$38069,$A17,Datos!$B$2:$B$38069,12,Datos!$C$2:$C$38069,"&gt;=30",Datos!$F$2:$F$38069,"STANDBY"),0),"")</f>
        <v/>
      </c>
      <c r="L17" s="7">
        <f>IFERROR(ROUND(AVERAGEIFS(Datos!$G$2:$G$38069,Datos!$E$2:$E$38069,$A17,Datos!$B$2:$B$38069,13,Datos!$C$2:$C$38069,"&lt;30",Datos!$F$2:$F$38069,"STANDBY"),0),"")</f>
        <v/>
      </c>
      <c r="M17" s="7">
        <f>IFERROR(ROUND(AVERAGEIFS(Datos!$G$2:$G$38069,Datos!$E$2:$E$38069,$A17,Datos!$B$2:$B$38069,13,Datos!$C$2:$C$38069,"&gt;=30",Datos!$F$2:$F$38069,"STANDBY"),0),"")</f>
        <v/>
      </c>
      <c r="N17" s="7">
        <f>IFERROR(ROUND(AVERAGEIFS(Datos!$G$2:$G$38069,Datos!$E$2:$E$38069,$A17,Datos!$B$2:$B$38069,14,Datos!$C$2:$C$38069,"&lt;30",Datos!$F$2:$F$38069,"STANDBY"),0),"")</f>
        <v/>
      </c>
      <c r="O17" s="7">
        <f>IFERROR(ROUND(AVERAGEIFS(Datos!$G$2:$G$38069,Datos!$E$2:$E$38069,$A17,Datos!$B$2:$B$38069,14,Datos!$C$2:$C$38069,"&gt;=30",Datos!$F$2:$F$38069,"STANDBY"),0),"")</f>
        <v/>
      </c>
      <c r="P17" s="7">
        <f>IFERROR(ROUND(AVERAGEIFS(Datos!$G$2:$G$38069,Datos!$E$2:$E$38069,$A17,Datos!$B$2:$B$38069,15,Datos!$C$2:$C$38069,"&lt;30",Datos!$F$2:$F$38069,"STANDBY"),0),"")</f>
        <v/>
      </c>
      <c r="Q17" s="7">
        <f>IFERROR(ROUND(AVERAGEIFS(Datos!$G$2:$G$38069,Datos!$E$2:$E$38069,$A17,Datos!$B$2:$B$38069,15,Datos!$C$2:$C$38069,"&gt;=30",Datos!$F$2:$F$38069,"STANDBY"),0),"")</f>
        <v/>
      </c>
      <c r="R17" s="7">
        <f>IFERROR(ROUND(AVERAGEIFS(Datos!$G$2:$G$38069,Datos!$E$2:$E$38069,$A17,Datos!$B$2:$B$38069,16,Datos!$C$2:$C$38069,"&lt;30",Datos!$F$2:$F$38069,"STANDBY"),0),"")</f>
        <v/>
      </c>
      <c r="S17" s="7">
        <f>IFERROR(ROUND(AVERAGEIFS(Datos!$G$2:$G$38069,Datos!$E$2:$E$38069,$A17,Datos!$B$2:$B$38069,16,Datos!$C$2:$C$38069,"&gt;=30",Datos!$F$2:$F$38069,"STANDBY"),0),"")</f>
        <v/>
      </c>
      <c r="T17" s="7">
        <f>IFERROR(ROUND(AVERAGEIFS(Datos!$G$2:$G$38069,Datos!$E$2:$E$38069,$A17,Datos!$B$2:$B$38069,17,Datos!$C$2:$C$38069,"&lt;30",Datos!$F$2:$F$38069,"STANDBY"),0),"")</f>
        <v/>
      </c>
      <c r="U17" s="7">
        <f>IFERROR(ROUND(AVERAGEIFS(Datos!$G$2:$G$38069,Datos!$E$2:$E$38069,$A17,Datos!$B$2:$B$38069,17,Datos!$C$2:$C$38069,"&gt;=30",Datos!$F$2:$F$38069,"STANDBY"),0),"")</f>
        <v/>
      </c>
      <c r="V17" s="7">
        <f>IFERROR(ROUND(AVERAGEIFS(Datos!$G$2:$G$38069,Datos!$E$2:$E$38069,$A17,Datos!$B$2:$B$38069,18,Datos!$C$2:$C$38069,"&lt;30",Datos!$F$2:$F$38069,"STANDBY"),0),"")</f>
        <v/>
      </c>
      <c r="W17" s="7">
        <f>IFERROR(ROUND(AVERAGEIFS(Datos!$G$2:$G$38069,Datos!$E$2:$E$38069,$A17,Datos!$B$2:$B$38069,18,Datos!$C$2:$C$38069,"&gt;=30",Datos!$F$2:$F$38069,"STANDBY"),0),"")</f>
        <v/>
      </c>
      <c r="X17" s="7">
        <f>IFERROR(ROUND(AVERAGEIFS(Datos!$G$2:$G$38069,Datos!$E$2:$E$38069,$A17,Datos!$B$2:$B$38069,19,Datos!$C$2:$C$38069,"&lt;30",Datos!$F$2:$F$38069,"STANDBY"),0),"")</f>
        <v/>
      </c>
      <c r="Y17" s="7">
        <f>IFERROR(ROUND(AVERAGEIFS(Datos!$G$2:$G$38069,Datos!$E$2:$E$38069,$A17,Datos!$B$2:$B$38069,19,Datos!$C$2:$C$38069,"&gt;=30",Datos!$F$2:$F$38069,"STANDBY"),0),"")</f>
        <v/>
      </c>
      <c r="Z17" s="7">
        <f>IFERROR(ROUND(AVERAGEIFS(Datos!$G$2:$G$38069,Datos!$E$2:$E$38069,$A17,Datos!$B$2:$B$38069,20,Datos!$C$2:$C$38069,"&lt;30",Datos!$F$2:$F$38069,"STANDBY"),0),"")</f>
        <v/>
      </c>
      <c r="AA17" s="7">
        <f>IFERROR(ROUND(AVERAGEIFS(Datos!$G$2:$G$38069,Datos!$E$2:$E$38069,$A17,Datos!$B$2:$B$38069,20,Datos!$C$2:$C$38069,"&gt;=30",Datos!$F$2:$F$38069,"STANDBY"),0),"")</f>
        <v/>
      </c>
      <c r="AB17" s="7">
        <f>IFERROR(ROUND(AVERAGEIFS(Datos!$G$2:$G$38069,Datos!$E$2:$E$38069,$A17,Datos!$B$2:$B$38069,21,Datos!$C$2:$C$38069,"&lt;30",Datos!$F$2:$F$38069,"STANDBY"),0),"")</f>
        <v/>
      </c>
      <c r="AC17" s="7">
        <f>IFERROR(ROUND(AVERAGEIFS(Datos!$G$2:$G$38069,Datos!$E$2:$E$38069,$A17,Datos!$B$2:$B$38069,21,Datos!$C$2:$C$38069,"&gt;=30",Datos!$F$2:$F$38069,"STANDBY"),0),"")</f>
        <v/>
      </c>
      <c r="AD17" s="7">
        <f>IFERROR(ROUND(AVERAGEIFS(Datos!$G$2:$G$38069,Datos!$E$2:$E$38069,$A17,Datos!$B$2:$B$38069,22,Datos!$C$2:$C$38069,"&lt;30",Datos!$F$2:$F$38069,"STANDBY"),0),"")</f>
        <v/>
      </c>
      <c r="AE17" s="7">
        <f>IFERROR(ROUND(AVERAGEIFS(Datos!$G$2:$G$38069,Datos!$E$2:$E$38069,$A17,Datos!$B$2:$B$38069,22,Datos!$C$2:$C$38069,"&gt;=30",Datos!$F$2:$F$38069,"STANDBY"),0),"")</f>
        <v/>
      </c>
      <c r="AF17" s="7">
        <f>IFERROR(ROUND(AVERAGEIFS(Datos!$G$2:$G$38069,Datos!$E$2:$E$38069,$A17,Datos!$B$2:$B$38069,23,Datos!$C$2:$C$38069,"&lt;30",Datos!$F$2:$F$38069,"STANDBY"),0),"")</f>
        <v/>
      </c>
      <c r="AG17" s="7">
        <f>IFERROR(ROUND(AVERAGEIFS(Datos!$G$2:$G$38069,Datos!$E$2:$E$38069,$A17,Datos!$B$2:$B$38069,23,Datos!$C$2:$C$38069,"&gt;=30",Datos!$F$2:$F$38069,"STANDBY"),0),"")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IFERROR(ROUND(AVERAGEIFS(Datos!$G$2:$G$38069,Datos!$E$2:$E$38069,$A18,Datos!$B$2:$B$38069,8,Datos!$C$2:$C$38069,"&lt;30",Datos!$F$2:$F$38069,"STANDBY"),0),"")</f>
        <v/>
      </c>
      <c r="C18" s="7">
        <f>IFERROR(ROUND(AVERAGEIFS(Datos!$G$2:$G$38069,Datos!$E$2:$E$38069,$A18,Datos!$B$2:$B$38069,8,Datos!$C$2:$C$38069,"&gt;=30",Datos!$F$2:$F$38069,"STANDBY"),0),"")</f>
        <v/>
      </c>
      <c r="D18" s="7">
        <f>IFERROR(ROUND(AVERAGEIFS(Datos!$G$2:$G$38069,Datos!$E$2:$E$38069,$A18,Datos!$B$2:$B$38069,9,Datos!$C$2:$C$38069,"&lt;30",Datos!$F$2:$F$38069,"STANDBY"),0),"")</f>
        <v/>
      </c>
      <c r="E18" s="7">
        <f>IFERROR(ROUND(AVERAGEIFS(Datos!$G$2:$G$38069,Datos!$E$2:$E$38069,$A18,Datos!$B$2:$B$38069,9,Datos!$C$2:$C$38069,"&gt;=30",Datos!$F$2:$F$38069,"STANDBY"),0),"")</f>
        <v/>
      </c>
      <c r="F18" s="7">
        <f>IFERROR(ROUND(AVERAGEIFS(Datos!$G$2:$G$38069,Datos!$E$2:$E$38069,$A18,Datos!$B$2:$B$38069,10,Datos!$C$2:$C$38069,"&lt;30",Datos!$F$2:$F$38069,"STANDBY"),0),"")</f>
        <v/>
      </c>
      <c r="G18" s="7">
        <f>IFERROR(ROUND(AVERAGEIFS(Datos!$G$2:$G$38069,Datos!$E$2:$E$38069,$A18,Datos!$B$2:$B$38069,10,Datos!$C$2:$C$38069,"&gt;=30",Datos!$F$2:$F$38069,"STANDBY"),0),"")</f>
        <v/>
      </c>
      <c r="H18" s="7">
        <f>IFERROR(ROUND(AVERAGEIFS(Datos!$G$2:$G$38069,Datos!$E$2:$E$38069,$A18,Datos!$B$2:$B$38069,11,Datos!$C$2:$C$38069,"&lt;30",Datos!$F$2:$F$38069,"STANDBY"),0),"")</f>
        <v/>
      </c>
      <c r="I18" s="7">
        <f>IFERROR(ROUND(AVERAGEIFS(Datos!$G$2:$G$38069,Datos!$E$2:$E$38069,$A18,Datos!$B$2:$B$38069,11,Datos!$C$2:$C$38069,"&gt;=30",Datos!$F$2:$F$38069,"STANDBY"),0),"")</f>
        <v/>
      </c>
      <c r="J18" s="7">
        <f>IFERROR(ROUND(AVERAGEIFS(Datos!$G$2:$G$38069,Datos!$E$2:$E$38069,$A18,Datos!$B$2:$B$38069,12,Datos!$C$2:$C$38069,"&lt;30",Datos!$F$2:$F$38069,"STANDBY"),0),"")</f>
        <v/>
      </c>
      <c r="K18" s="7">
        <f>IFERROR(ROUND(AVERAGEIFS(Datos!$G$2:$G$38069,Datos!$E$2:$E$38069,$A18,Datos!$B$2:$B$38069,12,Datos!$C$2:$C$38069,"&gt;=30",Datos!$F$2:$F$38069,"STANDBY"),0),"")</f>
        <v/>
      </c>
      <c r="L18" s="7">
        <f>IFERROR(ROUND(AVERAGEIFS(Datos!$G$2:$G$38069,Datos!$E$2:$E$38069,$A18,Datos!$B$2:$B$38069,13,Datos!$C$2:$C$38069,"&lt;30",Datos!$F$2:$F$38069,"STANDBY"),0),"")</f>
        <v/>
      </c>
      <c r="M18" s="7">
        <f>IFERROR(ROUND(AVERAGEIFS(Datos!$G$2:$G$38069,Datos!$E$2:$E$38069,$A18,Datos!$B$2:$B$38069,13,Datos!$C$2:$C$38069,"&gt;=30",Datos!$F$2:$F$38069,"STANDBY"),0),"")</f>
        <v/>
      </c>
      <c r="N18" s="7">
        <f>IFERROR(ROUND(AVERAGEIFS(Datos!$G$2:$G$38069,Datos!$E$2:$E$38069,$A18,Datos!$B$2:$B$38069,14,Datos!$C$2:$C$38069,"&lt;30",Datos!$F$2:$F$38069,"STANDBY"),0),"")</f>
        <v/>
      </c>
      <c r="O18" s="7">
        <f>IFERROR(ROUND(AVERAGEIFS(Datos!$G$2:$G$38069,Datos!$E$2:$E$38069,$A18,Datos!$B$2:$B$38069,14,Datos!$C$2:$C$38069,"&gt;=30",Datos!$F$2:$F$38069,"STANDBY"),0),"")</f>
        <v/>
      </c>
      <c r="P18" s="7">
        <f>IFERROR(ROUND(AVERAGEIFS(Datos!$G$2:$G$38069,Datos!$E$2:$E$38069,$A18,Datos!$B$2:$B$38069,15,Datos!$C$2:$C$38069,"&lt;30",Datos!$F$2:$F$38069,"STANDBY"),0),"")</f>
        <v/>
      </c>
      <c r="Q18" s="7">
        <f>IFERROR(ROUND(AVERAGEIFS(Datos!$G$2:$G$38069,Datos!$E$2:$E$38069,$A18,Datos!$B$2:$B$38069,15,Datos!$C$2:$C$38069,"&gt;=30",Datos!$F$2:$F$38069,"STANDBY"),0),"")</f>
        <v/>
      </c>
      <c r="R18" s="7">
        <f>IFERROR(ROUND(AVERAGEIFS(Datos!$G$2:$G$38069,Datos!$E$2:$E$38069,$A18,Datos!$B$2:$B$38069,16,Datos!$C$2:$C$38069,"&lt;30",Datos!$F$2:$F$38069,"STANDBY"),0),"")</f>
        <v/>
      </c>
      <c r="S18" s="7">
        <f>IFERROR(ROUND(AVERAGEIFS(Datos!$G$2:$G$38069,Datos!$E$2:$E$38069,$A18,Datos!$B$2:$B$38069,16,Datos!$C$2:$C$38069,"&gt;=30",Datos!$F$2:$F$38069,"STANDBY"),0),"")</f>
        <v/>
      </c>
      <c r="T18" s="7">
        <f>IFERROR(ROUND(AVERAGEIFS(Datos!$G$2:$G$38069,Datos!$E$2:$E$38069,$A18,Datos!$B$2:$B$38069,17,Datos!$C$2:$C$38069,"&lt;30",Datos!$F$2:$F$38069,"STANDBY"),0),"")</f>
        <v/>
      </c>
      <c r="U18" s="7">
        <f>IFERROR(ROUND(AVERAGEIFS(Datos!$G$2:$G$38069,Datos!$E$2:$E$38069,$A18,Datos!$B$2:$B$38069,17,Datos!$C$2:$C$38069,"&gt;=30",Datos!$F$2:$F$38069,"STANDBY"),0),"")</f>
        <v/>
      </c>
      <c r="V18" s="7">
        <f>IFERROR(ROUND(AVERAGEIFS(Datos!$G$2:$G$38069,Datos!$E$2:$E$38069,$A18,Datos!$B$2:$B$38069,18,Datos!$C$2:$C$38069,"&lt;30",Datos!$F$2:$F$38069,"STANDBY"),0),"")</f>
        <v/>
      </c>
      <c r="W18" s="7">
        <f>IFERROR(ROUND(AVERAGEIFS(Datos!$G$2:$G$38069,Datos!$E$2:$E$38069,$A18,Datos!$B$2:$B$38069,18,Datos!$C$2:$C$38069,"&gt;=30",Datos!$F$2:$F$38069,"STANDBY"),0),"")</f>
        <v/>
      </c>
      <c r="X18" s="7">
        <f>IFERROR(ROUND(AVERAGEIFS(Datos!$G$2:$G$38069,Datos!$E$2:$E$38069,$A18,Datos!$B$2:$B$38069,19,Datos!$C$2:$C$38069,"&lt;30",Datos!$F$2:$F$38069,"STANDBY"),0),"")</f>
        <v/>
      </c>
      <c r="Y18" s="7">
        <f>IFERROR(ROUND(AVERAGEIFS(Datos!$G$2:$G$38069,Datos!$E$2:$E$38069,$A18,Datos!$B$2:$B$38069,19,Datos!$C$2:$C$38069,"&gt;=30",Datos!$F$2:$F$38069,"STANDBY"),0),"")</f>
        <v/>
      </c>
      <c r="Z18" s="7">
        <f>IFERROR(ROUND(AVERAGEIFS(Datos!$G$2:$G$38069,Datos!$E$2:$E$38069,$A18,Datos!$B$2:$B$38069,20,Datos!$C$2:$C$38069,"&lt;30",Datos!$F$2:$F$38069,"STANDBY"),0),"")</f>
        <v/>
      </c>
      <c r="AA18" s="7">
        <f>IFERROR(ROUND(AVERAGEIFS(Datos!$G$2:$G$38069,Datos!$E$2:$E$38069,$A18,Datos!$B$2:$B$38069,20,Datos!$C$2:$C$38069,"&gt;=30",Datos!$F$2:$F$38069,"STANDBY"),0),"")</f>
        <v/>
      </c>
      <c r="AB18" s="7">
        <f>IFERROR(ROUND(AVERAGEIFS(Datos!$G$2:$G$38069,Datos!$E$2:$E$38069,$A18,Datos!$B$2:$B$38069,21,Datos!$C$2:$C$38069,"&lt;30",Datos!$F$2:$F$38069,"STANDBY"),0),"")</f>
        <v/>
      </c>
      <c r="AC18" s="7">
        <f>IFERROR(ROUND(AVERAGEIFS(Datos!$G$2:$G$38069,Datos!$E$2:$E$38069,$A18,Datos!$B$2:$B$38069,21,Datos!$C$2:$C$38069,"&gt;=30",Datos!$F$2:$F$38069,"STANDBY"),0),"")</f>
        <v/>
      </c>
      <c r="AD18" s="7">
        <f>IFERROR(ROUND(AVERAGEIFS(Datos!$G$2:$G$38069,Datos!$E$2:$E$38069,$A18,Datos!$B$2:$B$38069,22,Datos!$C$2:$C$38069,"&lt;30",Datos!$F$2:$F$38069,"STANDBY"),0),"")</f>
        <v/>
      </c>
      <c r="AE18" s="7">
        <f>IFERROR(ROUND(AVERAGEIFS(Datos!$G$2:$G$38069,Datos!$E$2:$E$38069,$A18,Datos!$B$2:$B$38069,22,Datos!$C$2:$C$38069,"&gt;=30",Datos!$F$2:$F$38069,"STANDBY"),0),"")</f>
        <v/>
      </c>
      <c r="AF18" s="7">
        <f>IFERROR(ROUND(AVERAGEIFS(Datos!$G$2:$G$38069,Datos!$E$2:$E$38069,$A18,Datos!$B$2:$B$38069,23,Datos!$C$2:$C$38069,"&lt;30",Datos!$F$2:$F$38069,"STANDBY"),0),"")</f>
        <v/>
      </c>
      <c r="AG18" s="7">
        <f>IFERROR(ROUND(AVERAGEIFS(Datos!$G$2:$G$38069,Datos!$E$2:$E$38069,$A18,Datos!$B$2:$B$38069,23,Datos!$C$2:$C$38069,"&gt;=30",Datos!$F$2:$F$38069,"STANDBY"),0),"")</f>
        <v/>
      </c>
    </row>
    <row r="19">
      <c r="A19" s="6" t="inlineStr">
        <is>
          <t>Slinky® Dog Zigzag Spin</t>
        </is>
      </c>
      <c r="B19" s="7">
        <f>IFERROR(ROUND(AVERAGEIFS(Datos!$G$2:$G$38069,Datos!$E$2:$E$38069,$A19,Datos!$B$2:$B$38069,8,Datos!$C$2:$C$38069,"&lt;30",Datos!$F$2:$F$38069,"STANDBY"),0),"")</f>
        <v/>
      </c>
      <c r="C19" s="7">
        <f>IFERROR(ROUND(AVERAGEIFS(Datos!$G$2:$G$38069,Datos!$E$2:$E$38069,$A19,Datos!$B$2:$B$38069,8,Datos!$C$2:$C$38069,"&gt;=30",Datos!$F$2:$F$38069,"STANDBY"),0),"")</f>
        <v/>
      </c>
      <c r="D19" s="7">
        <f>IFERROR(ROUND(AVERAGEIFS(Datos!$G$2:$G$38069,Datos!$E$2:$E$38069,$A19,Datos!$B$2:$B$38069,9,Datos!$C$2:$C$38069,"&lt;30",Datos!$F$2:$F$38069,"STANDBY"),0),"")</f>
        <v/>
      </c>
      <c r="E19" s="7">
        <f>IFERROR(ROUND(AVERAGEIFS(Datos!$G$2:$G$38069,Datos!$E$2:$E$38069,$A19,Datos!$B$2:$B$38069,9,Datos!$C$2:$C$38069,"&gt;=30",Datos!$F$2:$F$38069,"STANDBY"),0),"")</f>
        <v/>
      </c>
      <c r="F19" s="7">
        <f>IFERROR(ROUND(AVERAGEIFS(Datos!$G$2:$G$38069,Datos!$E$2:$E$38069,$A19,Datos!$B$2:$B$38069,10,Datos!$C$2:$C$38069,"&lt;30",Datos!$F$2:$F$38069,"STANDBY"),0),"")</f>
        <v/>
      </c>
      <c r="G19" s="7">
        <f>IFERROR(ROUND(AVERAGEIFS(Datos!$G$2:$G$38069,Datos!$E$2:$E$38069,$A19,Datos!$B$2:$B$38069,10,Datos!$C$2:$C$38069,"&gt;=30",Datos!$F$2:$F$38069,"STANDBY"),0),"")</f>
        <v/>
      </c>
      <c r="H19" s="7">
        <f>IFERROR(ROUND(AVERAGEIFS(Datos!$G$2:$G$38069,Datos!$E$2:$E$38069,$A19,Datos!$B$2:$B$38069,11,Datos!$C$2:$C$38069,"&lt;30",Datos!$F$2:$F$38069,"STANDBY"),0),"")</f>
        <v/>
      </c>
      <c r="I19" s="7">
        <f>IFERROR(ROUND(AVERAGEIFS(Datos!$G$2:$G$38069,Datos!$E$2:$E$38069,$A19,Datos!$B$2:$B$38069,11,Datos!$C$2:$C$38069,"&gt;=30",Datos!$F$2:$F$38069,"STANDBY"),0),"")</f>
        <v/>
      </c>
      <c r="J19" s="7">
        <f>IFERROR(ROUND(AVERAGEIFS(Datos!$G$2:$G$38069,Datos!$E$2:$E$38069,$A19,Datos!$B$2:$B$38069,12,Datos!$C$2:$C$38069,"&lt;30",Datos!$F$2:$F$38069,"STANDBY"),0),"")</f>
        <v/>
      </c>
      <c r="K19" s="7">
        <f>IFERROR(ROUND(AVERAGEIFS(Datos!$G$2:$G$38069,Datos!$E$2:$E$38069,$A19,Datos!$B$2:$B$38069,12,Datos!$C$2:$C$38069,"&gt;=30",Datos!$F$2:$F$38069,"STANDBY"),0),"")</f>
        <v/>
      </c>
      <c r="L19" s="7">
        <f>IFERROR(ROUND(AVERAGEIFS(Datos!$G$2:$G$38069,Datos!$E$2:$E$38069,$A19,Datos!$B$2:$B$38069,13,Datos!$C$2:$C$38069,"&lt;30",Datos!$F$2:$F$38069,"STANDBY"),0),"")</f>
        <v/>
      </c>
      <c r="M19" s="7">
        <f>IFERROR(ROUND(AVERAGEIFS(Datos!$G$2:$G$38069,Datos!$E$2:$E$38069,$A19,Datos!$B$2:$B$38069,13,Datos!$C$2:$C$38069,"&gt;=30",Datos!$F$2:$F$38069,"STANDBY"),0),"")</f>
        <v/>
      </c>
      <c r="N19" s="7">
        <f>IFERROR(ROUND(AVERAGEIFS(Datos!$G$2:$G$38069,Datos!$E$2:$E$38069,$A19,Datos!$B$2:$B$38069,14,Datos!$C$2:$C$38069,"&lt;30",Datos!$F$2:$F$38069,"STANDBY"),0),"")</f>
        <v/>
      </c>
      <c r="O19" s="7">
        <f>IFERROR(ROUND(AVERAGEIFS(Datos!$G$2:$G$38069,Datos!$E$2:$E$38069,$A19,Datos!$B$2:$B$38069,14,Datos!$C$2:$C$38069,"&gt;=30",Datos!$F$2:$F$38069,"STANDBY"),0),"")</f>
        <v/>
      </c>
      <c r="P19" s="7">
        <f>IFERROR(ROUND(AVERAGEIFS(Datos!$G$2:$G$38069,Datos!$E$2:$E$38069,$A19,Datos!$B$2:$B$38069,15,Datos!$C$2:$C$38069,"&lt;30",Datos!$F$2:$F$38069,"STANDBY"),0),"")</f>
        <v/>
      </c>
      <c r="Q19" s="7">
        <f>IFERROR(ROUND(AVERAGEIFS(Datos!$G$2:$G$38069,Datos!$E$2:$E$38069,$A19,Datos!$B$2:$B$38069,15,Datos!$C$2:$C$38069,"&gt;=30",Datos!$F$2:$F$38069,"STANDBY"),0),"")</f>
        <v/>
      </c>
      <c r="R19" s="7">
        <f>IFERROR(ROUND(AVERAGEIFS(Datos!$G$2:$G$38069,Datos!$E$2:$E$38069,$A19,Datos!$B$2:$B$38069,16,Datos!$C$2:$C$38069,"&lt;30",Datos!$F$2:$F$38069,"STANDBY"),0),"")</f>
        <v/>
      </c>
      <c r="S19" s="7">
        <f>IFERROR(ROUND(AVERAGEIFS(Datos!$G$2:$G$38069,Datos!$E$2:$E$38069,$A19,Datos!$B$2:$B$38069,16,Datos!$C$2:$C$38069,"&gt;=30",Datos!$F$2:$F$38069,"STANDBY"),0),"")</f>
        <v/>
      </c>
      <c r="T19" s="7">
        <f>IFERROR(ROUND(AVERAGEIFS(Datos!$G$2:$G$38069,Datos!$E$2:$E$38069,$A19,Datos!$B$2:$B$38069,17,Datos!$C$2:$C$38069,"&lt;30",Datos!$F$2:$F$38069,"STANDBY"),0),"")</f>
        <v/>
      </c>
      <c r="U19" s="7">
        <f>IFERROR(ROUND(AVERAGEIFS(Datos!$G$2:$G$38069,Datos!$E$2:$E$38069,$A19,Datos!$B$2:$B$38069,17,Datos!$C$2:$C$38069,"&gt;=30",Datos!$F$2:$F$38069,"STANDBY"),0),"")</f>
        <v/>
      </c>
      <c r="V19" s="7">
        <f>IFERROR(ROUND(AVERAGEIFS(Datos!$G$2:$G$38069,Datos!$E$2:$E$38069,$A19,Datos!$B$2:$B$38069,18,Datos!$C$2:$C$38069,"&lt;30",Datos!$F$2:$F$38069,"STANDBY"),0),"")</f>
        <v/>
      </c>
      <c r="W19" s="7">
        <f>IFERROR(ROUND(AVERAGEIFS(Datos!$G$2:$G$38069,Datos!$E$2:$E$38069,$A19,Datos!$B$2:$B$38069,18,Datos!$C$2:$C$38069,"&gt;=30",Datos!$F$2:$F$38069,"STANDBY"),0),"")</f>
        <v/>
      </c>
      <c r="X19" s="7">
        <f>IFERROR(ROUND(AVERAGEIFS(Datos!$G$2:$G$38069,Datos!$E$2:$E$38069,$A19,Datos!$B$2:$B$38069,19,Datos!$C$2:$C$38069,"&lt;30",Datos!$F$2:$F$38069,"STANDBY"),0),"")</f>
        <v/>
      </c>
      <c r="Y19" s="7">
        <f>IFERROR(ROUND(AVERAGEIFS(Datos!$G$2:$G$38069,Datos!$E$2:$E$38069,$A19,Datos!$B$2:$B$38069,19,Datos!$C$2:$C$38069,"&gt;=30",Datos!$F$2:$F$38069,"STANDBY"),0),"")</f>
        <v/>
      </c>
      <c r="Z19" s="7">
        <f>IFERROR(ROUND(AVERAGEIFS(Datos!$G$2:$G$38069,Datos!$E$2:$E$38069,$A19,Datos!$B$2:$B$38069,20,Datos!$C$2:$C$38069,"&lt;30",Datos!$F$2:$F$38069,"STANDBY"),0),"")</f>
        <v/>
      </c>
      <c r="AA19" s="7">
        <f>IFERROR(ROUND(AVERAGEIFS(Datos!$G$2:$G$38069,Datos!$E$2:$E$38069,$A19,Datos!$B$2:$B$38069,20,Datos!$C$2:$C$38069,"&gt;=30",Datos!$F$2:$F$38069,"STANDBY"),0),"")</f>
        <v/>
      </c>
      <c r="AB19" s="7">
        <f>IFERROR(ROUND(AVERAGEIFS(Datos!$G$2:$G$38069,Datos!$E$2:$E$38069,$A19,Datos!$B$2:$B$38069,21,Datos!$C$2:$C$38069,"&lt;30",Datos!$F$2:$F$38069,"STANDBY"),0),"")</f>
        <v/>
      </c>
      <c r="AC19" s="7">
        <f>IFERROR(ROUND(AVERAGEIFS(Datos!$G$2:$G$38069,Datos!$E$2:$E$38069,$A19,Datos!$B$2:$B$38069,21,Datos!$C$2:$C$38069,"&gt;=30",Datos!$F$2:$F$38069,"STANDBY"),0),"")</f>
        <v/>
      </c>
      <c r="AD19" s="7">
        <f>IFERROR(ROUND(AVERAGEIFS(Datos!$G$2:$G$38069,Datos!$E$2:$E$38069,$A19,Datos!$B$2:$B$38069,22,Datos!$C$2:$C$38069,"&lt;30",Datos!$F$2:$F$38069,"STANDBY"),0),"")</f>
        <v/>
      </c>
      <c r="AE19" s="7">
        <f>IFERROR(ROUND(AVERAGEIFS(Datos!$G$2:$G$38069,Datos!$E$2:$E$38069,$A19,Datos!$B$2:$B$38069,22,Datos!$C$2:$C$38069,"&gt;=30",Datos!$F$2:$F$38069,"STANDBY"),0),"")</f>
        <v/>
      </c>
      <c r="AF19" s="7">
        <f>IFERROR(ROUND(AVERAGEIFS(Datos!$G$2:$G$38069,Datos!$E$2:$E$38069,$A19,Datos!$B$2:$B$38069,23,Datos!$C$2:$C$38069,"&lt;30",Datos!$F$2:$F$38069,"STANDBY"),0),"")</f>
        <v/>
      </c>
      <c r="AG19" s="7">
        <f>IFERROR(ROUND(AVERAGEIFS(Datos!$G$2:$G$38069,Datos!$E$2:$E$38069,$A19,Datos!$B$2:$B$38069,23,Datos!$C$2:$C$38069,"&gt;=30",Datos!$F$2:$F$38069,"STANDBY"),0),"")</f>
        <v/>
      </c>
    </row>
    <row r="20">
      <c r="A20" s="6" t="inlineStr">
        <is>
          <t>Spider-Man W.E.B. Adventure</t>
        </is>
      </c>
      <c r="B20" s="7">
        <f>IFERROR(ROUND(AVERAGEIFS(Datos!$G$2:$G$38069,Datos!$E$2:$E$38069,$A20,Datos!$B$2:$B$38069,8,Datos!$C$2:$C$38069,"&lt;30",Datos!$F$2:$F$38069,"STANDBY"),0),"")</f>
        <v/>
      </c>
      <c r="C20" s="7">
        <f>IFERROR(ROUND(AVERAGEIFS(Datos!$G$2:$G$38069,Datos!$E$2:$E$38069,$A20,Datos!$B$2:$B$38069,8,Datos!$C$2:$C$38069,"&gt;=30",Datos!$F$2:$F$38069,"STANDBY"),0),"")</f>
        <v/>
      </c>
      <c r="D20" s="7">
        <f>IFERROR(ROUND(AVERAGEIFS(Datos!$G$2:$G$38069,Datos!$E$2:$E$38069,$A20,Datos!$B$2:$B$38069,9,Datos!$C$2:$C$38069,"&lt;30",Datos!$F$2:$F$38069,"STANDBY"),0),"")</f>
        <v/>
      </c>
      <c r="E20" s="7">
        <f>IFERROR(ROUND(AVERAGEIFS(Datos!$G$2:$G$38069,Datos!$E$2:$E$38069,$A20,Datos!$B$2:$B$38069,9,Datos!$C$2:$C$38069,"&gt;=30",Datos!$F$2:$F$38069,"STANDBY"),0),"")</f>
        <v/>
      </c>
      <c r="F20" s="7">
        <f>IFERROR(ROUND(AVERAGEIFS(Datos!$G$2:$G$38069,Datos!$E$2:$E$38069,$A20,Datos!$B$2:$B$38069,10,Datos!$C$2:$C$38069,"&lt;30",Datos!$F$2:$F$38069,"STANDBY"),0),"")</f>
        <v/>
      </c>
      <c r="G20" s="7">
        <f>IFERROR(ROUND(AVERAGEIFS(Datos!$G$2:$G$38069,Datos!$E$2:$E$38069,$A20,Datos!$B$2:$B$38069,10,Datos!$C$2:$C$38069,"&gt;=30",Datos!$F$2:$F$38069,"STANDBY"),0),"")</f>
        <v/>
      </c>
      <c r="H20" s="7">
        <f>IFERROR(ROUND(AVERAGEIFS(Datos!$G$2:$G$38069,Datos!$E$2:$E$38069,$A20,Datos!$B$2:$B$38069,11,Datos!$C$2:$C$38069,"&lt;30",Datos!$F$2:$F$38069,"STANDBY"),0),"")</f>
        <v/>
      </c>
      <c r="I20" s="7">
        <f>IFERROR(ROUND(AVERAGEIFS(Datos!$G$2:$G$38069,Datos!$E$2:$E$38069,$A20,Datos!$B$2:$B$38069,11,Datos!$C$2:$C$38069,"&gt;=30",Datos!$F$2:$F$38069,"STANDBY"),0),"")</f>
        <v/>
      </c>
      <c r="J20" s="7">
        <f>IFERROR(ROUND(AVERAGEIFS(Datos!$G$2:$G$38069,Datos!$E$2:$E$38069,$A20,Datos!$B$2:$B$38069,12,Datos!$C$2:$C$38069,"&lt;30",Datos!$F$2:$F$38069,"STANDBY"),0),"")</f>
        <v/>
      </c>
      <c r="K20" s="7">
        <f>IFERROR(ROUND(AVERAGEIFS(Datos!$G$2:$G$38069,Datos!$E$2:$E$38069,$A20,Datos!$B$2:$B$38069,12,Datos!$C$2:$C$38069,"&gt;=30",Datos!$F$2:$F$38069,"STANDBY"),0),"")</f>
        <v/>
      </c>
      <c r="L20" s="7">
        <f>IFERROR(ROUND(AVERAGEIFS(Datos!$G$2:$G$38069,Datos!$E$2:$E$38069,$A20,Datos!$B$2:$B$38069,13,Datos!$C$2:$C$38069,"&lt;30",Datos!$F$2:$F$38069,"STANDBY"),0),"")</f>
        <v/>
      </c>
      <c r="M20" s="7">
        <f>IFERROR(ROUND(AVERAGEIFS(Datos!$G$2:$G$38069,Datos!$E$2:$E$38069,$A20,Datos!$B$2:$B$38069,13,Datos!$C$2:$C$38069,"&gt;=30",Datos!$F$2:$F$38069,"STANDBY"),0),"")</f>
        <v/>
      </c>
      <c r="N20" s="7">
        <f>IFERROR(ROUND(AVERAGEIFS(Datos!$G$2:$G$38069,Datos!$E$2:$E$38069,$A20,Datos!$B$2:$B$38069,14,Datos!$C$2:$C$38069,"&lt;30",Datos!$F$2:$F$38069,"STANDBY"),0),"")</f>
        <v/>
      </c>
      <c r="O20" s="7">
        <f>IFERROR(ROUND(AVERAGEIFS(Datos!$G$2:$G$38069,Datos!$E$2:$E$38069,$A20,Datos!$B$2:$B$38069,14,Datos!$C$2:$C$38069,"&gt;=30",Datos!$F$2:$F$38069,"STANDBY"),0),"")</f>
        <v/>
      </c>
      <c r="P20" s="7">
        <f>IFERROR(ROUND(AVERAGEIFS(Datos!$G$2:$G$38069,Datos!$E$2:$E$38069,$A20,Datos!$B$2:$B$38069,15,Datos!$C$2:$C$38069,"&lt;30",Datos!$F$2:$F$38069,"STANDBY"),0),"")</f>
        <v/>
      </c>
      <c r="Q20" s="7">
        <f>IFERROR(ROUND(AVERAGEIFS(Datos!$G$2:$G$38069,Datos!$E$2:$E$38069,$A20,Datos!$B$2:$B$38069,15,Datos!$C$2:$C$38069,"&gt;=30",Datos!$F$2:$F$38069,"STANDBY"),0),"")</f>
        <v/>
      </c>
      <c r="R20" s="7">
        <f>IFERROR(ROUND(AVERAGEIFS(Datos!$G$2:$G$38069,Datos!$E$2:$E$38069,$A20,Datos!$B$2:$B$38069,16,Datos!$C$2:$C$38069,"&lt;30",Datos!$F$2:$F$38069,"STANDBY"),0),"")</f>
        <v/>
      </c>
      <c r="S20" s="7">
        <f>IFERROR(ROUND(AVERAGEIFS(Datos!$G$2:$G$38069,Datos!$E$2:$E$38069,$A20,Datos!$B$2:$B$38069,16,Datos!$C$2:$C$38069,"&gt;=30",Datos!$F$2:$F$38069,"STANDBY"),0),"")</f>
        <v/>
      </c>
      <c r="T20" s="7">
        <f>IFERROR(ROUND(AVERAGEIFS(Datos!$G$2:$G$38069,Datos!$E$2:$E$38069,$A20,Datos!$B$2:$B$38069,17,Datos!$C$2:$C$38069,"&lt;30",Datos!$F$2:$F$38069,"STANDBY"),0),"")</f>
        <v/>
      </c>
      <c r="U20" s="7">
        <f>IFERROR(ROUND(AVERAGEIFS(Datos!$G$2:$G$38069,Datos!$E$2:$E$38069,$A20,Datos!$B$2:$B$38069,17,Datos!$C$2:$C$38069,"&gt;=30",Datos!$F$2:$F$38069,"STANDBY"),0),"")</f>
        <v/>
      </c>
      <c r="V20" s="7">
        <f>IFERROR(ROUND(AVERAGEIFS(Datos!$G$2:$G$38069,Datos!$E$2:$E$38069,$A20,Datos!$B$2:$B$38069,18,Datos!$C$2:$C$38069,"&lt;30",Datos!$F$2:$F$38069,"STANDBY"),0),"")</f>
        <v/>
      </c>
      <c r="W20" s="7">
        <f>IFERROR(ROUND(AVERAGEIFS(Datos!$G$2:$G$38069,Datos!$E$2:$E$38069,$A20,Datos!$B$2:$B$38069,18,Datos!$C$2:$C$38069,"&gt;=30",Datos!$F$2:$F$38069,"STANDBY"),0),"")</f>
        <v/>
      </c>
      <c r="X20" s="7">
        <f>IFERROR(ROUND(AVERAGEIFS(Datos!$G$2:$G$38069,Datos!$E$2:$E$38069,$A20,Datos!$B$2:$B$38069,19,Datos!$C$2:$C$38069,"&lt;30",Datos!$F$2:$F$38069,"STANDBY"),0),"")</f>
        <v/>
      </c>
      <c r="Y20" s="7">
        <f>IFERROR(ROUND(AVERAGEIFS(Datos!$G$2:$G$38069,Datos!$E$2:$E$38069,$A20,Datos!$B$2:$B$38069,19,Datos!$C$2:$C$38069,"&gt;=30",Datos!$F$2:$F$38069,"STANDBY"),0),"")</f>
        <v/>
      </c>
      <c r="Z20" s="7">
        <f>IFERROR(ROUND(AVERAGEIFS(Datos!$G$2:$G$38069,Datos!$E$2:$E$38069,$A20,Datos!$B$2:$B$38069,20,Datos!$C$2:$C$38069,"&lt;30",Datos!$F$2:$F$38069,"STANDBY"),0),"")</f>
        <v/>
      </c>
      <c r="AA20" s="7">
        <f>IFERROR(ROUND(AVERAGEIFS(Datos!$G$2:$G$38069,Datos!$E$2:$E$38069,$A20,Datos!$B$2:$B$38069,20,Datos!$C$2:$C$38069,"&gt;=30",Datos!$F$2:$F$38069,"STANDBY"),0),"")</f>
        <v/>
      </c>
      <c r="AB20" s="7">
        <f>IFERROR(ROUND(AVERAGEIFS(Datos!$G$2:$G$38069,Datos!$E$2:$E$38069,$A20,Datos!$B$2:$B$38069,21,Datos!$C$2:$C$38069,"&lt;30",Datos!$F$2:$F$38069,"STANDBY"),0),"")</f>
        <v/>
      </c>
      <c r="AC20" s="7">
        <f>IFERROR(ROUND(AVERAGEIFS(Datos!$G$2:$G$38069,Datos!$E$2:$E$38069,$A20,Datos!$B$2:$B$38069,21,Datos!$C$2:$C$38069,"&gt;=30",Datos!$F$2:$F$38069,"STANDBY"),0),"")</f>
        <v/>
      </c>
      <c r="AD20" s="7">
        <f>IFERROR(ROUND(AVERAGEIFS(Datos!$G$2:$G$38069,Datos!$E$2:$E$38069,$A20,Datos!$B$2:$B$38069,22,Datos!$C$2:$C$38069,"&lt;30",Datos!$F$2:$F$38069,"STANDBY"),0),"")</f>
        <v/>
      </c>
      <c r="AE20" s="7">
        <f>IFERROR(ROUND(AVERAGEIFS(Datos!$G$2:$G$38069,Datos!$E$2:$E$38069,$A20,Datos!$B$2:$B$38069,22,Datos!$C$2:$C$38069,"&gt;=30",Datos!$F$2:$F$38069,"STANDBY"),0),"")</f>
        <v/>
      </c>
      <c r="AF20" s="7">
        <f>IFERROR(ROUND(AVERAGEIFS(Datos!$G$2:$G$38069,Datos!$E$2:$E$38069,$A20,Datos!$B$2:$B$38069,23,Datos!$C$2:$C$38069,"&lt;30",Datos!$F$2:$F$38069,"STANDBY"),0),"")</f>
        <v/>
      </c>
      <c r="AG20" s="7">
        <f>IFERROR(ROUND(AVERAGEIFS(Datos!$G$2:$G$38069,Datos!$E$2:$E$38069,$A20,Datos!$B$2:$B$38069,23,Datos!$C$2:$C$38069,"&gt;=30",Datos!$F$2:$F$38069,"STANDBY"),0),"")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IFERROR(ROUND(AVERAGEIFS(Datos!$G$2:$G$38069,Datos!$E$2:$E$38069,$A21,Datos!$B$2:$B$38069,8,Datos!$C$2:$C$38069,"&lt;30",Datos!$F$2:$F$38069,"STANDBY"),0),"")</f>
        <v/>
      </c>
      <c r="C21" s="7">
        <f>IFERROR(ROUND(AVERAGEIFS(Datos!$G$2:$G$38069,Datos!$E$2:$E$38069,$A21,Datos!$B$2:$B$38069,8,Datos!$C$2:$C$38069,"&gt;=30",Datos!$F$2:$F$38069,"STANDBY"),0),"")</f>
        <v/>
      </c>
      <c r="D21" s="7">
        <f>IFERROR(ROUND(AVERAGEIFS(Datos!$G$2:$G$38069,Datos!$E$2:$E$38069,$A21,Datos!$B$2:$B$38069,9,Datos!$C$2:$C$38069,"&lt;30",Datos!$F$2:$F$38069,"STANDBY"),0),"")</f>
        <v/>
      </c>
      <c r="E21" s="7">
        <f>IFERROR(ROUND(AVERAGEIFS(Datos!$G$2:$G$38069,Datos!$E$2:$E$38069,$A21,Datos!$B$2:$B$38069,9,Datos!$C$2:$C$38069,"&gt;=30",Datos!$F$2:$F$38069,"STANDBY"),0),"")</f>
        <v/>
      </c>
      <c r="F21" s="7">
        <f>IFERROR(ROUND(AVERAGEIFS(Datos!$G$2:$G$38069,Datos!$E$2:$E$38069,$A21,Datos!$B$2:$B$38069,10,Datos!$C$2:$C$38069,"&lt;30",Datos!$F$2:$F$38069,"STANDBY"),0),"")</f>
        <v/>
      </c>
      <c r="G21" s="7">
        <f>IFERROR(ROUND(AVERAGEIFS(Datos!$G$2:$G$38069,Datos!$E$2:$E$38069,$A21,Datos!$B$2:$B$38069,10,Datos!$C$2:$C$38069,"&gt;=30",Datos!$F$2:$F$38069,"STANDBY"),0),"")</f>
        <v/>
      </c>
      <c r="H21" s="7">
        <f>IFERROR(ROUND(AVERAGEIFS(Datos!$G$2:$G$38069,Datos!$E$2:$E$38069,$A21,Datos!$B$2:$B$38069,11,Datos!$C$2:$C$38069,"&lt;30",Datos!$F$2:$F$38069,"STANDBY"),0),"")</f>
        <v/>
      </c>
      <c r="I21" s="7">
        <f>IFERROR(ROUND(AVERAGEIFS(Datos!$G$2:$G$38069,Datos!$E$2:$E$38069,$A21,Datos!$B$2:$B$38069,11,Datos!$C$2:$C$38069,"&gt;=30",Datos!$F$2:$F$38069,"STANDBY"),0),"")</f>
        <v/>
      </c>
      <c r="J21" s="7">
        <f>IFERROR(ROUND(AVERAGEIFS(Datos!$G$2:$G$38069,Datos!$E$2:$E$38069,$A21,Datos!$B$2:$B$38069,12,Datos!$C$2:$C$38069,"&lt;30",Datos!$F$2:$F$38069,"STANDBY"),0),"")</f>
        <v/>
      </c>
      <c r="K21" s="7">
        <f>IFERROR(ROUND(AVERAGEIFS(Datos!$G$2:$G$38069,Datos!$E$2:$E$38069,$A21,Datos!$B$2:$B$38069,12,Datos!$C$2:$C$38069,"&gt;=30",Datos!$F$2:$F$38069,"STANDBY"),0),"")</f>
        <v/>
      </c>
      <c r="L21" s="7">
        <f>IFERROR(ROUND(AVERAGEIFS(Datos!$G$2:$G$38069,Datos!$E$2:$E$38069,$A21,Datos!$B$2:$B$38069,13,Datos!$C$2:$C$38069,"&lt;30",Datos!$F$2:$F$38069,"STANDBY"),0),"")</f>
        <v/>
      </c>
      <c r="M21" s="7">
        <f>IFERROR(ROUND(AVERAGEIFS(Datos!$G$2:$G$38069,Datos!$E$2:$E$38069,$A21,Datos!$B$2:$B$38069,13,Datos!$C$2:$C$38069,"&gt;=30",Datos!$F$2:$F$38069,"STANDBY"),0),"")</f>
        <v/>
      </c>
      <c r="N21" s="7">
        <f>IFERROR(ROUND(AVERAGEIFS(Datos!$G$2:$G$38069,Datos!$E$2:$E$38069,$A21,Datos!$B$2:$B$38069,14,Datos!$C$2:$C$38069,"&lt;30",Datos!$F$2:$F$38069,"STANDBY"),0),"")</f>
        <v/>
      </c>
      <c r="O21" s="7">
        <f>IFERROR(ROUND(AVERAGEIFS(Datos!$G$2:$G$38069,Datos!$E$2:$E$38069,$A21,Datos!$B$2:$B$38069,14,Datos!$C$2:$C$38069,"&gt;=30",Datos!$F$2:$F$38069,"STANDBY"),0),"")</f>
        <v/>
      </c>
      <c r="P21" s="7">
        <f>IFERROR(ROUND(AVERAGEIFS(Datos!$G$2:$G$38069,Datos!$E$2:$E$38069,$A21,Datos!$B$2:$B$38069,15,Datos!$C$2:$C$38069,"&lt;30",Datos!$F$2:$F$38069,"STANDBY"),0),"")</f>
        <v/>
      </c>
      <c r="Q21" s="7">
        <f>IFERROR(ROUND(AVERAGEIFS(Datos!$G$2:$G$38069,Datos!$E$2:$E$38069,$A21,Datos!$B$2:$B$38069,15,Datos!$C$2:$C$38069,"&gt;=30",Datos!$F$2:$F$38069,"STANDBY"),0),"")</f>
        <v/>
      </c>
      <c r="R21" s="7">
        <f>IFERROR(ROUND(AVERAGEIFS(Datos!$G$2:$G$38069,Datos!$E$2:$E$38069,$A21,Datos!$B$2:$B$38069,16,Datos!$C$2:$C$38069,"&lt;30",Datos!$F$2:$F$38069,"STANDBY"),0),"")</f>
        <v/>
      </c>
      <c r="S21" s="7">
        <f>IFERROR(ROUND(AVERAGEIFS(Datos!$G$2:$G$38069,Datos!$E$2:$E$38069,$A21,Datos!$B$2:$B$38069,16,Datos!$C$2:$C$38069,"&gt;=30",Datos!$F$2:$F$38069,"STANDBY"),0),"")</f>
        <v/>
      </c>
      <c r="T21" s="7">
        <f>IFERROR(ROUND(AVERAGEIFS(Datos!$G$2:$G$38069,Datos!$E$2:$E$38069,$A21,Datos!$B$2:$B$38069,17,Datos!$C$2:$C$38069,"&lt;30",Datos!$F$2:$F$38069,"STANDBY"),0),"")</f>
        <v/>
      </c>
      <c r="U21" s="7">
        <f>IFERROR(ROUND(AVERAGEIFS(Datos!$G$2:$G$38069,Datos!$E$2:$E$38069,$A21,Datos!$B$2:$B$38069,17,Datos!$C$2:$C$38069,"&gt;=30",Datos!$F$2:$F$38069,"STANDBY"),0),"")</f>
        <v/>
      </c>
      <c r="V21" s="7">
        <f>IFERROR(ROUND(AVERAGEIFS(Datos!$G$2:$G$38069,Datos!$E$2:$E$38069,$A21,Datos!$B$2:$B$38069,18,Datos!$C$2:$C$38069,"&lt;30",Datos!$F$2:$F$38069,"STANDBY"),0),"")</f>
        <v/>
      </c>
      <c r="W21" s="7">
        <f>IFERROR(ROUND(AVERAGEIFS(Datos!$G$2:$G$38069,Datos!$E$2:$E$38069,$A21,Datos!$B$2:$B$38069,18,Datos!$C$2:$C$38069,"&gt;=30",Datos!$F$2:$F$38069,"STANDBY"),0),"")</f>
        <v/>
      </c>
      <c r="X21" s="7">
        <f>IFERROR(ROUND(AVERAGEIFS(Datos!$G$2:$G$38069,Datos!$E$2:$E$38069,$A21,Datos!$B$2:$B$38069,19,Datos!$C$2:$C$38069,"&lt;30",Datos!$F$2:$F$38069,"STANDBY"),0),"")</f>
        <v/>
      </c>
      <c r="Y21" s="7">
        <f>IFERROR(ROUND(AVERAGEIFS(Datos!$G$2:$G$38069,Datos!$E$2:$E$38069,$A21,Datos!$B$2:$B$38069,19,Datos!$C$2:$C$38069,"&gt;=30",Datos!$F$2:$F$38069,"STANDBY"),0),"")</f>
        <v/>
      </c>
      <c r="Z21" s="7">
        <f>IFERROR(ROUND(AVERAGEIFS(Datos!$G$2:$G$38069,Datos!$E$2:$E$38069,$A21,Datos!$B$2:$B$38069,20,Datos!$C$2:$C$38069,"&lt;30",Datos!$F$2:$F$38069,"STANDBY"),0),"")</f>
        <v/>
      </c>
      <c r="AA21" s="7">
        <f>IFERROR(ROUND(AVERAGEIFS(Datos!$G$2:$G$38069,Datos!$E$2:$E$38069,$A21,Datos!$B$2:$B$38069,20,Datos!$C$2:$C$38069,"&gt;=30",Datos!$F$2:$F$38069,"STANDBY"),0),"")</f>
        <v/>
      </c>
      <c r="AB21" s="7">
        <f>IFERROR(ROUND(AVERAGEIFS(Datos!$G$2:$G$38069,Datos!$E$2:$E$38069,$A21,Datos!$B$2:$B$38069,21,Datos!$C$2:$C$38069,"&lt;30",Datos!$F$2:$F$38069,"STANDBY"),0),"")</f>
        <v/>
      </c>
      <c r="AC21" s="7">
        <f>IFERROR(ROUND(AVERAGEIFS(Datos!$G$2:$G$38069,Datos!$E$2:$E$38069,$A21,Datos!$B$2:$B$38069,21,Datos!$C$2:$C$38069,"&gt;=30",Datos!$F$2:$F$38069,"STANDBY"),0),"")</f>
        <v/>
      </c>
      <c r="AD21" s="7">
        <f>IFERROR(ROUND(AVERAGEIFS(Datos!$G$2:$G$38069,Datos!$E$2:$E$38069,$A21,Datos!$B$2:$B$38069,22,Datos!$C$2:$C$38069,"&lt;30",Datos!$F$2:$F$38069,"STANDBY"),0),"")</f>
        <v/>
      </c>
      <c r="AE21" s="7">
        <f>IFERROR(ROUND(AVERAGEIFS(Datos!$G$2:$G$38069,Datos!$E$2:$E$38069,$A21,Datos!$B$2:$B$38069,22,Datos!$C$2:$C$38069,"&gt;=30",Datos!$F$2:$F$38069,"STANDBY"),0),"")</f>
        <v/>
      </c>
      <c r="AF21" s="7">
        <f>IFERROR(ROUND(AVERAGEIFS(Datos!$G$2:$G$38069,Datos!$E$2:$E$38069,$A21,Datos!$B$2:$B$38069,23,Datos!$C$2:$C$38069,"&lt;30",Datos!$F$2:$F$38069,"STANDBY"),0),"")</f>
        <v/>
      </c>
      <c r="AG21" s="7">
        <f>IFERROR(ROUND(AVERAGEIFS(Datos!$G$2:$G$38069,Datos!$E$2:$E$38069,$A21,Datos!$B$2:$B$38069,23,Datos!$C$2:$C$38069,"&gt;=30",Datos!$F$2:$F$38069,"STANDBY"),0),"")</f>
        <v/>
      </c>
    </row>
    <row r="22">
      <c r="A22" s="6" t="inlineStr">
        <is>
          <t>The Twilight Zone Tower of Terror</t>
        </is>
      </c>
      <c r="B22" s="7">
        <f>IFERROR(ROUND(AVERAGEIFS(Datos!$G$2:$G$38069,Datos!$E$2:$E$38069,$A22,Datos!$B$2:$B$38069,8,Datos!$C$2:$C$38069,"&lt;30",Datos!$F$2:$F$38069,"STANDBY"),0),"")</f>
        <v/>
      </c>
      <c r="C22" s="7">
        <f>IFERROR(ROUND(AVERAGEIFS(Datos!$G$2:$G$38069,Datos!$E$2:$E$38069,$A22,Datos!$B$2:$B$38069,8,Datos!$C$2:$C$38069,"&gt;=30",Datos!$F$2:$F$38069,"STANDBY"),0),"")</f>
        <v/>
      </c>
      <c r="D22" s="7">
        <f>IFERROR(ROUND(AVERAGEIFS(Datos!$G$2:$G$38069,Datos!$E$2:$E$38069,$A22,Datos!$B$2:$B$38069,9,Datos!$C$2:$C$38069,"&lt;30",Datos!$F$2:$F$38069,"STANDBY"),0),"")</f>
        <v/>
      </c>
      <c r="E22" s="7">
        <f>IFERROR(ROUND(AVERAGEIFS(Datos!$G$2:$G$38069,Datos!$E$2:$E$38069,$A22,Datos!$B$2:$B$38069,9,Datos!$C$2:$C$38069,"&gt;=30",Datos!$F$2:$F$38069,"STANDBY"),0),"")</f>
        <v/>
      </c>
      <c r="F22" s="7">
        <f>IFERROR(ROUND(AVERAGEIFS(Datos!$G$2:$G$38069,Datos!$E$2:$E$38069,$A22,Datos!$B$2:$B$38069,10,Datos!$C$2:$C$38069,"&lt;30",Datos!$F$2:$F$38069,"STANDBY"),0),"")</f>
        <v/>
      </c>
      <c r="G22" s="7">
        <f>IFERROR(ROUND(AVERAGEIFS(Datos!$G$2:$G$38069,Datos!$E$2:$E$38069,$A22,Datos!$B$2:$B$38069,10,Datos!$C$2:$C$38069,"&gt;=30",Datos!$F$2:$F$38069,"STANDBY"),0),"")</f>
        <v/>
      </c>
      <c r="H22" s="7">
        <f>IFERROR(ROUND(AVERAGEIFS(Datos!$G$2:$G$38069,Datos!$E$2:$E$38069,$A22,Datos!$B$2:$B$38069,11,Datos!$C$2:$C$38069,"&lt;30",Datos!$F$2:$F$38069,"STANDBY"),0),"")</f>
        <v/>
      </c>
      <c r="I22" s="7">
        <f>IFERROR(ROUND(AVERAGEIFS(Datos!$G$2:$G$38069,Datos!$E$2:$E$38069,$A22,Datos!$B$2:$B$38069,11,Datos!$C$2:$C$38069,"&gt;=30",Datos!$F$2:$F$38069,"STANDBY"),0),"")</f>
        <v/>
      </c>
      <c r="J22" s="7">
        <f>IFERROR(ROUND(AVERAGEIFS(Datos!$G$2:$G$38069,Datos!$E$2:$E$38069,$A22,Datos!$B$2:$B$38069,12,Datos!$C$2:$C$38069,"&lt;30",Datos!$F$2:$F$38069,"STANDBY"),0),"")</f>
        <v/>
      </c>
      <c r="K22" s="7">
        <f>IFERROR(ROUND(AVERAGEIFS(Datos!$G$2:$G$38069,Datos!$E$2:$E$38069,$A22,Datos!$B$2:$B$38069,12,Datos!$C$2:$C$38069,"&gt;=30",Datos!$F$2:$F$38069,"STANDBY"),0),"")</f>
        <v/>
      </c>
      <c r="L22" s="7">
        <f>IFERROR(ROUND(AVERAGEIFS(Datos!$G$2:$G$38069,Datos!$E$2:$E$38069,$A22,Datos!$B$2:$B$38069,13,Datos!$C$2:$C$38069,"&lt;30",Datos!$F$2:$F$38069,"STANDBY"),0),"")</f>
        <v/>
      </c>
      <c r="M22" s="7">
        <f>IFERROR(ROUND(AVERAGEIFS(Datos!$G$2:$G$38069,Datos!$E$2:$E$38069,$A22,Datos!$B$2:$B$38069,13,Datos!$C$2:$C$38069,"&gt;=30",Datos!$F$2:$F$38069,"STANDBY"),0),"")</f>
        <v/>
      </c>
      <c r="N22" s="7">
        <f>IFERROR(ROUND(AVERAGEIFS(Datos!$G$2:$G$38069,Datos!$E$2:$E$38069,$A22,Datos!$B$2:$B$38069,14,Datos!$C$2:$C$38069,"&lt;30",Datos!$F$2:$F$38069,"STANDBY"),0),"")</f>
        <v/>
      </c>
      <c r="O22" s="7">
        <f>IFERROR(ROUND(AVERAGEIFS(Datos!$G$2:$G$38069,Datos!$E$2:$E$38069,$A22,Datos!$B$2:$B$38069,14,Datos!$C$2:$C$38069,"&gt;=30",Datos!$F$2:$F$38069,"STANDBY"),0),"")</f>
        <v/>
      </c>
      <c r="P22" s="7">
        <f>IFERROR(ROUND(AVERAGEIFS(Datos!$G$2:$G$38069,Datos!$E$2:$E$38069,$A22,Datos!$B$2:$B$38069,15,Datos!$C$2:$C$38069,"&lt;30",Datos!$F$2:$F$38069,"STANDBY"),0),"")</f>
        <v/>
      </c>
      <c r="Q22" s="7">
        <f>IFERROR(ROUND(AVERAGEIFS(Datos!$G$2:$G$38069,Datos!$E$2:$E$38069,$A22,Datos!$B$2:$B$38069,15,Datos!$C$2:$C$38069,"&gt;=30",Datos!$F$2:$F$38069,"STANDBY"),0),"")</f>
        <v/>
      </c>
      <c r="R22" s="7">
        <f>IFERROR(ROUND(AVERAGEIFS(Datos!$G$2:$G$38069,Datos!$E$2:$E$38069,$A22,Datos!$B$2:$B$38069,16,Datos!$C$2:$C$38069,"&lt;30",Datos!$F$2:$F$38069,"STANDBY"),0),"")</f>
        <v/>
      </c>
      <c r="S22" s="7">
        <f>IFERROR(ROUND(AVERAGEIFS(Datos!$G$2:$G$38069,Datos!$E$2:$E$38069,$A22,Datos!$B$2:$B$38069,16,Datos!$C$2:$C$38069,"&gt;=30",Datos!$F$2:$F$38069,"STANDBY"),0),"")</f>
        <v/>
      </c>
      <c r="T22" s="7">
        <f>IFERROR(ROUND(AVERAGEIFS(Datos!$G$2:$G$38069,Datos!$E$2:$E$38069,$A22,Datos!$B$2:$B$38069,17,Datos!$C$2:$C$38069,"&lt;30",Datos!$F$2:$F$38069,"STANDBY"),0),"")</f>
        <v/>
      </c>
      <c r="U22" s="7">
        <f>IFERROR(ROUND(AVERAGEIFS(Datos!$G$2:$G$38069,Datos!$E$2:$E$38069,$A22,Datos!$B$2:$B$38069,17,Datos!$C$2:$C$38069,"&gt;=30",Datos!$F$2:$F$38069,"STANDBY"),0),"")</f>
        <v/>
      </c>
      <c r="V22" s="7">
        <f>IFERROR(ROUND(AVERAGEIFS(Datos!$G$2:$G$38069,Datos!$E$2:$E$38069,$A22,Datos!$B$2:$B$38069,18,Datos!$C$2:$C$38069,"&lt;30",Datos!$F$2:$F$38069,"STANDBY"),0),"")</f>
        <v/>
      </c>
      <c r="W22" s="7">
        <f>IFERROR(ROUND(AVERAGEIFS(Datos!$G$2:$G$38069,Datos!$E$2:$E$38069,$A22,Datos!$B$2:$B$38069,18,Datos!$C$2:$C$38069,"&gt;=30",Datos!$F$2:$F$38069,"STANDBY"),0),"")</f>
        <v/>
      </c>
      <c r="X22" s="7">
        <f>IFERROR(ROUND(AVERAGEIFS(Datos!$G$2:$G$38069,Datos!$E$2:$E$38069,$A22,Datos!$B$2:$B$38069,19,Datos!$C$2:$C$38069,"&lt;30",Datos!$F$2:$F$38069,"STANDBY"),0),"")</f>
        <v/>
      </c>
      <c r="Y22" s="7">
        <f>IFERROR(ROUND(AVERAGEIFS(Datos!$G$2:$G$38069,Datos!$E$2:$E$38069,$A22,Datos!$B$2:$B$38069,19,Datos!$C$2:$C$38069,"&gt;=30",Datos!$F$2:$F$38069,"STANDBY"),0),"")</f>
        <v/>
      </c>
      <c r="Z22" s="7">
        <f>IFERROR(ROUND(AVERAGEIFS(Datos!$G$2:$G$38069,Datos!$E$2:$E$38069,$A22,Datos!$B$2:$B$38069,20,Datos!$C$2:$C$38069,"&lt;30",Datos!$F$2:$F$38069,"STANDBY"),0),"")</f>
        <v/>
      </c>
      <c r="AA22" s="7">
        <f>IFERROR(ROUND(AVERAGEIFS(Datos!$G$2:$G$38069,Datos!$E$2:$E$38069,$A22,Datos!$B$2:$B$38069,20,Datos!$C$2:$C$38069,"&gt;=30",Datos!$F$2:$F$38069,"STANDBY"),0),"")</f>
        <v/>
      </c>
      <c r="AB22" s="7">
        <f>IFERROR(ROUND(AVERAGEIFS(Datos!$G$2:$G$38069,Datos!$E$2:$E$38069,$A22,Datos!$B$2:$B$38069,21,Datos!$C$2:$C$38069,"&lt;30",Datos!$F$2:$F$38069,"STANDBY"),0),"")</f>
        <v/>
      </c>
      <c r="AC22" s="7">
        <f>IFERROR(ROUND(AVERAGEIFS(Datos!$G$2:$G$38069,Datos!$E$2:$E$38069,$A22,Datos!$B$2:$B$38069,21,Datos!$C$2:$C$38069,"&gt;=30",Datos!$F$2:$F$38069,"STANDBY"),0),"")</f>
        <v/>
      </c>
      <c r="AD22" s="7">
        <f>IFERROR(ROUND(AVERAGEIFS(Datos!$G$2:$G$38069,Datos!$E$2:$E$38069,$A22,Datos!$B$2:$B$38069,22,Datos!$C$2:$C$38069,"&lt;30",Datos!$F$2:$F$38069,"STANDBY"),0),"")</f>
        <v/>
      </c>
      <c r="AE22" s="7">
        <f>IFERROR(ROUND(AVERAGEIFS(Datos!$G$2:$G$38069,Datos!$E$2:$E$38069,$A22,Datos!$B$2:$B$38069,22,Datos!$C$2:$C$38069,"&gt;=30",Datos!$F$2:$F$38069,"STANDBY"),0),"")</f>
        <v/>
      </c>
      <c r="AF22" s="7">
        <f>IFERROR(ROUND(AVERAGEIFS(Datos!$G$2:$G$38069,Datos!$E$2:$E$38069,$A22,Datos!$B$2:$B$38069,23,Datos!$C$2:$C$38069,"&lt;30",Datos!$F$2:$F$38069,"STANDBY"),0),"")</f>
        <v/>
      </c>
      <c r="AG22" s="7">
        <f>IFERROR(ROUND(AVERAGEIFS(Datos!$G$2:$G$38069,Datos!$E$2:$E$38069,$A22,Datos!$B$2:$B$38069,23,Datos!$C$2:$C$38069,"&gt;=30",Datos!$F$2:$F$38069,"STANDBY"),0),"")</f>
        <v/>
      </c>
    </row>
    <row r="23">
      <c r="A23" s="6" t="inlineStr">
        <is>
          <t>Toy Soldiers Parachute Drop</t>
        </is>
      </c>
      <c r="B23" s="7">
        <f>IFERROR(ROUND(AVERAGEIFS(Datos!$G$2:$G$38069,Datos!$E$2:$E$38069,$A23,Datos!$B$2:$B$38069,8,Datos!$C$2:$C$38069,"&lt;30",Datos!$F$2:$F$38069,"STANDBY"),0),"")</f>
        <v/>
      </c>
      <c r="C23" s="7">
        <f>IFERROR(ROUND(AVERAGEIFS(Datos!$G$2:$G$38069,Datos!$E$2:$E$38069,$A23,Datos!$B$2:$B$38069,8,Datos!$C$2:$C$38069,"&gt;=30",Datos!$F$2:$F$38069,"STANDBY"),0),"")</f>
        <v/>
      </c>
      <c r="D23" s="7">
        <f>IFERROR(ROUND(AVERAGEIFS(Datos!$G$2:$G$38069,Datos!$E$2:$E$38069,$A23,Datos!$B$2:$B$38069,9,Datos!$C$2:$C$38069,"&lt;30",Datos!$F$2:$F$38069,"STANDBY"),0),"")</f>
        <v/>
      </c>
      <c r="E23" s="7">
        <f>IFERROR(ROUND(AVERAGEIFS(Datos!$G$2:$G$38069,Datos!$E$2:$E$38069,$A23,Datos!$B$2:$B$38069,9,Datos!$C$2:$C$38069,"&gt;=30",Datos!$F$2:$F$38069,"STANDBY"),0),"")</f>
        <v/>
      </c>
      <c r="F23" s="7">
        <f>IFERROR(ROUND(AVERAGEIFS(Datos!$G$2:$G$38069,Datos!$E$2:$E$38069,$A23,Datos!$B$2:$B$38069,10,Datos!$C$2:$C$38069,"&lt;30",Datos!$F$2:$F$38069,"STANDBY"),0),"")</f>
        <v/>
      </c>
      <c r="G23" s="7">
        <f>IFERROR(ROUND(AVERAGEIFS(Datos!$G$2:$G$38069,Datos!$E$2:$E$38069,$A23,Datos!$B$2:$B$38069,10,Datos!$C$2:$C$38069,"&gt;=30",Datos!$F$2:$F$38069,"STANDBY"),0),"")</f>
        <v/>
      </c>
      <c r="H23" s="7">
        <f>IFERROR(ROUND(AVERAGEIFS(Datos!$G$2:$G$38069,Datos!$E$2:$E$38069,$A23,Datos!$B$2:$B$38069,11,Datos!$C$2:$C$38069,"&lt;30",Datos!$F$2:$F$38069,"STANDBY"),0),"")</f>
        <v/>
      </c>
      <c r="I23" s="7">
        <f>IFERROR(ROUND(AVERAGEIFS(Datos!$G$2:$G$38069,Datos!$E$2:$E$38069,$A23,Datos!$B$2:$B$38069,11,Datos!$C$2:$C$38069,"&gt;=30",Datos!$F$2:$F$38069,"STANDBY"),0),"")</f>
        <v/>
      </c>
      <c r="J23" s="7">
        <f>IFERROR(ROUND(AVERAGEIFS(Datos!$G$2:$G$38069,Datos!$E$2:$E$38069,$A23,Datos!$B$2:$B$38069,12,Datos!$C$2:$C$38069,"&lt;30",Datos!$F$2:$F$38069,"STANDBY"),0),"")</f>
        <v/>
      </c>
      <c r="K23" s="7">
        <f>IFERROR(ROUND(AVERAGEIFS(Datos!$G$2:$G$38069,Datos!$E$2:$E$38069,$A23,Datos!$B$2:$B$38069,12,Datos!$C$2:$C$38069,"&gt;=30",Datos!$F$2:$F$38069,"STANDBY"),0),"")</f>
        <v/>
      </c>
      <c r="L23" s="7">
        <f>IFERROR(ROUND(AVERAGEIFS(Datos!$G$2:$G$38069,Datos!$E$2:$E$38069,$A23,Datos!$B$2:$B$38069,13,Datos!$C$2:$C$38069,"&lt;30",Datos!$F$2:$F$38069,"STANDBY"),0),"")</f>
        <v/>
      </c>
      <c r="M23" s="7">
        <f>IFERROR(ROUND(AVERAGEIFS(Datos!$G$2:$G$38069,Datos!$E$2:$E$38069,$A23,Datos!$B$2:$B$38069,13,Datos!$C$2:$C$38069,"&gt;=30",Datos!$F$2:$F$38069,"STANDBY"),0),"")</f>
        <v/>
      </c>
      <c r="N23" s="7">
        <f>IFERROR(ROUND(AVERAGEIFS(Datos!$G$2:$G$38069,Datos!$E$2:$E$38069,$A23,Datos!$B$2:$B$38069,14,Datos!$C$2:$C$38069,"&lt;30",Datos!$F$2:$F$38069,"STANDBY"),0),"")</f>
        <v/>
      </c>
      <c r="O23" s="7">
        <f>IFERROR(ROUND(AVERAGEIFS(Datos!$G$2:$G$38069,Datos!$E$2:$E$38069,$A23,Datos!$B$2:$B$38069,14,Datos!$C$2:$C$38069,"&gt;=30",Datos!$F$2:$F$38069,"STANDBY"),0),"")</f>
        <v/>
      </c>
      <c r="P23" s="7">
        <f>IFERROR(ROUND(AVERAGEIFS(Datos!$G$2:$G$38069,Datos!$E$2:$E$38069,$A23,Datos!$B$2:$B$38069,15,Datos!$C$2:$C$38069,"&lt;30",Datos!$F$2:$F$38069,"STANDBY"),0),"")</f>
        <v/>
      </c>
      <c r="Q23" s="7">
        <f>IFERROR(ROUND(AVERAGEIFS(Datos!$G$2:$G$38069,Datos!$E$2:$E$38069,$A23,Datos!$B$2:$B$38069,15,Datos!$C$2:$C$38069,"&gt;=30",Datos!$F$2:$F$38069,"STANDBY"),0),"")</f>
        <v/>
      </c>
      <c r="R23" s="7">
        <f>IFERROR(ROUND(AVERAGEIFS(Datos!$G$2:$G$38069,Datos!$E$2:$E$38069,$A23,Datos!$B$2:$B$38069,16,Datos!$C$2:$C$38069,"&lt;30",Datos!$F$2:$F$38069,"STANDBY"),0),"")</f>
        <v/>
      </c>
      <c r="S23" s="7">
        <f>IFERROR(ROUND(AVERAGEIFS(Datos!$G$2:$G$38069,Datos!$E$2:$E$38069,$A23,Datos!$B$2:$B$38069,16,Datos!$C$2:$C$38069,"&gt;=30",Datos!$F$2:$F$38069,"STANDBY"),0),"")</f>
        <v/>
      </c>
      <c r="T23" s="7">
        <f>IFERROR(ROUND(AVERAGEIFS(Datos!$G$2:$G$38069,Datos!$E$2:$E$38069,$A23,Datos!$B$2:$B$38069,17,Datos!$C$2:$C$38069,"&lt;30",Datos!$F$2:$F$38069,"STANDBY"),0),"")</f>
        <v/>
      </c>
      <c r="U23" s="7">
        <f>IFERROR(ROUND(AVERAGEIFS(Datos!$G$2:$G$38069,Datos!$E$2:$E$38069,$A23,Datos!$B$2:$B$38069,17,Datos!$C$2:$C$38069,"&gt;=30",Datos!$F$2:$F$38069,"STANDBY"),0),"")</f>
        <v/>
      </c>
      <c r="V23" s="7">
        <f>IFERROR(ROUND(AVERAGEIFS(Datos!$G$2:$G$38069,Datos!$E$2:$E$38069,$A23,Datos!$B$2:$B$38069,18,Datos!$C$2:$C$38069,"&lt;30",Datos!$F$2:$F$38069,"STANDBY"),0),"")</f>
        <v/>
      </c>
      <c r="W23" s="7">
        <f>IFERROR(ROUND(AVERAGEIFS(Datos!$G$2:$G$38069,Datos!$E$2:$E$38069,$A23,Datos!$B$2:$B$38069,18,Datos!$C$2:$C$38069,"&gt;=30",Datos!$F$2:$F$38069,"STANDBY"),0),"")</f>
        <v/>
      </c>
      <c r="X23" s="7">
        <f>IFERROR(ROUND(AVERAGEIFS(Datos!$G$2:$G$38069,Datos!$E$2:$E$38069,$A23,Datos!$B$2:$B$38069,19,Datos!$C$2:$C$38069,"&lt;30",Datos!$F$2:$F$38069,"STANDBY"),0),"")</f>
        <v/>
      </c>
      <c r="Y23" s="7">
        <f>IFERROR(ROUND(AVERAGEIFS(Datos!$G$2:$G$38069,Datos!$E$2:$E$38069,$A23,Datos!$B$2:$B$38069,19,Datos!$C$2:$C$38069,"&gt;=30",Datos!$F$2:$F$38069,"STANDBY"),0),"")</f>
        <v/>
      </c>
      <c r="Z23" s="7">
        <f>IFERROR(ROUND(AVERAGEIFS(Datos!$G$2:$G$38069,Datos!$E$2:$E$38069,$A23,Datos!$B$2:$B$38069,20,Datos!$C$2:$C$38069,"&lt;30",Datos!$F$2:$F$38069,"STANDBY"),0),"")</f>
        <v/>
      </c>
      <c r="AA23" s="7">
        <f>IFERROR(ROUND(AVERAGEIFS(Datos!$G$2:$G$38069,Datos!$E$2:$E$38069,$A23,Datos!$B$2:$B$38069,20,Datos!$C$2:$C$38069,"&gt;=30",Datos!$F$2:$F$38069,"STANDBY"),0),"")</f>
        <v/>
      </c>
      <c r="AB23" s="7">
        <f>IFERROR(ROUND(AVERAGEIFS(Datos!$G$2:$G$38069,Datos!$E$2:$E$38069,$A23,Datos!$B$2:$B$38069,21,Datos!$C$2:$C$38069,"&lt;30",Datos!$F$2:$F$38069,"STANDBY"),0),"")</f>
        <v/>
      </c>
      <c r="AC23" s="7">
        <f>IFERROR(ROUND(AVERAGEIFS(Datos!$G$2:$G$38069,Datos!$E$2:$E$38069,$A23,Datos!$B$2:$B$38069,21,Datos!$C$2:$C$38069,"&gt;=30",Datos!$F$2:$F$38069,"STANDBY"),0),"")</f>
        <v/>
      </c>
      <c r="AD23" s="7">
        <f>IFERROR(ROUND(AVERAGEIFS(Datos!$G$2:$G$38069,Datos!$E$2:$E$38069,$A23,Datos!$B$2:$B$38069,22,Datos!$C$2:$C$38069,"&lt;30",Datos!$F$2:$F$38069,"STANDBY"),0),"")</f>
        <v/>
      </c>
      <c r="AE23" s="7">
        <f>IFERROR(ROUND(AVERAGEIFS(Datos!$G$2:$G$38069,Datos!$E$2:$E$38069,$A23,Datos!$B$2:$B$38069,22,Datos!$C$2:$C$38069,"&gt;=30",Datos!$F$2:$F$38069,"STANDBY"),0),"")</f>
        <v/>
      </c>
      <c r="AF23" s="7">
        <f>IFERROR(ROUND(AVERAGEIFS(Datos!$G$2:$G$38069,Datos!$E$2:$E$38069,$A23,Datos!$B$2:$B$38069,23,Datos!$C$2:$C$38069,"&lt;30",Datos!$F$2:$F$38069,"STANDBY"),0),"")</f>
        <v/>
      </c>
      <c r="AG23" s="7">
        <f>IFERROR(ROUND(AVERAGEIFS(Datos!$G$2:$G$38069,Datos!$E$2:$E$38069,$A23,Datos!$B$2:$B$38069,23,Datos!$C$2:$C$38069,"&gt;=30",Datos!$F$2:$F$38069,"STANDBY"),0),"")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IFERROR(ROUND(AVERAGEIFS(Datos!$G$2:$G$38069,Datos!$E$2:$E$38069,$A24,Datos!$B$2:$B$38069,8,Datos!$C$2:$C$38069,"&lt;30",Datos!$F$2:$F$38069,"STANDBY"),0),"")</f>
        <v/>
      </c>
      <c r="C24" s="7">
        <f>IFERROR(ROUND(AVERAGEIFS(Datos!$G$2:$G$38069,Datos!$E$2:$E$38069,$A24,Datos!$B$2:$B$38069,8,Datos!$C$2:$C$38069,"&gt;=30",Datos!$F$2:$F$38069,"STANDBY"),0),"")</f>
        <v/>
      </c>
      <c r="D24" s="7">
        <f>IFERROR(ROUND(AVERAGEIFS(Datos!$G$2:$G$38069,Datos!$E$2:$E$38069,$A24,Datos!$B$2:$B$38069,9,Datos!$C$2:$C$38069,"&lt;30",Datos!$F$2:$F$38069,"STANDBY"),0),"")</f>
        <v/>
      </c>
      <c r="E24" s="7">
        <f>IFERROR(ROUND(AVERAGEIFS(Datos!$G$2:$G$38069,Datos!$E$2:$E$38069,$A24,Datos!$B$2:$B$38069,9,Datos!$C$2:$C$38069,"&gt;=30",Datos!$F$2:$F$38069,"STANDBY"),0),"")</f>
        <v/>
      </c>
      <c r="F24" s="7">
        <f>IFERROR(ROUND(AVERAGEIFS(Datos!$G$2:$G$38069,Datos!$E$2:$E$38069,$A24,Datos!$B$2:$B$38069,10,Datos!$C$2:$C$38069,"&lt;30",Datos!$F$2:$F$38069,"STANDBY"),0),"")</f>
        <v/>
      </c>
      <c r="G24" s="7">
        <f>IFERROR(ROUND(AVERAGEIFS(Datos!$G$2:$G$38069,Datos!$E$2:$E$38069,$A24,Datos!$B$2:$B$38069,10,Datos!$C$2:$C$38069,"&gt;=30",Datos!$F$2:$F$38069,"STANDBY"),0),"")</f>
        <v/>
      </c>
      <c r="H24" s="7">
        <f>IFERROR(ROUND(AVERAGEIFS(Datos!$G$2:$G$38069,Datos!$E$2:$E$38069,$A24,Datos!$B$2:$B$38069,11,Datos!$C$2:$C$38069,"&lt;30",Datos!$F$2:$F$38069,"STANDBY"),0),"")</f>
        <v/>
      </c>
      <c r="I24" s="7">
        <f>IFERROR(ROUND(AVERAGEIFS(Datos!$G$2:$G$38069,Datos!$E$2:$E$38069,$A24,Datos!$B$2:$B$38069,11,Datos!$C$2:$C$38069,"&gt;=30",Datos!$F$2:$F$38069,"STANDBY"),0),"")</f>
        <v/>
      </c>
      <c r="J24" s="7">
        <f>IFERROR(ROUND(AVERAGEIFS(Datos!$G$2:$G$38069,Datos!$E$2:$E$38069,$A24,Datos!$B$2:$B$38069,12,Datos!$C$2:$C$38069,"&lt;30",Datos!$F$2:$F$38069,"STANDBY"),0),"")</f>
        <v/>
      </c>
      <c r="K24" s="7">
        <f>IFERROR(ROUND(AVERAGEIFS(Datos!$G$2:$G$38069,Datos!$E$2:$E$38069,$A24,Datos!$B$2:$B$38069,12,Datos!$C$2:$C$38069,"&gt;=30",Datos!$F$2:$F$38069,"STANDBY"),0),"")</f>
        <v/>
      </c>
      <c r="L24" s="7">
        <f>IFERROR(ROUND(AVERAGEIFS(Datos!$G$2:$G$38069,Datos!$E$2:$E$38069,$A24,Datos!$B$2:$B$38069,13,Datos!$C$2:$C$38069,"&lt;30",Datos!$F$2:$F$38069,"STANDBY"),0),"")</f>
        <v/>
      </c>
      <c r="M24" s="7">
        <f>IFERROR(ROUND(AVERAGEIFS(Datos!$G$2:$G$38069,Datos!$E$2:$E$38069,$A24,Datos!$B$2:$B$38069,13,Datos!$C$2:$C$38069,"&gt;=30",Datos!$F$2:$F$38069,"STANDBY"),0),"")</f>
        <v/>
      </c>
      <c r="N24" s="7">
        <f>IFERROR(ROUND(AVERAGEIFS(Datos!$G$2:$G$38069,Datos!$E$2:$E$38069,$A24,Datos!$B$2:$B$38069,14,Datos!$C$2:$C$38069,"&lt;30",Datos!$F$2:$F$38069,"STANDBY"),0),"")</f>
        <v/>
      </c>
      <c r="O24" s="7">
        <f>IFERROR(ROUND(AVERAGEIFS(Datos!$G$2:$G$38069,Datos!$E$2:$E$38069,$A24,Datos!$B$2:$B$38069,14,Datos!$C$2:$C$38069,"&gt;=30",Datos!$F$2:$F$38069,"STANDBY"),0),"")</f>
        <v/>
      </c>
      <c r="P24" s="7">
        <f>IFERROR(ROUND(AVERAGEIFS(Datos!$G$2:$G$38069,Datos!$E$2:$E$38069,$A24,Datos!$B$2:$B$38069,15,Datos!$C$2:$C$38069,"&lt;30",Datos!$F$2:$F$38069,"STANDBY"),0),"")</f>
        <v/>
      </c>
      <c r="Q24" s="7">
        <f>IFERROR(ROUND(AVERAGEIFS(Datos!$G$2:$G$38069,Datos!$E$2:$E$38069,$A24,Datos!$B$2:$B$38069,15,Datos!$C$2:$C$38069,"&gt;=30",Datos!$F$2:$F$38069,"STANDBY"),0),"")</f>
        <v/>
      </c>
      <c r="R24" s="7">
        <f>IFERROR(ROUND(AVERAGEIFS(Datos!$G$2:$G$38069,Datos!$E$2:$E$38069,$A24,Datos!$B$2:$B$38069,16,Datos!$C$2:$C$38069,"&lt;30",Datos!$F$2:$F$38069,"STANDBY"),0),"")</f>
        <v/>
      </c>
      <c r="S24" s="7">
        <f>IFERROR(ROUND(AVERAGEIFS(Datos!$G$2:$G$38069,Datos!$E$2:$E$38069,$A24,Datos!$B$2:$B$38069,16,Datos!$C$2:$C$38069,"&gt;=30",Datos!$F$2:$F$38069,"STANDBY"),0),"")</f>
        <v/>
      </c>
      <c r="T24" s="7">
        <f>IFERROR(ROUND(AVERAGEIFS(Datos!$G$2:$G$38069,Datos!$E$2:$E$38069,$A24,Datos!$B$2:$B$38069,17,Datos!$C$2:$C$38069,"&lt;30",Datos!$F$2:$F$38069,"STANDBY"),0),"")</f>
        <v/>
      </c>
      <c r="U24" s="7">
        <f>IFERROR(ROUND(AVERAGEIFS(Datos!$G$2:$G$38069,Datos!$E$2:$E$38069,$A24,Datos!$B$2:$B$38069,17,Datos!$C$2:$C$38069,"&gt;=30",Datos!$F$2:$F$38069,"STANDBY"),0),"")</f>
        <v/>
      </c>
      <c r="V24" s="7">
        <f>IFERROR(ROUND(AVERAGEIFS(Datos!$G$2:$G$38069,Datos!$E$2:$E$38069,$A24,Datos!$B$2:$B$38069,18,Datos!$C$2:$C$38069,"&lt;30",Datos!$F$2:$F$38069,"STANDBY"),0),"")</f>
        <v/>
      </c>
      <c r="W24" s="7">
        <f>IFERROR(ROUND(AVERAGEIFS(Datos!$G$2:$G$38069,Datos!$E$2:$E$38069,$A24,Datos!$B$2:$B$38069,18,Datos!$C$2:$C$38069,"&gt;=30",Datos!$F$2:$F$38069,"STANDBY"),0),"")</f>
        <v/>
      </c>
      <c r="X24" s="7">
        <f>IFERROR(ROUND(AVERAGEIFS(Datos!$G$2:$G$38069,Datos!$E$2:$E$38069,$A24,Datos!$B$2:$B$38069,19,Datos!$C$2:$C$38069,"&lt;30",Datos!$F$2:$F$38069,"STANDBY"),0),"")</f>
        <v/>
      </c>
      <c r="Y24" s="7">
        <f>IFERROR(ROUND(AVERAGEIFS(Datos!$G$2:$G$38069,Datos!$E$2:$E$38069,$A24,Datos!$B$2:$B$38069,19,Datos!$C$2:$C$38069,"&gt;=30",Datos!$F$2:$F$38069,"STANDBY"),0),"")</f>
        <v/>
      </c>
      <c r="Z24" s="7">
        <f>IFERROR(ROUND(AVERAGEIFS(Datos!$G$2:$G$38069,Datos!$E$2:$E$38069,$A24,Datos!$B$2:$B$38069,20,Datos!$C$2:$C$38069,"&lt;30",Datos!$F$2:$F$38069,"STANDBY"),0),"")</f>
        <v/>
      </c>
      <c r="AA24" s="7">
        <f>IFERROR(ROUND(AVERAGEIFS(Datos!$G$2:$G$38069,Datos!$E$2:$E$38069,$A24,Datos!$B$2:$B$38069,20,Datos!$C$2:$C$38069,"&gt;=30",Datos!$F$2:$F$38069,"STANDBY"),0),"")</f>
        <v/>
      </c>
      <c r="AB24" s="7">
        <f>IFERROR(ROUND(AVERAGEIFS(Datos!$G$2:$G$38069,Datos!$E$2:$E$38069,$A24,Datos!$B$2:$B$38069,21,Datos!$C$2:$C$38069,"&lt;30",Datos!$F$2:$F$38069,"STANDBY"),0),"")</f>
        <v/>
      </c>
      <c r="AC24" s="7">
        <f>IFERROR(ROUND(AVERAGEIFS(Datos!$G$2:$G$38069,Datos!$E$2:$E$38069,$A24,Datos!$B$2:$B$38069,21,Datos!$C$2:$C$38069,"&gt;=30",Datos!$F$2:$F$38069,"STANDBY"),0),"")</f>
        <v/>
      </c>
      <c r="AD24" s="7">
        <f>IFERROR(ROUND(AVERAGEIFS(Datos!$G$2:$G$38069,Datos!$E$2:$E$38069,$A24,Datos!$B$2:$B$38069,22,Datos!$C$2:$C$38069,"&lt;30",Datos!$F$2:$F$38069,"STANDBY"),0),"")</f>
        <v/>
      </c>
      <c r="AE24" s="7">
        <f>IFERROR(ROUND(AVERAGEIFS(Datos!$G$2:$G$38069,Datos!$E$2:$E$38069,$A24,Datos!$B$2:$B$38069,22,Datos!$C$2:$C$38069,"&gt;=30",Datos!$F$2:$F$38069,"STANDBY"),0),"")</f>
        <v/>
      </c>
      <c r="AF24" s="7">
        <f>IFERROR(ROUND(AVERAGEIFS(Datos!$G$2:$G$38069,Datos!$E$2:$E$38069,$A24,Datos!$B$2:$B$38069,23,Datos!$C$2:$C$38069,"&lt;30",Datos!$F$2:$F$38069,"STANDBY"),0),"")</f>
        <v/>
      </c>
      <c r="AG24" s="7">
        <f>IFERROR(ROUND(AVERAGEIFS(Datos!$G$2:$G$38069,Datos!$E$2:$E$38069,$A24,Datos!$B$2:$B$38069,23,Datos!$C$2:$C$38069,"&gt;=30",Datos!$F$2:$F$38069,"STANDBY"),0),"")</f>
        <v/>
      </c>
    </row>
    <row r="25">
      <c r="A25" s="6" t="inlineStr">
        <is>
          <t>"it's a small world"</t>
        </is>
      </c>
      <c r="B25" s="7">
        <f>IFERROR(ROUND(AVERAGEIFS(Datos!$G$2:$G$38069,Datos!$E$2:$E$38069,$A25,Datos!$B$2:$B$38069,8,Datos!$C$2:$C$38069,"&lt;30",Datos!$F$2:$F$38069,"STANDBY"),0),"")</f>
        <v/>
      </c>
      <c r="C25" s="7">
        <f>IFERROR(ROUND(AVERAGEIFS(Datos!$G$2:$G$38069,Datos!$E$2:$E$38069,$A25,Datos!$B$2:$B$38069,8,Datos!$C$2:$C$38069,"&gt;=30",Datos!$F$2:$F$38069,"STANDBY"),0),"")</f>
        <v/>
      </c>
      <c r="D25" s="7">
        <f>IFERROR(ROUND(AVERAGEIFS(Datos!$G$2:$G$38069,Datos!$E$2:$E$38069,$A25,Datos!$B$2:$B$38069,9,Datos!$C$2:$C$38069,"&lt;30",Datos!$F$2:$F$38069,"STANDBY"),0),"")</f>
        <v/>
      </c>
      <c r="E25" s="7">
        <f>IFERROR(ROUND(AVERAGEIFS(Datos!$G$2:$G$38069,Datos!$E$2:$E$38069,$A25,Datos!$B$2:$B$38069,9,Datos!$C$2:$C$38069,"&gt;=30",Datos!$F$2:$F$38069,"STANDBY"),0),"")</f>
        <v/>
      </c>
      <c r="F25" s="7">
        <f>IFERROR(ROUND(AVERAGEIFS(Datos!$G$2:$G$38069,Datos!$E$2:$E$38069,$A25,Datos!$B$2:$B$38069,10,Datos!$C$2:$C$38069,"&lt;30",Datos!$F$2:$F$38069,"STANDBY"),0),"")</f>
        <v/>
      </c>
      <c r="G25" s="7">
        <f>IFERROR(ROUND(AVERAGEIFS(Datos!$G$2:$G$38069,Datos!$E$2:$E$38069,$A25,Datos!$B$2:$B$38069,10,Datos!$C$2:$C$38069,"&gt;=30",Datos!$F$2:$F$38069,"STANDBY"),0),"")</f>
        <v/>
      </c>
      <c r="H25" s="7">
        <f>IFERROR(ROUND(AVERAGEIFS(Datos!$G$2:$G$38069,Datos!$E$2:$E$38069,$A25,Datos!$B$2:$B$38069,11,Datos!$C$2:$C$38069,"&lt;30",Datos!$F$2:$F$38069,"STANDBY"),0),"")</f>
        <v/>
      </c>
      <c r="I25" s="7">
        <f>IFERROR(ROUND(AVERAGEIFS(Datos!$G$2:$G$38069,Datos!$E$2:$E$38069,$A25,Datos!$B$2:$B$38069,11,Datos!$C$2:$C$38069,"&gt;=30",Datos!$F$2:$F$38069,"STANDBY"),0),"")</f>
        <v/>
      </c>
      <c r="J25" s="7">
        <f>IFERROR(ROUND(AVERAGEIFS(Datos!$G$2:$G$38069,Datos!$E$2:$E$38069,$A25,Datos!$B$2:$B$38069,12,Datos!$C$2:$C$38069,"&lt;30",Datos!$F$2:$F$38069,"STANDBY"),0),"")</f>
        <v/>
      </c>
      <c r="K25" s="7">
        <f>IFERROR(ROUND(AVERAGEIFS(Datos!$G$2:$G$38069,Datos!$E$2:$E$38069,$A25,Datos!$B$2:$B$38069,12,Datos!$C$2:$C$38069,"&gt;=30",Datos!$F$2:$F$38069,"STANDBY"),0),"")</f>
        <v/>
      </c>
      <c r="L25" s="7">
        <f>IFERROR(ROUND(AVERAGEIFS(Datos!$G$2:$G$38069,Datos!$E$2:$E$38069,$A25,Datos!$B$2:$B$38069,13,Datos!$C$2:$C$38069,"&lt;30",Datos!$F$2:$F$38069,"STANDBY"),0),"")</f>
        <v/>
      </c>
      <c r="M25" s="7">
        <f>IFERROR(ROUND(AVERAGEIFS(Datos!$G$2:$G$38069,Datos!$E$2:$E$38069,$A25,Datos!$B$2:$B$38069,13,Datos!$C$2:$C$38069,"&gt;=30",Datos!$F$2:$F$38069,"STANDBY"),0),"")</f>
        <v/>
      </c>
      <c r="N25" s="7">
        <f>IFERROR(ROUND(AVERAGEIFS(Datos!$G$2:$G$38069,Datos!$E$2:$E$38069,$A25,Datos!$B$2:$B$38069,14,Datos!$C$2:$C$38069,"&lt;30",Datos!$F$2:$F$38069,"STANDBY"),0),"")</f>
        <v/>
      </c>
      <c r="O25" s="7">
        <f>IFERROR(ROUND(AVERAGEIFS(Datos!$G$2:$G$38069,Datos!$E$2:$E$38069,$A25,Datos!$B$2:$B$38069,14,Datos!$C$2:$C$38069,"&gt;=30",Datos!$F$2:$F$38069,"STANDBY"),0),"")</f>
        <v/>
      </c>
      <c r="P25" s="7">
        <f>IFERROR(ROUND(AVERAGEIFS(Datos!$G$2:$G$38069,Datos!$E$2:$E$38069,$A25,Datos!$B$2:$B$38069,15,Datos!$C$2:$C$38069,"&lt;30",Datos!$F$2:$F$38069,"STANDBY"),0),"")</f>
        <v/>
      </c>
      <c r="Q25" s="7">
        <f>IFERROR(ROUND(AVERAGEIFS(Datos!$G$2:$G$38069,Datos!$E$2:$E$38069,$A25,Datos!$B$2:$B$38069,15,Datos!$C$2:$C$38069,"&gt;=30",Datos!$F$2:$F$38069,"STANDBY"),0),"")</f>
        <v/>
      </c>
      <c r="R25" s="7">
        <f>IFERROR(ROUND(AVERAGEIFS(Datos!$G$2:$G$38069,Datos!$E$2:$E$38069,$A25,Datos!$B$2:$B$38069,16,Datos!$C$2:$C$38069,"&lt;30",Datos!$F$2:$F$38069,"STANDBY"),0),"")</f>
        <v/>
      </c>
      <c r="S25" s="7">
        <f>IFERROR(ROUND(AVERAGEIFS(Datos!$G$2:$G$38069,Datos!$E$2:$E$38069,$A25,Datos!$B$2:$B$38069,16,Datos!$C$2:$C$38069,"&gt;=30",Datos!$F$2:$F$38069,"STANDBY"),0),"")</f>
        <v/>
      </c>
      <c r="T25" s="7">
        <f>IFERROR(ROUND(AVERAGEIFS(Datos!$G$2:$G$38069,Datos!$E$2:$E$38069,$A25,Datos!$B$2:$B$38069,17,Datos!$C$2:$C$38069,"&lt;30",Datos!$F$2:$F$38069,"STANDBY"),0),"")</f>
        <v/>
      </c>
      <c r="U25" s="7">
        <f>IFERROR(ROUND(AVERAGEIFS(Datos!$G$2:$G$38069,Datos!$E$2:$E$38069,$A25,Datos!$B$2:$B$38069,17,Datos!$C$2:$C$38069,"&gt;=30",Datos!$F$2:$F$38069,"STANDBY"),0),"")</f>
        <v/>
      </c>
      <c r="V25" s="7">
        <f>IFERROR(ROUND(AVERAGEIFS(Datos!$G$2:$G$38069,Datos!$E$2:$E$38069,$A25,Datos!$B$2:$B$38069,18,Datos!$C$2:$C$38069,"&lt;30",Datos!$F$2:$F$38069,"STANDBY"),0),"")</f>
        <v/>
      </c>
      <c r="W25" s="7">
        <f>IFERROR(ROUND(AVERAGEIFS(Datos!$G$2:$G$38069,Datos!$E$2:$E$38069,$A25,Datos!$B$2:$B$38069,18,Datos!$C$2:$C$38069,"&gt;=30",Datos!$F$2:$F$38069,"STANDBY"),0),"")</f>
        <v/>
      </c>
      <c r="X25" s="7">
        <f>IFERROR(ROUND(AVERAGEIFS(Datos!$G$2:$G$38069,Datos!$E$2:$E$38069,$A25,Datos!$B$2:$B$38069,19,Datos!$C$2:$C$38069,"&lt;30",Datos!$F$2:$F$38069,"STANDBY"),0),"")</f>
        <v/>
      </c>
      <c r="Y25" s="7">
        <f>IFERROR(ROUND(AVERAGEIFS(Datos!$G$2:$G$38069,Datos!$E$2:$E$38069,$A25,Datos!$B$2:$B$38069,19,Datos!$C$2:$C$38069,"&gt;=30",Datos!$F$2:$F$38069,"STANDBY"),0),"")</f>
        <v/>
      </c>
      <c r="Z25" s="7">
        <f>IFERROR(ROUND(AVERAGEIFS(Datos!$G$2:$G$38069,Datos!$E$2:$E$38069,$A25,Datos!$B$2:$B$38069,20,Datos!$C$2:$C$38069,"&lt;30",Datos!$F$2:$F$38069,"STANDBY"),0),"")</f>
        <v/>
      </c>
      <c r="AA25" s="7">
        <f>IFERROR(ROUND(AVERAGEIFS(Datos!$G$2:$G$38069,Datos!$E$2:$E$38069,$A25,Datos!$B$2:$B$38069,20,Datos!$C$2:$C$38069,"&gt;=30",Datos!$F$2:$F$38069,"STANDBY"),0),"")</f>
        <v/>
      </c>
      <c r="AB25" s="7">
        <f>IFERROR(ROUND(AVERAGEIFS(Datos!$G$2:$G$38069,Datos!$E$2:$E$38069,$A25,Datos!$B$2:$B$38069,21,Datos!$C$2:$C$38069,"&lt;30",Datos!$F$2:$F$38069,"STANDBY"),0),"")</f>
        <v/>
      </c>
      <c r="AC25" s="7">
        <f>IFERROR(ROUND(AVERAGEIFS(Datos!$G$2:$G$38069,Datos!$E$2:$E$38069,$A25,Datos!$B$2:$B$38069,21,Datos!$C$2:$C$38069,"&gt;=30",Datos!$F$2:$F$38069,"STANDBY"),0),"")</f>
        <v/>
      </c>
      <c r="AD25" s="7">
        <f>IFERROR(ROUND(AVERAGEIFS(Datos!$G$2:$G$38069,Datos!$E$2:$E$38069,$A25,Datos!$B$2:$B$38069,22,Datos!$C$2:$C$38069,"&lt;30",Datos!$F$2:$F$38069,"STANDBY"),0),"")</f>
        <v/>
      </c>
      <c r="AE25" s="7">
        <f>IFERROR(ROUND(AVERAGEIFS(Datos!$G$2:$G$38069,Datos!$E$2:$E$38069,$A25,Datos!$B$2:$B$38069,22,Datos!$C$2:$C$38069,"&gt;=30",Datos!$F$2:$F$38069,"STANDBY"),0),"")</f>
        <v/>
      </c>
      <c r="AF25" s="7">
        <f>IFERROR(ROUND(AVERAGEIFS(Datos!$G$2:$G$38069,Datos!$E$2:$E$38069,$A25,Datos!$B$2:$B$38069,23,Datos!$C$2:$C$38069,"&lt;30",Datos!$F$2:$F$38069,"STANDBY"),0),"")</f>
        <v/>
      </c>
      <c r="AG25" s="7">
        <f>IFERROR(ROUND(AVERAGEIFS(Datos!$G$2:$G$38069,Datos!$E$2:$E$38069,$A25,Datos!$B$2:$B$38069,23,Datos!$C$2:$C$38069,"&gt;=30",Datos!$F$2:$F$38069,"STANDBY"),0),"")</f>
        <v/>
      </c>
    </row>
    <row r="26">
      <c r="A26" s="6" t="inlineStr">
        <is>
          <t>Adventure Isle</t>
        </is>
      </c>
      <c r="B26" s="7">
        <f>IFERROR(ROUND(AVERAGEIFS(Datos!$G$2:$G$38069,Datos!$E$2:$E$38069,$A26,Datos!$B$2:$B$38069,8,Datos!$C$2:$C$38069,"&lt;30",Datos!$F$2:$F$38069,"STANDBY"),0),"")</f>
        <v/>
      </c>
      <c r="C26" s="7">
        <f>IFERROR(ROUND(AVERAGEIFS(Datos!$G$2:$G$38069,Datos!$E$2:$E$38069,$A26,Datos!$B$2:$B$38069,8,Datos!$C$2:$C$38069,"&gt;=30",Datos!$F$2:$F$38069,"STANDBY"),0),"")</f>
        <v/>
      </c>
      <c r="D26" s="7">
        <f>IFERROR(ROUND(AVERAGEIFS(Datos!$G$2:$G$38069,Datos!$E$2:$E$38069,$A26,Datos!$B$2:$B$38069,9,Datos!$C$2:$C$38069,"&lt;30",Datos!$F$2:$F$38069,"STANDBY"),0),"")</f>
        <v/>
      </c>
      <c r="E26" s="7">
        <f>IFERROR(ROUND(AVERAGEIFS(Datos!$G$2:$G$38069,Datos!$E$2:$E$38069,$A26,Datos!$B$2:$B$38069,9,Datos!$C$2:$C$38069,"&gt;=30",Datos!$F$2:$F$38069,"STANDBY"),0),"")</f>
        <v/>
      </c>
      <c r="F26" s="7">
        <f>IFERROR(ROUND(AVERAGEIFS(Datos!$G$2:$G$38069,Datos!$E$2:$E$38069,$A26,Datos!$B$2:$B$38069,10,Datos!$C$2:$C$38069,"&lt;30",Datos!$F$2:$F$38069,"STANDBY"),0),"")</f>
        <v/>
      </c>
      <c r="G26" s="7">
        <f>IFERROR(ROUND(AVERAGEIFS(Datos!$G$2:$G$38069,Datos!$E$2:$E$38069,$A26,Datos!$B$2:$B$38069,10,Datos!$C$2:$C$38069,"&gt;=30",Datos!$F$2:$F$38069,"STANDBY"),0),"")</f>
        <v/>
      </c>
      <c r="H26" s="7">
        <f>IFERROR(ROUND(AVERAGEIFS(Datos!$G$2:$G$38069,Datos!$E$2:$E$38069,$A26,Datos!$B$2:$B$38069,11,Datos!$C$2:$C$38069,"&lt;30",Datos!$F$2:$F$38069,"STANDBY"),0),"")</f>
        <v/>
      </c>
      <c r="I26" s="7">
        <f>IFERROR(ROUND(AVERAGEIFS(Datos!$G$2:$G$38069,Datos!$E$2:$E$38069,$A26,Datos!$B$2:$B$38069,11,Datos!$C$2:$C$38069,"&gt;=30",Datos!$F$2:$F$38069,"STANDBY"),0),"")</f>
        <v/>
      </c>
      <c r="J26" s="7">
        <f>IFERROR(ROUND(AVERAGEIFS(Datos!$G$2:$G$38069,Datos!$E$2:$E$38069,$A26,Datos!$B$2:$B$38069,12,Datos!$C$2:$C$38069,"&lt;30",Datos!$F$2:$F$38069,"STANDBY"),0),"")</f>
        <v/>
      </c>
      <c r="K26" s="7">
        <f>IFERROR(ROUND(AVERAGEIFS(Datos!$G$2:$G$38069,Datos!$E$2:$E$38069,$A26,Datos!$B$2:$B$38069,12,Datos!$C$2:$C$38069,"&gt;=30",Datos!$F$2:$F$38069,"STANDBY"),0),"")</f>
        <v/>
      </c>
      <c r="L26" s="7">
        <f>IFERROR(ROUND(AVERAGEIFS(Datos!$G$2:$G$38069,Datos!$E$2:$E$38069,$A26,Datos!$B$2:$B$38069,13,Datos!$C$2:$C$38069,"&lt;30",Datos!$F$2:$F$38069,"STANDBY"),0),"")</f>
        <v/>
      </c>
      <c r="M26" s="7">
        <f>IFERROR(ROUND(AVERAGEIFS(Datos!$G$2:$G$38069,Datos!$E$2:$E$38069,$A26,Datos!$B$2:$B$38069,13,Datos!$C$2:$C$38069,"&gt;=30",Datos!$F$2:$F$38069,"STANDBY"),0),"")</f>
        <v/>
      </c>
      <c r="N26" s="7">
        <f>IFERROR(ROUND(AVERAGEIFS(Datos!$G$2:$G$38069,Datos!$E$2:$E$38069,$A26,Datos!$B$2:$B$38069,14,Datos!$C$2:$C$38069,"&lt;30",Datos!$F$2:$F$38069,"STANDBY"),0),"")</f>
        <v/>
      </c>
      <c r="O26" s="7">
        <f>IFERROR(ROUND(AVERAGEIFS(Datos!$G$2:$G$38069,Datos!$E$2:$E$38069,$A26,Datos!$B$2:$B$38069,14,Datos!$C$2:$C$38069,"&gt;=30",Datos!$F$2:$F$38069,"STANDBY"),0),"")</f>
        <v/>
      </c>
      <c r="P26" s="7">
        <f>IFERROR(ROUND(AVERAGEIFS(Datos!$G$2:$G$38069,Datos!$E$2:$E$38069,$A26,Datos!$B$2:$B$38069,15,Datos!$C$2:$C$38069,"&lt;30",Datos!$F$2:$F$38069,"STANDBY"),0),"")</f>
        <v/>
      </c>
      <c r="Q26" s="7">
        <f>IFERROR(ROUND(AVERAGEIFS(Datos!$G$2:$G$38069,Datos!$E$2:$E$38069,$A26,Datos!$B$2:$B$38069,15,Datos!$C$2:$C$38069,"&gt;=30",Datos!$F$2:$F$38069,"STANDBY"),0),"")</f>
        <v/>
      </c>
      <c r="R26" s="7">
        <f>IFERROR(ROUND(AVERAGEIFS(Datos!$G$2:$G$38069,Datos!$E$2:$E$38069,$A26,Datos!$B$2:$B$38069,16,Datos!$C$2:$C$38069,"&lt;30",Datos!$F$2:$F$38069,"STANDBY"),0),"")</f>
        <v/>
      </c>
      <c r="S26" s="7">
        <f>IFERROR(ROUND(AVERAGEIFS(Datos!$G$2:$G$38069,Datos!$E$2:$E$38069,$A26,Datos!$B$2:$B$38069,16,Datos!$C$2:$C$38069,"&gt;=30",Datos!$F$2:$F$38069,"STANDBY"),0),"")</f>
        <v/>
      </c>
      <c r="T26" s="7">
        <f>IFERROR(ROUND(AVERAGEIFS(Datos!$G$2:$G$38069,Datos!$E$2:$E$38069,$A26,Datos!$B$2:$B$38069,17,Datos!$C$2:$C$38069,"&lt;30",Datos!$F$2:$F$38069,"STANDBY"),0),"")</f>
        <v/>
      </c>
      <c r="U26" s="7">
        <f>IFERROR(ROUND(AVERAGEIFS(Datos!$G$2:$G$38069,Datos!$E$2:$E$38069,$A26,Datos!$B$2:$B$38069,17,Datos!$C$2:$C$38069,"&gt;=30",Datos!$F$2:$F$38069,"STANDBY"),0),"")</f>
        <v/>
      </c>
      <c r="V26" s="7">
        <f>IFERROR(ROUND(AVERAGEIFS(Datos!$G$2:$G$38069,Datos!$E$2:$E$38069,$A26,Datos!$B$2:$B$38069,18,Datos!$C$2:$C$38069,"&lt;30",Datos!$F$2:$F$38069,"STANDBY"),0),"")</f>
        <v/>
      </c>
      <c r="W26" s="7">
        <f>IFERROR(ROUND(AVERAGEIFS(Datos!$G$2:$G$38069,Datos!$E$2:$E$38069,$A26,Datos!$B$2:$B$38069,18,Datos!$C$2:$C$38069,"&gt;=30",Datos!$F$2:$F$38069,"STANDBY"),0),"")</f>
        <v/>
      </c>
      <c r="X26" s="7">
        <f>IFERROR(ROUND(AVERAGEIFS(Datos!$G$2:$G$38069,Datos!$E$2:$E$38069,$A26,Datos!$B$2:$B$38069,19,Datos!$C$2:$C$38069,"&lt;30",Datos!$F$2:$F$38069,"STANDBY"),0),"")</f>
        <v/>
      </c>
      <c r="Y26" s="7">
        <f>IFERROR(ROUND(AVERAGEIFS(Datos!$G$2:$G$38069,Datos!$E$2:$E$38069,$A26,Datos!$B$2:$B$38069,19,Datos!$C$2:$C$38069,"&gt;=30",Datos!$F$2:$F$38069,"STANDBY"),0),"")</f>
        <v/>
      </c>
      <c r="Z26" s="7">
        <f>IFERROR(ROUND(AVERAGEIFS(Datos!$G$2:$G$38069,Datos!$E$2:$E$38069,$A26,Datos!$B$2:$B$38069,20,Datos!$C$2:$C$38069,"&lt;30",Datos!$F$2:$F$38069,"STANDBY"),0),"")</f>
        <v/>
      </c>
      <c r="AA26" s="7">
        <f>IFERROR(ROUND(AVERAGEIFS(Datos!$G$2:$G$38069,Datos!$E$2:$E$38069,$A26,Datos!$B$2:$B$38069,20,Datos!$C$2:$C$38069,"&gt;=30",Datos!$F$2:$F$38069,"STANDBY"),0),"")</f>
        <v/>
      </c>
      <c r="AB26" s="7">
        <f>IFERROR(ROUND(AVERAGEIFS(Datos!$G$2:$G$38069,Datos!$E$2:$E$38069,$A26,Datos!$B$2:$B$38069,21,Datos!$C$2:$C$38069,"&lt;30",Datos!$F$2:$F$38069,"STANDBY"),0),"")</f>
        <v/>
      </c>
      <c r="AC26" s="7">
        <f>IFERROR(ROUND(AVERAGEIFS(Datos!$G$2:$G$38069,Datos!$E$2:$E$38069,$A26,Datos!$B$2:$B$38069,21,Datos!$C$2:$C$38069,"&gt;=30",Datos!$F$2:$F$38069,"STANDBY"),0),"")</f>
        <v/>
      </c>
      <c r="AD26" s="7">
        <f>IFERROR(ROUND(AVERAGEIFS(Datos!$G$2:$G$38069,Datos!$E$2:$E$38069,$A26,Datos!$B$2:$B$38069,22,Datos!$C$2:$C$38069,"&lt;30",Datos!$F$2:$F$38069,"STANDBY"),0),"")</f>
        <v/>
      </c>
      <c r="AE26" s="7">
        <f>IFERROR(ROUND(AVERAGEIFS(Datos!$G$2:$G$38069,Datos!$E$2:$E$38069,$A26,Datos!$B$2:$B$38069,22,Datos!$C$2:$C$38069,"&gt;=30",Datos!$F$2:$F$38069,"STANDBY"),0),"")</f>
        <v/>
      </c>
      <c r="AF26" s="7">
        <f>IFERROR(ROUND(AVERAGEIFS(Datos!$G$2:$G$38069,Datos!$E$2:$E$38069,$A26,Datos!$B$2:$B$38069,23,Datos!$C$2:$C$38069,"&lt;30",Datos!$F$2:$F$38069,"STANDBY"),0),"")</f>
        <v/>
      </c>
      <c r="AG26" s="7">
        <f>IFERROR(ROUND(AVERAGEIFS(Datos!$G$2:$G$38069,Datos!$E$2:$E$38069,$A26,Datos!$B$2:$B$38069,23,Datos!$C$2:$C$38069,"&gt;=30",Datos!$F$2:$F$38069,"STANDBY"),0),"")</f>
        <v/>
      </c>
    </row>
    <row r="27">
      <c r="A27" s="6" t="inlineStr">
        <is>
          <t>Alice's Curious Labyrinth</t>
        </is>
      </c>
      <c r="B27" s="7">
        <f>IFERROR(ROUND(AVERAGEIFS(Datos!$G$2:$G$38069,Datos!$E$2:$E$38069,$A27,Datos!$B$2:$B$38069,8,Datos!$C$2:$C$38069,"&lt;30",Datos!$F$2:$F$38069,"STANDBY"),0),"")</f>
        <v/>
      </c>
      <c r="C27" s="7">
        <f>IFERROR(ROUND(AVERAGEIFS(Datos!$G$2:$G$38069,Datos!$E$2:$E$38069,$A27,Datos!$B$2:$B$38069,8,Datos!$C$2:$C$38069,"&gt;=30",Datos!$F$2:$F$38069,"STANDBY"),0),"")</f>
        <v/>
      </c>
      <c r="D27" s="7">
        <f>IFERROR(ROUND(AVERAGEIFS(Datos!$G$2:$G$38069,Datos!$E$2:$E$38069,$A27,Datos!$B$2:$B$38069,9,Datos!$C$2:$C$38069,"&lt;30",Datos!$F$2:$F$38069,"STANDBY"),0),"")</f>
        <v/>
      </c>
      <c r="E27" s="7">
        <f>IFERROR(ROUND(AVERAGEIFS(Datos!$G$2:$G$38069,Datos!$E$2:$E$38069,$A27,Datos!$B$2:$B$38069,9,Datos!$C$2:$C$38069,"&gt;=30",Datos!$F$2:$F$38069,"STANDBY"),0),"")</f>
        <v/>
      </c>
      <c r="F27" s="7">
        <f>IFERROR(ROUND(AVERAGEIFS(Datos!$G$2:$G$38069,Datos!$E$2:$E$38069,$A27,Datos!$B$2:$B$38069,10,Datos!$C$2:$C$38069,"&lt;30",Datos!$F$2:$F$38069,"STANDBY"),0),"")</f>
        <v/>
      </c>
      <c r="G27" s="7">
        <f>IFERROR(ROUND(AVERAGEIFS(Datos!$G$2:$G$38069,Datos!$E$2:$E$38069,$A27,Datos!$B$2:$B$38069,10,Datos!$C$2:$C$38069,"&gt;=30",Datos!$F$2:$F$38069,"STANDBY"),0),"")</f>
        <v/>
      </c>
      <c r="H27" s="7">
        <f>IFERROR(ROUND(AVERAGEIFS(Datos!$G$2:$G$38069,Datos!$E$2:$E$38069,$A27,Datos!$B$2:$B$38069,11,Datos!$C$2:$C$38069,"&lt;30",Datos!$F$2:$F$38069,"STANDBY"),0),"")</f>
        <v/>
      </c>
      <c r="I27" s="7">
        <f>IFERROR(ROUND(AVERAGEIFS(Datos!$G$2:$G$38069,Datos!$E$2:$E$38069,$A27,Datos!$B$2:$B$38069,11,Datos!$C$2:$C$38069,"&gt;=30",Datos!$F$2:$F$38069,"STANDBY"),0),"")</f>
        <v/>
      </c>
      <c r="J27" s="7">
        <f>IFERROR(ROUND(AVERAGEIFS(Datos!$G$2:$G$38069,Datos!$E$2:$E$38069,$A27,Datos!$B$2:$B$38069,12,Datos!$C$2:$C$38069,"&lt;30",Datos!$F$2:$F$38069,"STANDBY"),0),"")</f>
        <v/>
      </c>
      <c r="K27" s="7">
        <f>IFERROR(ROUND(AVERAGEIFS(Datos!$G$2:$G$38069,Datos!$E$2:$E$38069,$A27,Datos!$B$2:$B$38069,12,Datos!$C$2:$C$38069,"&gt;=30",Datos!$F$2:$F$38069,"STANDBY"),0),"")</f>
        <v/>
      </c>
      <c r="L27" s="7">
        <f>IFERROR(ROUND(AVERAGEIFS(Datos!$G$2:$G$38069,Datos!$E$2:$E$38069,$A27,Datos!$B$2:$B$38069,13,Datos!$C$2:$C$38069,"&lt;30",Datos!$F$2:$F$38069,"STANDBY"),0),"")</f>
        <v/>
      </c>
      <c r="M27" s="7">
        <f>IFERROR(ROUND(AVERAGEIFS(Datos!$G$2:$G$38069,Datos!$E$2:$E$38069,$A27,Datos!$B$2:$B$38069,13,Datos!$C$2:$C$38069,"&gt;=30",Datos!$F$2:$F$38069,"STANDBY"),0),"")</f>
        <v/>
      </c>
      <c r="N27" s="7">
        <f>IFERROR(ROUND(AVERAGEIFS(Datos!$G$2:$G$38069,Datos!$E$2:$E$38069,$A27,Datos!$B$2:$B$38069,14,Datos!$C$2:$C$38069,"&lt;30",Datos!$F$2:$F$38069,"STANDBY"),0),"")</f>
        <v/>
      </c>
      <c r="O27" s="7">
        <f>IFERROR(ROUND(AVERAGEIFS(Datos!$G$2:$G$38069,Datos!$E$2:$E$38069,$A27,Datos!$B$2:$B$38069,14,Datos!$C$2:$C$38069,"&gt;=30",Datos!$F$2:$F$38069,"STANDBY"),0),"")</f>
        <v/>
      </c>
      <c r="P27" s="7">
        <f>IFERROR(ROUND(AVERAGEIFS(Datos!$G$2:$G$38069,Datos!$E$2:$E$38069,$A27,Datos!$B$2:$B$38069,15,Datos!$C$2:$C$38069,"&lt;30",Datos!$F$2:$F$38069,"STANDBY"),0),"")</f>
        <v/>
      </c>
      <c r="Q27" s="7">
        <f>IFERROR(ROUND(AVERAGEIFS(Datos!$G$2:$G$38069,Datos!$E$2:$E$38069,$A27,Datos!$B$2:$B$38069,15,Datos!$C$2:$C$38069,"&gt;=30",Datos!$F$2:$F$38069,"STANDBY"),0),"")</f>
        <v/>
      </c>
      <c r="R27" s="7">
        <f>IFERROR(ROUND(AVERAGEIFS(Datos!$G$2:$G$38069,Datos!$E$2:$E$38069,$A27,Datos!$B$2:$B$38069,16,Datos!$C$2:$C$38069,"&lt;30",Datos!$F$2:$F$38069,"STANDBY"),0),"")</f>
        <v/>
      </c>
      <c r="S27" s="7">
        <f>IFERROR(ROUND(AVERAGEIFS(Datos!$G$2:$G$38069,Datos!$E$2:$E$38069,$A27,Datos!$B$2:$B$38069,16,Datos!$C$2:$C$38069,"&gt;=30",Datos!$F$2:$F$38069,"STANDBY"),0),"")</f>
        <v/>
      </c>
      <c r="T27" s="7">
        <f>IFERROR(ROUND(AVERAGEIFS(Datos!$G$2:$G$38069,Datos!$E$2:$E$38069,$A27,Datos!$B$2:$B$38069,17,Datos!$C$2:$C$38069,"&lt;30",Datos!$F$2:$F$38069,"STANDBY"),0),"")</f>
        <v/>
      </c>
      <c r="U27" s="7">
        <f>IFERROR(ROUND(AVERAGEIFS(Datos!$G$2:$G$38069,Datos!$E$2:$E$38069,$A27,Datos!$B$2:$B$38069,17,Datos!$C$2:$C$38069,"&gt;=30",Datos!$F$2:$F$38069,"STANDBY"),0),"")</f>
        <v/>
      </c>
      <c r="V27" s="7">
        <f>IFERROR(ROUND(AVERAGEIFS(Datos!$G$2:$G$38069,Datos!$E$2:$E$38069,$A27,Datos!$B$2:$B$38069,18,Datos!$C$2:$C$38069,"&lt;30",Datos!$F$2:$F$38069,"STANDBY"),0),"")</f>
        <v/>
      </c>
      <c r="W27" s="7">
        <f>IFERROR(ROUND(AVERAGEIFS(Datos!$G$2:$G$38069,Datos!$E$2:$E$38069,$A27,Datos!$B$2:$B$38069,18,Datos!$C$2:$C$38069,"&gt;=30",Datos!$F$2:$F$38069,"STANDBY"),0),"")</f>
        <v/>
      </c>
      <c r="X27" s="7">
        <f>IFERROR(ROUND(AVERAGEIFS(Datos!$G$2:$G$38069,Datos!$E$2:$E$38069,$A27,Datos!$B$2:$B$38069,19,Datos!$C$2:$C$38069,"&lt;30",Datos!$F$2:$F$38069,"STANDBY"),0),"")</f>
        <v/>
      </c>
      <c r="Y27" s="7">
        <f>IFERROR(ROUND(AVERAGEIFS(Datos!$G$2:$G$38069,Datos!$E$2:$E$38069,$A27,Datos!$B$2:$B$38069,19,Datos!$C$2:$C$38069,"&gt;=30",Datos!$F$2:$F$38069,"STANDBY"),0),"")</f>
        <v/>
      </c>
      <c r="Z27" s="7">
        <f>IFERROR(ROUND(AVERAGEIFS(Datos!$G$2:$G$38069,Datos!$E$2:$E$38069,$A27,Datos!$B$2:$B$38069,20,Datos!$C$2:$C$38069,"&lt;30",Datos!$F$2:$F$38069,"STANDBY"),0),"")</f>
        <v/>
      </c>
      <c r="AA27" s="7">
        <f>IFERROR(ROUND(AVERAGEIFS(Datos!$G$2:$G$38069,Datos!$E$2:$E$38069,$A27,Datos!$B$2:$B$38069,20,Datos!$C$2:$C$38069,"&gt;=30",Datos!$F$2:$F$38069,"STANDBY"),0),"")</f>
        <v/>
      </c>
      <c r="AB27" s="7">
        <f>IFERROR(ROUND(AVERAGEIFS(Datos!$G$2:$G$38069,Datos!$E$2:$E$38069,$A27,Datos!$B$2:$B$38069,21,Datos!$C$2:$C$38069,"&lt;30",Datos!$F$2:$F$38069,"STANDBY"),0),"")</f>
        <v/>
      </c>
      <c r="AC27" s="7">
        <f>IFERROR(ROUND(AVERAGEIFS(Datos!$G$2:$G$38069,Datos!$E$2:$E$38069,$A27,Datos!$B$2:$B$38069,21,Datos!$C$2:$C$38069,"&gt;=30",Datos!$F$2:$F$38069,"STANDBY"),0),"")</f>
        <v/>
      </c>
      <c r="AD27" s="7">
        <f>IFERROR(ROUND(AVERAGEIFS(Datos!$G$2:$G$38069,Datos!$E$2:$E$38069,$A27,Datos!$B$2:$B$38069,22,Datos!$C$2:$C$38069,"&lt;30",Datos!$F$2:$F$38069,"STANDBY"),0),"")</f>
        <v/>
      </c>
      <c r="AE27" s="7">
        <f>IFERROR(ROUND(AVERAGEIFS(Datos!$G$2:$G$38069,Datos!$E$2:$E$38069,$A27,Datos!$B$2:$B$38069,22,Datos!$C$2:$C$38069,"&gt;=30",Datos!$F$2:$F$38069,"STANDBY"),0),"")</f>
        <v/>
      </c>
      <c r="AF27" s="7">
        <f>IFERROR(ROUND(AVERAGEIFS(Datos!$G$2:$G$38069,Datos!$E$2:$E$38069,$A27,Datos!$B$2:$B$38069,23,Datos!$C$2:$C$38069,"&lt;30",Datos!$F$2:$F$38069,"STANDBY"),0),"")</f>
        <v/>
      </c>
      <c r="AG27" s="7">
        <f>IFERROR(ROUND(AVERAGEIFS(Datos!$G$2:$G$38069,Datos!$E$2:$E$38069,$A27,Datos!$B$2:$B$38069,23,Datos!$C$2:$C$38069,"&gt;=30",Datos!$F$2:$F$38069,"STANDBY"),0),"")</f>
        <v/>
      </c>
    </row>
    <row r="28">
      <c r="A28" s="6" t="inlineStr">
        <is>
          <t>Autopia, presented by Avis</t>
        </is>
      </c>
      <c r="B28" s="7">
        <f>IFERROR(ROUND(AVERAGEIFS(Datos!$G$2:$G$38069,Datos!$E$2:$E$38069,$A28,Datos!$B$2:$B$38069,8,Datos!$C$2:$C$38069,"&lt;30",Datos!$F$2:$F$38069,"STANDBY"),0),"")</f>
        <v/>
      </c>
      <c r="C28" s="7">
        <f>IFERROR(ROUND(AVERAGEIFS(Datos!$G$2:$G$38069,Datos!$E$2:$E$38069,$A28,Datos!$B$2:$B$38069,8,Datos!$C$2:$C$38069,"&gt;=30",Datos!$F$2:$F$38069,"STANDBY"),0),"")</f>
        <v/>
      </c>
      <c r="D28" s="7">
        <f>IFERROR(ROUND(AVERAGEIFS(Datos!$G$2:$G$38069,Datos!$E$2:$E$38069,$A28,Datos!$B$2:$B$38069,9,Datos!$C$2:$C$38069,"&lt;30",Datos!$F$2:$F$38069,"STANDBY"),0),"")</f>
        <v/>
      </c>
      <c r="E28" s="7">
        <f>IFERROR(ROUND(AVERAGEIFS(Datos!$G$2:$G$38069,Datos!$E$2:$E$38069,$A28,Datos!$B$2:$B$38069,9,Datos!$C$2:$C$38069,"&gt;=30",Datos!$F$2:$F$38069,"STANDBY"),0),"")</f>
        <v/>
      </c>
      <c r="F28" s="7">
        <f>IFERROR(ROUND(AVERAGEIFS(Datos!$G$2:$G$38069,Datos!$E$2:$E$38069,$A28,Datos!$B$2:$B$38069,10,Datos!$C$2:$C$38069,"&lt;30",Datos!$F$2:$F$38069,"STANDBY"),0),"")</f>
        <v/>
      </c>
      <c r="G28" s="7">
        <f>IFERROR(ROUND(AVERAGEIFS(Datos!$G$2:$G$38069,Datos!$E$2:$E$38069,$A28,Datos!$B$2:$B$38069,10,Datos!$C$2:$C$38069,"&gt;=30",Datos!$F$2:$F$38069,"STANDBY"),0),"")</f>
        <v/>
      </c>
      <c r="H28" s="7">
        <f>IFERROR(ROUND(AVERAGEIFS(Datos!$G$2:$G$38069,Datos!$E$2:$E$38069,$A28,Datos!$B$2:$B$38069,11,Datos!$C$2:$C$38069,"&lt;30",Datos!$F$2:$F$38069,"STANDBY"),0),"")</f>
        <v/>
      </c>
      <c r="I28" s="7">
        <f>IFERROR(ROUND(AVERAGEIFS(Datos!$G$2:$G$38069,Datos!$E$2:$E$38069,$A28,Datos!$B$2:$B$38069,11,Datos!$C$2:$C$38069,"&gt;=30",Datos!$F$2:$F$38069,"STANDBY"),0),"")</f>
        <v/>
      </c>
      <c r="J28" s="7">
        <f>IFERROR(ROUND(AVERAGEIFS(Datos!$G$2:$G$38069,Datos!$E$2:$E$38069,$A28,Datos!$B$2:$B$38069,12,Datos!$C$2:$C$38069,"&lt;30",Datos!$F$2:$F$38069,"STANDBY"),0),"")</f>
        <v/>
      </c>
      <c r="K28" s="7">
        <f>IFERROR(ROUND(AVERAGEIFS(Datos!$G$2:$G$38069,Datos!$E$2:$E$38069,$A28,Datos!$B$2:$B$38069,12,Datos!$C$2:$C$38069,"&gt;=30",Datos!$F$2:$F$38069,"STANDBY"),0),"")</f>
        <v/>
      </c>
      <c r="L28" s="7">
        <f>IFERROR(ROUND(AVERAGEIFS(Datos!$G$2:$G$38069,Datos!$E$2:$E$38069,$A28,Datos!$B$2:$B$38069,13,Datos!$C$2:$C$38069,"&lt;30",Datos!$F$2:$F$38069,"STANDBY"),0),"")</f>
        <v/>
      </c>
      <c r="M28" s="7">
        <f>IFERROR(ROUND(AVERAGEIFS(Datos!$G$2:$G$38069,Datos!$E$2:$E$38069,$A28,Datos!$B$2:$B$38069,13,Datos!$C$2:$C$38069,"&gt;=30",Datos!$F$2:$F$38069,"STANDBY"),0),"")</f>
        <v/>
      </c>
      <c r="N28" s="7">
        <f>IFERROR(ROUND(AVERAGEIFS(Datos!$G$2:$G$38069,Datos!$E$2:$E$38069,$A28,Datos!$B$2:$B$38069,14,Datos!$C$2:$C$38069,"&lt;30",Datos!$F$2:$F$38069,"STANDBY"),0),"")</f>
        <v/>
      </c>
      <c r="O28" s="7">
        <f>IFERROR(ROUND(AVERAGEIFS(Datos!$G$2:$G$38069,Datos!$E$2:$E$38069,$A28,Datos!$B$2:$B$38069,14,Datos!$C$2:$C$38069,"&gt;=30",Datos!$F$2:$F$38069,"STANDBY"),0),"")</f>
        <v/>
      </c>
      <c r="P28" s="7">
        <f>IFERROR(ROUND(AVERAGEIFS(Datos!$G$2:$G$38069,Datos!$E$2:$E$38069,$A28,Datos!$B$2:$B$38069,15,Datos!$C$2:$C$38069,"&lt;30",Datos!$F$2:$F$38069,"STANDBY"),0),"")</f>
        <v/>
      </c>
      <c r="Q28" s="7">
        <f>IFERROR(ROUND(AVERAGEIFS(Datos!$G$2:$G$38069,Datos!$E$2:$E$38069,$A28,Datos!$B$2:$B$38069,15,Datos!$C$2:$C$38069,"&gt;=30",Datos!$F$2:$F$38069,"STANDBY"),0),"")</f>
        <v/>
      </c>
      <c r="R28" s="7">
        <f>IFERROR(ROUND(AVERAGEIFS(Datos!$G$2:$G$38069,Datos!$E$2:$E$38069,$A28,Datos!$B$2:$B$38069,16,Datos!$C$2:$C$38069,"&lt;30",Datos!$F$2:$F$38069,"STANDBY"),0),"")</f>
        <v/>
      </c>
      <c r="S28" s="7">
        <f>IFERROR(ROUND(AVERAGEIFS(Datos!$G$2:$G$38069,Datos!$E$2:$E$38069,$A28,Datos!$B$2:$B$38069,16,Datos!$C$2:$C$38069,"&gt;=30",Datos!$F$2:$F$38069,"STANDBY"),0),"")</f>
        <v/>
      </c>
      <c r="T28" s="7">
        <f>IFERROR(ROUND(AVERAGEIFS(Datos!$G$2:$G$38069,Datos!$E$2:$E$38069,$A28,Datos!$B$2:$B$38069,17,Datos!$C$2:$C$38069,"&lt;30",Datos!$F$2:$F$38069,"STANDBY"),0),"")</f>
        <v/>
      </c>
      <c r="U28" s="7">
        <f>IFERROR(ROUND(AVERAGEIFS(Datos!$G$2:$G$38069,Datos!$E$2:$E$38069,$A28,Datos!$B$2:$B$38069,17,Datos!$C$2:$C$38069,"&gt;=30",Datos!$F$2:$F$38069,"STANDBY"),0),"")</f>
        <v/>
      </c>
      <c r="V28" s="7">
        <f>IFERROR(ROUND(AVERAGEIFS(Datos!$G$2:$G$38069,Datos!$E$2:$E$38069,$A28,Datos!$B$2:$B$38069,18,Datos!$C$2:$C$38069,"&lt;30",Datos!$F$2:$F$38069,"STANDBY"),0),"")</f>
        <v/>
      </c>
      <c r="W28" s="7">
        <f>IFERROR(ROUND(AVERAGEIFS(Datos!$G$2:$G$38069,Datos!$E$2:$E$38069,$A28,Datos!$B$2:$B$38069,18,Datos!$C$2:$C$38069,"&gt;=30",Datos!$F$2:$F$38069,"STANDBY"),0),"")</f>
        <v/>
      </c>
      <c r="X28" s="7">
        <f>IFERROR(ROUND(AVERAGEIFS(Datos!$G$2:$G$38069,Datos!$E$2:$E$38069,$A28,Datos!$B$2:$B$38069,19,Datos!$C$2:$C$38069,"&lt;30",Datos!$F$2:$F$38069,"STANDBY"),0),"")</f>
        <v/>
      </c>
      <c r="Y28" s="7">
        <f>IFERROR(ROUND(AVERAGEIFS(Datos!$G$2:$G$38069,Datos!$E$2:$E$38069,$A28,Datos!$B$2:$B$38069,19,Datos!$C$2:$C$38069,"&gt;=30",Datos!$F$2:$F$38069,"STANDBY"),0),"")</f>
        <v/>
      </c>
      <c r="Z28" s="7">
        <f>IFERROR(ROUND(AVERAGEIFS(Datos!$G$2:$G$38069,Datos!$E$2:$E$38069,$A28,Datos!$B$2:$B$38069,20,Datos!$C$2:$C$38069,"&lt;30",Datos!$F$2:$F$38069,"STANDBY"),0),"")</f>
        <v/>
      </c>
      <c r="AA28" s="7">
        <f>IFERROR(ROUND(AVERAGEIFS(Datos!$G$2:$G$38069,Datos!$E$2:$E$38069,$A28,Datos!$B$2:$B$38069,20,Datos!$C$2:$C$38069,"&gt;=30",Datos!$F$2:$F$38069,"STANDBY"),0),"")</f>
        <v/>
      </c>
      <c r="AB28" s="7">
        <f>IFERROR(ROUND(AVERAGEIFS(Datos!$G$2:$G$38069,Datos!$E$2:$E$38069,$A28,Datos!$B$2:$B$38069,21,Datos!$C$2:$C$38069,"&lt;30",Datos!$F$2:$F$38069,"STANDBY"),0),"")</f>
        <v/>
      </c>
      <c r="AC28" s="7">
        <f>IFERROR(ROUND(AVERAGEIFS(Datos!$G$2:$G$38069,Datos!$E$2:$E$38069,$A28,Datos!$B$2:$B$38069,21,Datos!$C$2:$C$38069,"&gt;=30",Datos!$F$2:$F$38069,"STANDBY"),0),"")</f>
        <v/>
      </c>
      <c r="AD28" s="7">
        <f>IFERROR(ROUND(AVERAGEIFS(Datos!$G$2:$G$38069,Datos!$E$2:$E$38069,$A28,Datos!$B$2:$B$38069,22,Datos!$C$2:$C$38069,"&lt;30",Datos!$F$2:$F$38069,"STANDBY"),0),"")</f>
        <v/>
      </c>
      <c r="AE28" s="7">
        <f>IFERROR(ROUND(AVERAGEIFS(Datos!$G$2:$G$38069,Datos!$E$2:$E$38069,$A28,Datos!$B$2:$B$38069,22,Datos!$C$2:$C$38069,"&gt;=30",Datos!$F$2:$F$38069,"STANDBY"),0),"")</f>
        <v/>
      </c>
      <c r="AF28" s="7">
        <f>IFERROR(ROUND(AVERAGEIFS(Datos!$G$2:$G$38069,Datos!$E$2:$E$38069,$A28,Datos!$B$2:$B$38069,23,Datos!$C$2:$C$38069,"&lt;30",Datos!$F$2:$F$38069,"STANDBY"),0),"")</f>
        <v/>
      </c>
      <c r="AG28" s="7">
        <f>IFERROR(ROUND(AVERAGEIFS(Datos!$G$2:$G$38069,Datos!$E$2:$E$38069,$A28,Datos!$B$2:$B$38069,23,Datos!$C$2:$C$38069,"&gt;=30",Datos!$F$2:$F$38069,"STANDBY"),0),"")</f>
        <v/>
      </c>
    </row>
    <row r="29">
      <c r="A29" s="6" t="inlineStr">
        <is>
          <t>Big Thunder Mountain</t>
        </is>
      </c>
      <c r="B29" s="7">
        <f>IFERROR(ROUND(AVERAGEIFS(Datos!$G$2:$G$38069,Datos!$E$2:$E$38069,$A29,Datos!$B$2:$B$38069,8,Datos!$C$2:$C$38069,"&lt;30",Datos!$F$2:$F$38069,"STANDBY"),0),"")</f>
        <v/>
      </c>
      <c r="C29" s="7">
        <f>IFERROR(ROUND(AVERAGEIFS(Datos!$G$2:$G$38069,Datos!$E$2:$E$38069,$A29,Datos!$B$2:$B$38069,8,Datos!$C$2:$C$38069,"&gt;=30",Datos!$F$2:$F$38069,"STANDBY"),0),"")</f>
        <v/>
      </c>
      <c r="D29" s="7">
        <f>IFERROR(ROUND(AVERAGEIFS(Datos!$G$2:$G$38069,Datos!$E$2:$E$38069,$A29,Datos!$B$2:$B$38069,9,Datos!$C$2:$C$38069,"&lt;30",Datos!$F$2:$F$38069,"STANDBY"),0),"")</f>
        <v/>
      </c>
      <c r="E29" s="7">
        <f>IFERROR(ROUND(AVERAGEIFS(Datos!$G$2:$G$38069,Datos!$E$2:$E$38069,$A29,Datos!$B$2:$B$38069,9,Datos!$C$2:$C$38069,"&gt;=30",Datos!$F$2:$F$38069,"STANDBY"),0),"")</f>
        <v/>
      </c>
      <c r="F29" s="7">
        <f>IFERROR(ROUND(AVERAGEIFS(Datos!$G$2:$G$38069,Datos!$E$2:$E$38069,$A29,Datos!$B$2:$B$38069,10,Datos!$C$2:$C$38069,"&lt;30",Datos!$F$2:$F$38069,"STANDBY"),0),"")</f>
        <v/>
      </c>
      <c r="G29" s="7">
        <f>IFERROR(ROUND(AVERAGEIFS(Datos!$G$2:$G$38069,Datos!$E$2:$E$38069,$A29,Datos!$B$2:$B$38069,10,Datos!$C$2:$C$38069,"&gt;=30",Datos!$F$2:$F$38069,"STANDBY"),0),"")</f>
        <v/>
      </c>
      <c r="H29" s="7">
        <f>IFERROR(ROUND(AVERAGEIFS(Datos!$G$2:$G$38069,Datos!$E$2:$E$38069,$A29,Datos!$B$2:$B$38069,11,Datos!$C$2:$C$38069,"&lt;30",Datos!$F$2:$F$38069,"STANDBY"),0),"")</f>
        <v/>
      </c>
      <c r="I29" s="7">
        <f>IFERROR(ROUND(AVERAGEIFS(Datos!$G$2:$G$38069,Datos!$E$2:$E$38069,$A29,Datos!$B$2:$B$38069,11,Datos!$C$2:$C$38069,"&gt;=30",Datos!$F$2:$F$38069,"STANDBY"),0),"")</f>
        <v/>
      </c>
      <c r="J29" s="7">
        <f>IFERROR(ROUND(AVERAGEIFS(Datos!$G$2:$G$38069,Datos!$E$2:$E$38069,$A29,Datos!$B$2:$B$38069,12,Datos!$C$2:$C$38069,"&lt;30",Datos!$F$2:$F$38069,"STANDBY"),0),"")</f>
        <v/>
      </c>
      <c r="K29" s="7">
        <f>IFERROR(ROUND(AVERAGEIFS(Datos!$G$2:$G$38069,Datos!$E$2:$E$38069,$A29,Datos!$B$2:$B$38069,12,Datos!$C$2:$C$38069,"&gt;=30",Datos!$F$2:$F$38069,"STANDBY"),0),"")</f>
        <v/>
      </c>
      <c r="L29" s="7">
        <f>IFERROR(ROUND(AVERAGEIFS(Datos!$G$2:$G$38069,Datos!$E$2:$E$38069,$A29,Datos!$B$2:$B$38069,13,Datos!$C$2:$C$38069,"&lt;30",Datos!$F$2:$F$38069,"STANDBY"),0),"")</f>
        <v/>
      </c>
      <c r="M29" s="7">
        <f>IFERROR(ROUND(AVERAGEIFS(Datos!$G$2:$G$38069,Datos!$E$2:$E$38069,$A29,Datos!$B$2:$B$38069,13,Datos!$C$2:$C$38069,"&gt;=30",Datos!$F$2:$F$38069,"STANDBY"),0),"")</f>
        <v/>
      </c>
      <c r="N29" s="7">
        <f>IFERROR(ROUND(AVERAGEIFS(Datos!$G$2:$G$38069,Datos!$E$2:$E$38069,$A29,Datos!$B$2:$B$38069,14,Datos!$C$2:$C$38069,"&lt;30",Datos!$F$2:$F$38069,"STANDBY"),0),"")</f>
        <v/>
      </c>
      <c r="O29" s="7">
        <f>IFERROR(ROUND(AVERAGEIFS(Datos!$G$2:$G$38069,Datos!$E$2:$E$38069,$A29,Datos!$B$2:$B$38069,14,Datos!$C$2:$C$38069,"&gt;=30",Datos!$F$2:$F$38069,"STANDBY"),0),"")</f>
        <v/>
      </c>
      <c r="P29" s="7">
        <f>IFERROR(ROUND(AVERAGEIFS(Datos!$G$2:$G$38069,Datos!$E$2:$E$38069,$A29,Datos!$B$2:$B$38069,15,Datos!$C$2:$C$38069,"&lt;30",Datos!$F$2:$F$38069,"STANDBY"),0),"")</f>
        <v/>
      </c>
      <c r="Q29" s="7">
        <f>IFERROR(ROUND(AVERAGEIFS(Datos!$G$2:$G$38069,Datos!$E$2:$E$38069,$A29,Datos!$B$2:$B$38069,15,Datos!$C$2:$C$38069,"&gt;=30",Datos!$F$2:$F$38069,"STANDBY"),0),"")</f>
        <v/>
      </c>
      <c r="R29" s="7">
        <f>IFERROR(ROUND(AVERAGEIFS(Datos!$G$2:$G$38069,Datos!$E$2:$E$38069,$A29,Datos!$B$2:$B$38069,16,Datos!$C$2:$C$38069,"&lt;30",Datos!$F$2:$F$38069,"STANDBY"),0),"")</f>
        <v/>
      </c>
      <c r="S29" s="7">
        <f>IFERROR(ROUND(AVERAGEIFS(Datos!$G$2:$G$38069,Datos!$E$2:$E$38069,$A29,Datos!$B$2:$B$38069,16,Datos!$C$2:$C$38069,"&gt;=30",Datos!$F$2:$F$38069,"STANDBY"),0),"")</f>
        <v/>
      </c>
      <c r="T29" s="7">
        <f>IFERROR(ROUND(AVERAGEIFS(Datos!$G$2:$G$38069,Datos!$E$2:$E$38069,$A29,Datos!$B$2:$B$38069,17,Datos!$C$2:$C$38069,"&lt;30",Datos!$F$2:$F$38069,"STANDBY"),0),"")</f>
        <v/>
      </c>
      <c r="U29" s="7">
        <f>IFERROR(ROUND(AVERAGEIFS(Datos!$G$2:$G$38069,Datos!$E$2:$E$38069,$A29,Datos!$B$2:$B$38069,17,Datos!$C$2:$C$38069,"&gt;=30",Datos!$F$2:$F$38069,"STANDBY"),0),"")</f>
        <v/>
      </c>
      <c r="V29" s="7">
        <f>IFERROR(ROUND(AVERAGEIFS(Datos!$G$2:$G$38069,Datos!$E$2:$E$38069,$A29,Datos!$B$2:$B$38069,18,Datos!$C$2:$C$38069,"&lt;30",Datos!$F$2:$F$38069,"STANDBY"),0),"")</f>
        <v/>
      </c>
      <c r="W29" s="7">
        <f>IFERROR(ROUND(AVERAGEIFS(Datos!$G$2:$G$38069,Datos!$E$2:$E$38069,$A29,Datos!$B$2:$B$38069,18,Datos!$C$2:$C$38069,"&gt;=30",Datos!$F$2:$F$38069,"STANDBY"),0),"")</f>
        <v/>
      </c>
      <c r="X29" s="7">
        <f>IFERROR(ROUND(AVERAGEIFS(Datos!$G$2:$G$38069,Datos!$E$2:$E$38069,$A29,Datos!$B$2:$B$38069,19,Datos!$C$2:$C$38069,"&lt;30",Datos!$F$2:$F$38069,"STANDBY"),0),"")</f>
        <v/>
      </c>
      <c r="Y29" s="7">
        <f>IFERROR(ROUND(AVERAGEIFS(Datos!$G$2:$G$38069,Datos!$E$2:$E$38069,$A29,Datos!$B$2:$B$38069,19,Datos!$C$2:$C$38069,"&gt;=30",Datos!$F$2:$F$38069,"STANDBY"),0),"")</f>
        <v/>
      </c>
      <c r="Z29" s="7">
        <f>IFERROR(ROUND(AVERAGEIFS(Datos!$G$2:$G$38069,Datos!$E$2:$E$38069,$A29,Datos!$B$2:$B$38069,20,Datos!$C$2:$C$38069,"&lt;30",Datos!$F$2:$F$38069,"STANDBY"),0),"")</f>
        <v/>
      </c>
      <c r="AA29" s="7">
        <f>IFERROR(ROUND(AVERAGEIFS(Datos!$G$2:$G$38069,Datos!$E$2:$E$38069,$A29,Datos!$B$2:$B$38069,20,Datos!$C$2:$C$38069,"&gt;=30",Datos!$F$2:$F$38069,"STANDBY"),0),"")</f>
        <v/>
      </c>
      <c r="AB29" s="7">
        <f>IFERROR(ROUND(AVERAGEIFS(Datos!$G$2:$G$38069,Datos!$E$2:$E$38069,$A29,Datos!$B$2:$B$38069,21,Datos!$C$2:$C$38069,"&lt;30",Datos!$F$2:$F$38069,"STANDBY"),0),"")</f>
        <v/>
      </c>
      <c r="AC29" s="7">
        <f>IFERROR(ROUND(AVERAGEIFS(Datos!$G$2:$G$38069,Datos!$E$2:$E$38069,$A29,Datos!$B$2:$B$38069,21,Datos!$C$2:$C$38069,"&gt;=30",Datos!$F$2:$F$38069,"STANDBY"),0),"")</f>
        <v/>
      </c>
      <c r="AD29" s="7">
        <f>IFERROR(ROUND(AVERAGEIFS(Datos!$G$2:$G$38069,Datos!$E$2:$E$38069,$A29,Datos!$B$2:$B$38069,22,Datos!$C$2:$C$38069,"&lt;30",Datos!$F$2:$F$38069,"STANDBY"),0),"")</f>
        <v/>
      </c>
      <c r="AE29" s="7">
        <f>IFERROR(ROUND(AVERAGEIFS(Datos!$G$2:$G$38069,Datos!$E$2:$E$38069,$A29,Datos!$B$2:$B$38069,22,Datos!$C$2:$C$38069,"&gt;=30",Datos!$F$2:$F$38069,"STANDBY"),0),"")</f>
        <v/>
      </c>
      <c r="AF29" s="7">
        <f>IFERROR(ROUND(AVERAGEIFS(Datos!$G$2:$G$38069,Datos!$E$2:$E$38069,$A29,Datos!$B$2:$B$38069,23,Datos!$C$2:$C$38069,"&lt;30",Datos!$F$2:$F$38069,"STANDBY"),0),"")</f>
        <v/>
      </c>
      <c r="AG29" s="7">
        <f>IFERROR(ROUND(AVERAGEIFS(Datos!$G$2:$G$38069,Datos!$E$2:$E$38069,$A29,Datos!$B$2:$B$38069,23,Datos!$C$2:$C$38069,"&gt;=30",Datos!$F$2:$F$38069,"STANDBY"),0),"")</f>
        <v/>
      </c>
    </row>
    <row r="30">
      <c r="A30" s="6" t="inlineStr">
        <is>
          <t>Blanche-Neige et les Sept Nains®</t>
        </is>
      </c>
      <c r="B30" s="7">
        <f>IFERROR(ROUND(AVERAGEIFS(Datos!$G$2:$G$38069,Datos!$E$2:$E$38069,$A30,Datos!$B$2:$B$38069,8,Datos!$C$2:$C$38069,"&lt;30",Datos!$F$2:$F$38069,"STANDBY"),0),"")</f>
        <v/>
      </c>
      <c r="C30" s="7">
        <f>IFERROR(ROUND(AVERAGEIFS(Datos!$G$2:$G$38069,Datos!$E$2:$E$38069,$A30,Datos!$B$2:$B$38069,8,Datos!$C$2:$C$38069,"&gt;=30",Datos!$F$2:$F$38069,"STANDBY"),0),"")</f>
        <v/>
      </c>
      <c r="D30" s="7">
        <f>IFERROR(ROUND(AVERAGEIFS(Datos!$G$2:$G$38069,Datos!$E$2:$E$38069,$A30,Datos!$B$2:$B$38069,9,Datos!$C$2:$C$38069,"&lt;30",Datos!$F$2:$F$38069,"STANDBY"),0),"")</f>
        <v/>
      </c>
      <c r="E30" s="7">
        <f>IFERROR(ROUND(AVERAGEIFS(Datos!$G$2:$G$38069,Datos!$E$2:$E$38069,$A30,Datos!$B$2:$B$38069,9,Datos!$C$2:$C$38069,"&gt;=30",Datos!$F$2:$F$38069,"STANDBY"),0),"")</f>
        <v/>
      </c>
      <c r="F30" s="7">
        <f>IFERROR(ROUND(AVERAGEIFS(Datos!$G$2:$G$38069,Datos!$E$2:$E$38069,$A30,Datos!$B$2:$B$38069,10,Datos!$C$2:$C$38069,"&lt;30",Datos!$F$2:$F$38069,"STANDBY"),0),"")</f>
        <v/>
      </c>
      <c r="G30" s="7">
        <f>IFERROR(ROUND(AVERAGEIFS(Datos!$G$2:$G$38069,Datos!$E$2:$E$38069,$A30,Datos!$B$2:$B$38069,10,Datos!$C$2:$C$38069,"&gt;=30",Datos!$F$2:$F$38069,"STANDBY"),0),"")</f>
        <v/>
      </c>
      <c r="H30" s="7">
        <f>IFERROR(ROUND(AVERAGEIFS(Datos!$G$2:$G$38069,Datos!$E$2:$E$38069,$A30,Datos!$B$2:$B$38069,11,Datos!$C$2:$C$38069,"&lt;30",Datos!$F$2:$F$38069,"STANDBY"),0),"")</f>
        <v/>
      </c>
      <c r="I30" s="7">
        <f>IFERROR(ROUND(AVERAGEIFS(Datos!$G$2:$G$38069,Datos!$E$2:$E$38069,$A30,Datos!$B$2:$B$38069,11,Datos!$C$2:$C$38069,"&gt;=30",Datos!$F$2:$F$38069,"STANDBY"),0),"")</f>
        <v/>
      </c>
      <c r="J30" s="7">
        <f>IFERROR(ROUND(AVERAGEIFS(Datos!$G$2:$G$38069,Datos!$E$2:$E$38069,$A30,Datos!$B$2:$B$38069,12,Datos!$C$2:$C$38069,"&lt;30",Datos!$F$2:$F$38069,"STANDBY"),0),"")</f>
        <v/>
      </c>
      <c r="K30" s="7">
        <f>IFERROR(ROUND(AVERAGEIFS(Datos!$G$2:$G$38069,Datos!$E$2:$E$38069,$A30,Datos!$B$2:$B$38069,12,Datos!$C$2:$C$38069,"&gt;=30",Datos!$F$2:$F$38069,"STANDBY"),0),"")</f>
        <v/>
      </c>
      <c r="L30" s="7">
        <f>IFERROR(ROUND(AVERAGEIFS(Datos!$G$2:$G$38069,Datos!$E$2:$E$38069,$A30,Datos!$B$2:$B$38069,13,Datos!$C$2:$C$38069,"&lt;30",Datos!$F$2:$F$38069,"STANDBY"),0),"")</f>
        <v/>
      </c>
      <c r="M30" s="7">
        <f>IFERROR(ROUND(AVERAGEIFS(Datos!$G$2:$G$38069,Datos!$E$2:$E$38069,$A30,Datos!$B$2:$B$38069,13,Datos!$C$2:$C$38069,"&gt;=30",Datos!$F$2:$F$38069,"STANDBY"),0),"")</f>
        <v/>
      </c>
      <c r="N30" s="7">
        <f>IFERROR(ROUND(AVERAGEIFS(Datos!$G$2:$G$38069,Datos!$E$2:$E$38069,$A30,Datos!$B$2:$B$38069,14,Datos!$C$2:$C$38069,"&lt;30",Datos!$F$2:$F$38069,"STANDBY"),0),"")</f>
        <v/>
      </c>
      <c r="O30" s="7">
        <f>IFERROR(ROUND(AVERAGEIFS(Datos!$G$2:$G$38069,Datos!$E$2:$E$38069,$A30,Datos!$B$2:$B$38069,14,Datos!$C$2:$C$38069,"&gt;=30",Datos!$F$2:$F$38069,"STANDBY"),0),"")</f>
        <v/>
      </c>
      <c r="P30" s="7">
        <f>IFERROR(ROUND(AVERAGEIFS(Datos!$G$2:$G$38069,Datos!$E$2:$E$38069,$A30,Datos!$B$2:$B$38069,15,Datos!$C$2:$C$38069,"&lt;30",Datos!$F$2:$F$38069,"STANDBY"),0),"")</f>
        <v/>
      </c>
      <c r="Q30" s="7">
        <f>IFERROR(ROUND(AVERAGEIFS(Datos!$G$2:$G$38069,Datos!$E$2:$E$38069,$A30,Datos!$B$2:$B$38069,15,Datos!$C$2:$C$38069,"&gt;=30",Datos!$F$2:$F$38069,"STANDBY"),0),"")</f>
        <v/>
      </c>
      <c r="R30" s="7">
        <f>IFERROR(ROUND(AVERAGEIFS(Datos!$G$2:$G$38069,Datos!$E$2:$E$38069,$A30,Datos!$B$2:$B$38069,16,Datos!$C$2:$C$38069,"&lt;30",Datos!$F$2:$F$38069,"STANDBY"),0),"")</f>
        <v/>
      </c>
      <c r="S30" s="7">
        <f>IFERROR(ROUND(AVERAGEIFS(Datos!$G$2:$G$38069,Datos!$E$2:$E$38069,$A30,Datos!$B$2:$B$38069,16,Datos!$C$2:$C$38069,"&gt;=30",Datos!$F$2:$F$38069,"STANDBY"),0),"")</f>
        <v/>
      </c>
      <c r="T30" s="7">
        <f>IFERROR(ROUND(AVERAGEIFS(Datos!$G$2:$G$38069,Datos!$E$2:$E$38069,$A30,Datos!$B$2:$B$38069,17,Datos!$C$2:$C$38069,"&lt;30",Datos!$F$2:$F$38069,"STANDBY"),0),"")</f>
        <v/>
      </c>
      <c r="U30" s="7">
        <f>IFERROR(ROUND(AVERAGEIFS(Datos!$G$2:$G$38069,Datos!$E$2:$E$38069,$A30,Datos!$B$2:$B$38069,17,Datos!$C$2:$C$38069,"&gt;=30",Datos!$F$2:$F$38069,"STANDBY"),0),"")</f>
        <v/>
      </c>
      <c r="V30" s="7">
        <f>IFERROR(ROUND(AVERAGEIFS(Datos!$G$2:$G$38069,Datos!$E$2:$E$38069,$A30,Datos!$B$2:$B$38069,18,Datos!$C$2:$C$38069,"&lt;30",Datos!$F$2:$F$38069,"STANDBY"),0),"")</f>
        <v/>
      </c>
      <c r="W30" s="7">
        <f>IFERROR(ROUND(AVERAGEIFS(Datos!$G$2:$G$38069,Datos!$E$2:$E$38069,$A30,Datos!$B$2:$B$38069,18,Datos!$C$2:$C$38069,"&gt;=30",Datos!$F$2:$F$38069,"STANDBY"),0),"")</f>
        <v/>
      </c>
      <c r="X30" s="7">
        <f>IFERROR(ROUND(AVERAGEIFS(Datos!$G$2:$G$38069,Datos!$E$2:$E$38069,$A30,Datos!$B$2:$B$38069,19,Datos!$C$2:$C$38069,"&lt;30",Datos!$F$2:$F$38069,"STANDBY"),0),"")</f>
        <v/>
      </c>
      <c r="Y30" s="7">
        <f>IFERROR(ROUND(AVERAGEIFS(Datos!$G$2:$G$38069,Datos!$E$2:$E$38069,$A30,Datos!$B$2:$B$38069,19,Datos!$C$2:$C$38069,"&gt;=30",Datos!$F$2:$F$38069,"STANDBY"),0),"")</f>
        <v/>
      </c>
      <c r="Z30" s="7">
        <f>IFERROR(ROUND(AVERAGEIFS(Datos!$G$2:$G$38069,Datos!$E$2:$E$38069,$A30,Datos!$B$2:$B$38069,20,Datos!$C$2:$C$38069,"&lt;30",Datos!$F$2:$F$38069,"STANDBY"),0),"")</f>
        <v/>
      </c>
      <c r="AA30" s="7">
        <f>IFERROR(ROUND(AVERAGEIFS(Datos!$G$2:$G$38069,Datos!$E$2:$E$38069,$A30,Datos!$B$2:$B$38069,20,Datos!$C$2:$C$38069,"&gt;=30",Datos!$F$2:$F$38069,"STANDBY"),0),"")</f>
        <v/>
      </c>
      <c r="AB30" s="7">
        <f>IFERROR(ROUND(AVERAGEIFS(Datos!$G$2:$G$38069,Datos!$E$2:$E$38069,$A30,Datos!$B$2:$B$38069,21,Datos!$C$2:$C$38069,"&lt;30",Datos!$F$2:$F$38069,"STANDBY"),0),"")</f>
        <v/>
      </c>
      <c r="AC30" s="7">
        <f>IFERROR(ROUND(AVERAGEIFS(Datos!$G$2:$G$38069,Datos!$E$2:$E$38069,$A30,Datos!$B$2:$B$38069,21,Datos!$C$2:$C$38069,"&gt;=30",Datos!$F$2:$F$38069,"STANDBY"),0),"")</f>
        <v/>
      </c>
      <c r="AD30" s="7">
        <f>IFERROR(ROUND(AVERAGEIFS(Datos!$G$2:$G$38069,Datos!$E$2:$E$38069,$A30,Datos!$B$2:$B$38069,22,Datos!$C$2:$C$38069,"&lt;30",Datos!$F$2:$F$38069,"STANDBY"),0),"")</f>
        <v/>
      </c>
      <c r="AE30" s="7">
        <f>IFERROR(ROUND(AVERAGEIFS(Datos!$G$2:$G$38069,Datos!$E$2:$E$38069,$A30,Datos!$B$2:$B$38069,22,Datos!$C$2:$C$38069,"&gt;=30",Datos!$F$2:$F$38069,"STANDBY"),0),"")</f>
        <v/>
      </c>
      <c r="AF30" s="7">
        <f>IFERROR(ROUND(AVERAGEIFS(Datos!$G$2:$G$38069,Datos!$E$2:$E$38069,$A30,Datos!$B$2:$B$38069,23,Datos!$C$2:$C$38069,"&lt;30",Datos!$F$2:$F$38069,"STANDBY"),0),"")</f>
        <v/>
      </c>
      <c r="AG30" s="7">
        <f>IFERROR(ROUND(AVERAGEIFS(Datos!$G$2:$G$38069,Datos!$E$2:$E$38069,$A30,Datos!$B$2:$B$38069,23,Datos!$C$2:$C$38069,"&gt;=30",Datos!$F$2:$F$38069,"STANDBY"),0),"")</f>
        <v/>
      </c>
    </row>
    <row r="31">
      <c r="A31" s="6" t="inlineStr">
        <is>
          <t>Buzz Lightyear Laser Blast</t>
        </is>
      </c>
      <c r="B31" s="7">
        <f>IFERROR(ROUND(AVERAGEIFS(Datos!$G$2:$G$38069,Datos!$E$2:$E$38069,$A31,Datos!$B$2:$B$38069,8,Datos!$C$2:$C$38069,"&lt;30",Datos!$F$2:$F$38069,"STANDBY"),0),"")</f>
        <v/>
      </c>
      <c r="C31" s="7">
        <f>IFERROR(ROUND(AVERAGEIFS(Datos!$G$2:$G$38069,Datos!$E$2:$E$38069,$A31,Datos!$B$2:$B$38069,8,Datos!$C$2:$C$38069,"&gt;=30",Datos!$F$2:$F$38069,"STANDBY"),0),"")</f>
        <v/>
      </c>
      <c r="D31" s="7">
        <f>IFERROR(ROUND(AVERAGEIFS(Datos!$G$2:$G$38069,Datos!$E$2:$E$38069,$A31,Datos!$B$2:$B$38069,9,Datos!$C$2:$C$38069,"&lt;30",Datos!$F$2:$F$38069,"STANDBY"),0),"")</f>
        <v/>
      </c>
      <c r="E31" s="7">
        <f>IFERROR(ROUND(AVERAGEIFS(Datos!$G$2:$G$38069,Datos!$E$2:$E$38069,$A31,Datos!$B$2:$B$38069,9,Datos!$C$2:$C$38069,"&gt;=30",Datos!$F$2:$F$38069,"STANDBY"),0),"")</f>
        <v/>
      </c>
      <c r="F31" s="7">
        <f>IFERROR(ROUND(AVERAGEIFS(Datos!$G$2:$G$38069,Datos!$E$2:$E$38069,$A31,Datos!$B$2:$B$38069,10,Datos!$C$2:$C$38069,"&lt;30",Datos!$F$2:$F$38069,"STANDBY"),0),"")</f>
        <v/>
      </c>
      <c r="G31" s="7">
        <f>IFERROR(ROUND(AVERAGEIFS(Datos!$G$2:$G$38069,Datos!$E$2:$E$38069,$A31,Datos!$B$2:$B$38069,10,Datos!$C$2:$C$38069,"&gt;=30",Datos!$F$2:$F$38069,"STANDBY"),0),"")</f>
        <v/>
      </c>
      <c r="H31" s="7">
        <f>IFERROR(ROUND(AVERAGEIFS(Datos!$G$2:$G$38069,Datos!$E$2:$E$38069,$A31,Datos!$B$2:$B$38069,11,Datos!$C$2:$C$38069,"&lt;30",Datos!$F$2:$F$38069,"STANDBY"),0),"")</f>
        <v/>
      </c>
      <c r="I31" s="7">
        <f>IFERROR(ROUND(AVERAGEIFS(Datos!$G$2:$G$38069,Datos!$E$2:$E$38069,$A31,Datos!$B$2:$B$38069,11,Datos!$C$2:$C$38069,"&gt;=30",Datos!$F$2:$F$38069,"STANDBY"),0),"")</f>
        <v/>
      </c>
      <c r="J31" s="7">
        <f>IFERROR(ROUND(AVERAGEIFS(Datos!$G$2:$G$38069,Datos!$E$2:$E$38069,$A31,Datos!$B$2:$B$38069,12,Datos!$C$2:$C$38069,"&lt;30",Datos!$F$2:$F$38069,"STANDBY"),0),"")</f>
        <v/>
      </c>
      <c r="K31" s="7">
        <f>IFERROR(ROUND(AVERAGEIFS(Datos!$G$2:$G$38069,Datos!$E$2:$E$38069,$A31,Datos!$B$2:$B$38069,12,Datos!$C$2:$C$38069,"&gt;=30",Datos!$F$2:$F$38069,"STANDBY"),0),"")</f>
        <v/>
      </c>
      <c r="L31" s="7">
        <f>IFERROR(ROUND(AVERAGEIFS(Datos!$G$2:$G$38069,Datos!$E$2:$E$38069,$A31,Datos!$B$2:$B$38069,13,Datos!$C$2:$C$38069,"&lt;30",Datos!$F$2:$F$38069,"STANDBY"),0),"")</f>
        <v/>
      </c>
      <c r="M31" s="7">
        <f>IFERROR(ROUND(AVERAGEIFS(Datos!$G$2:$G$38069,Datos!$E$2:$E$38069,$A31,Datos!$B$2:$B$38069,13,Datos!$C$2:$C$38069,"&gt;=30",Datos!$F$2:$F$38069,"STANDBY"),0),"")</f>
        <v/>
      </c>
      <c r="N31" s="7">
        <f>IFERROR(ROUND(AVERAGEIFS(Datos!$G$2:$G$38069,Datos!$E$2:$E$38069,$A31,Datos!$B$2:$B$38069,14,Datos!$C$2:$C$38069,"&lt;30",Datos!$F$2:$F$38069,"STANDBY"),0),"")</f>
        <v/>
      </c>
      <c r="O31" s="7">
        <f>IFERROR(ROUND(AVERAGEIFS(Datos!$G$2:$G$38069,Datos!$E$2:$E$38069,$A31,Datos!$B$2:$B$38069,14,Datos!$C$2:$C$38069,"&gt;=30",Datos!$F$2:$F$38069,"STANDBY"),0),"")</f>
        <v/>
      </c>
      <c r="P31" s="7">
        <f>IFERROR(ROUND(AVERAGEIFS(Datos!$G$2:$G$38069,Datos!$E$2:$E$38069,$A31,Datos!$B$2:$B$38069,15,Datos!$C$2:$C$38069,"&lt;30",Datos!$F$2:$F$38069,"STANDBY"),0),"")</f>
        <v/>
      </c>
      <c r="Q31" s="7">
        <f>IFERROR(ROUND(AVERAGEIFS(Datos!$G$2:$G$38069,Datos!$E$2:$E$38069,$A31,Datos!$B$2:$B$38069,15,Datos!$C$2:$C$38069,"&gt;=30",Datos!$F$2:$F$38069,"STANDBY"),0),"")</f>
        <v/>
      </c>
      <c r="R31" s="7">
        <f>IFERROR(ROUND(AVERAGEIFS(Datos!$G$2:$G$38069,Datos!$E$2:$E$38069,$A31,Datos!$B$2:$B$38069,16,Datos!$C$2:$C$38069,"&lt;30",Datos!$F$2:$F$38069,"STANDBY"),0),"")</f>
        <v/>
      </c>
      <c r="S31" s="7">
        <f>IFERROR(ROUND(AVERAGEIFS(Datos!$G$2:$G$38069,Datos!$E$2:$E$38069,$A31,Datos!$B$2:$B$38069,16,Datos!$C$2:$C$38069,"&gt;=30",Datos!$F$2:$F$38069,"STANDBY"),0),"")</f>
        <v/>
      </c>
      <c r="T31" s="7">
        <f>IFERROR(ROUND(AVERAGEIFS(Datos!$G$2:$G$38069,Datos!$E$2:$E$38069,$A31,Datos!$B$2:$B$38069,17,Datos!$C$2:$C$38069,"&lt;30",Datos!$F$2:$F$38069,"STANDBY"),0),"")</f>
        <v/>
      </c>
      <c r="U31" s="7">
        <f>IFERROR(ROUND(AVERAGEIFS(Datos!$G$2:$G$38069,Datos!$E$2:$E$38069,$A31,Datos!$B$2:$B$38069,17,Datos!$C$2:$C$38069,"&gt;=30",Datos!$F$2:$F$38069,"STANDBY"),0),"")</f>
        <v/>
      </c>
      <c r="V31" s="7">
        <f>IFERROR(ROUND(AVERAGEIFS(Datos!$G$2:$G$38069,Datos!$E$2:$E$38069,$A31,Datos!$B$2:$B$38069,18,Datos!$C$2:$C$38069,"&lt;30",Datos!$F$2:$F$38069,"STANDBY"),0),"")</f>
        <v/>
      </c>
      <c r="W31" s="7">
        <f>IFERROR(ROUND(AVERAGEIFS(Datos!$G$2:$G$38069,Datos!$E$2:$E$38069,$A31,Datos!$B$2:$B$38069,18,Datos!$C$2:$C$38069,"&gt;=30",Datos!$F$2:$F$38069,"STANDBY"),0),"")</f>
        <v/>
      </c>
      <c r="X31" s="7">
        <f>IFERROR(ROUND(AVERAGEIFS(Datos!$G$2:$G$38069,Datos!$E$2:$E$38069,$A31,Datos!$B$2:$B$38069,19,Datos!$C$2:$C$38069,"&lt;30",Datos!$F$2:$F$38069,"STANDBY"),0),"")</f>
        <v/>
      </c>
      <c r="Y31" s="7">
        <f>IFERROR(ROUND(AVERAGEIFS(Datos!$G$2:$G$38069,Datos!$E$2:$E$38069,$A31,Datos!$B$2:$B$38069,19,Datos!$C$2:$C$38069,"&gt;=30",Datos!$F$2:$F$38069,"STANDBY"),0),"")</f>
        <v/>
      </c>
      <c r="Z31" s="7">
        <f>IFERROR(ROUND(AVERAGEIFS(Datos!$G$2:$G$38069,Datos!$E$2:$E$38069,$A31,Datos!$B$2:$B$38069,20,Datos!$C$2:$C$38069,"&lt;30",Datos!$F$2:$F$38069,"STANDBY"),0),"")</f>
        <v/>
      </c>
      <c r="AA31" s="7">
        <f>IFERROR(ROUND(AVERAGEIFS(Datos!$G$2:$G$38069,Datos!$E$2:$E$38069,$A31,Datos!$B$2:$B$38069,20,Datos!$C$2:$C$38069,"&gt;=30",Datos!$F$2:$F$38069,"STANDBY"),0),"")</f>
        <v/>
      </c>
      <c r="AB31" s="7">
        <f>IFERROR(ROUND(AVERAGEIFS(Datos!$G$2:$G$38069,Datos!$E$2:$E$38069,$A31,Datos!$B$2:$B$38069,21,Datos!$C$2:$C$38069,"&lt;30",Datos!$F$2:$F$38069,"STANDBY"),0),"")</f>
        <v/>
      </c>
      <c r="AC31" s="7">
        <f>IFERROR(ROUND(AVERAGEIFS(Datos!$G$2:$G$38069,Datos!$E$2:$E$38069,$A31,Datos!$B$2:$B$38069,21,Datos!$C$2:$C$38069,"&gt;=30",Datos!$F$2:$F$38069,"STANDBY"),0),"")</f>
        <v/>
      </c>
      <c r="AD31" s="7">
        <f>IFERROR(ROUND(AVERAGEIFS(Datos!$G$2:$G$38069,Datos!$E$2:$E$38069,$A31,Datos!$B$2:$B$38069,22,Datos!$C$2:$C$38069,"&lt;30",Datos!$F$2:$F$38069,"STANDBY"),0),"")</f>
        <v/>
      </c>
      <c r="AE31" s="7">
        <f>IFERROR(ROUND(AVERAGEIFS(Datos!$G$2:$G$38069,Datos!$E$2:$E$38069,$A31,Datos!$B$2:$B$38069,22,Datos!$C$2:$C$38069,"&gt;=30",Datos!$F$2:$F$38069,"STANDBY"),0),"")</f>
        <v/>
      </c>
      <c r="AF31" s="7">
        <f>IFERROR(ROUND(AVERAGEIFS(Datos!$G$2:$G$38069,Datos!$E$2:$E$38069,$A31,Datos!$B$2:$B$38069,23,Datos!$C$2:$C$38069,"&lt;30",Datos!$F$2:$F$38069,"STANDBY"),0),"")</f>
        <v/>
      </c>
      <c r="AG31" s="7">
        <f>IFERROR(ROUND(AVERAGEIFS(Datos!$G$2:$G$38069,Datos!$E$2:$E$38069,$A31,Datos!$B$2:$B$38069,23,Datos!$C$2:$C$38069,"&gt;=30",Datos!$F$2:$F$38069,"STANDBY"),0),"")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IFERROR(ROUND(AVERAGEIFS(Datos!$G$2:$G$38069,Datos!$E$2:$E$38069,$A32,Datos!$B$2:$B$38069,8,Datos!$C$2:$C$38069,"&lt;30",Datos!$F$2:$F$38069,"STANDBY"),0),"")</f>
        <v/>
      </c>
      <c r="C32" s="7">
        <f>IFERROR(ROUND(AVERAGEIFS(Datos!$G$2:$G$38069,Datos!$E$2:$E$38069,$A32,Datos!$B$2:$B$38069,8,Datos!$C$2:$C$38069,"&gt;=30",Datos!$F$2:$F$38069,"STANDBY"),0),"")</f>
        <v/>
      </c>
      <c r="D32" s="7">
        <f>IFERROR(ROUND(AVERAGEIFS(Datos!$G$2:$G$38069,Datos!$E$2:$E$38069,$A32,Datos!$B$2:$B$38069,9,Datos!$C$2:$C$38069,"&lt;30",Datos!$F$2:$F$38069,"STANDBY"),0),"")</f>
        <v/>
      </c>
      <c r="E32" s="7">
        <f>IFERROR(ROUND(AVERAGEIFS(Datos!$G$2:$G$38069,Datos!$E$2:$E$38069,$A32,Datos!$B$2:$B$38069,9,Datos!$C$2:$C$38069,"&gt;=30",Datos!$F$2:$F$38069,"STANDBY"),0),"")</f>
        <v/>
      </c>
      <c r="F32" s="7">
        <f>IFERROR(ROUND(AVERAGEIFS(Datos!$G$2:$G$38069,Datos!$E$2:$E$38069,$A32,Datos!$B$2:$B$38069,10,Datos!$C$2:$C$38069,"&lt;30",Datos!$F$2:$F$38069,"STANDBY"),0),"")</f>
        <v/>
      </c>
      <c r="G32" s="7">
        <f>IFERROR(ROUND(AVERAGEIFS(Datos!$G$2:$G$38069,Datos!$E$2:$E$38069,$A32,Datos!$B$2:$B$38069,10,Datos!$C$2:$C$38069,"&gt;=30",Datos!$F$2:$F$38069,"STANDBY"),0),"")</f>
        <v/>
      </c>
      <c r="H32" s="7">
        <f>IFERROR(ROUND(AVERAGEIFS(Datos!$G$2:$G$38069,Datos!$E$2:$E$38069,$A32,Datos!$B$2:$B$38069,11,Datos!$C$2:$C$38069,"&lt;30",Datos!$F$2:$F$38069,"STANDBY"),0),"")</f>
        <v/>
      </c>
      <c r="I32" s="7">
        <f>IFERROR(ROUND(AVERAGEIFS(Datos!$G$2:$G$38069,Datos!$E$2:$E$38069,$A32,Datos!$B$2:$B$38069,11,Datos!$C$2:$C$38069,"&gt;=30",Datos!$F$2:$F$38069,"STANDBY"),0),"")</f>
        <v/>
      </c>
      <c r="J32" s="7">
        <f>IFERROR(ROUND(AVERAGEIFS(Datos!$G$2:$G$38069,Datos!$E$2:$E$38069,$A32,Datos!$B$2:$B$38069,12,Datos!$C$2:$C$38069,"&lt;30",Datos!$F$2:$F$38069,"STANDBY"),0),"")</f>
        <v/>
      </c>
      <c r="K32" s="7">
        <f>IFERROR(ROUND(AVERAGEIFS(Datos!$G$2:$G$38069,Datos!$E$2:$E$38069,$A32,Datos!$B$2:$B$38069,12,Datos!$C$2:$C$38069,"&gt;=30",Datos!$F$2:$F$38069,"STANDBY"),0),"")</f>
        <v/>
      </c>
      <c r="L32" s="7">
        <f>IFERROR(ROUND(AVERAGEIFS(Datos!$G$2:$G$38069,Datos!$E$2:$E$38069,$A32,Datos!$B$2:$B$38069,13,Datos!$C$2:$C$38069,"&lt;30",Datos!$F$2:$F$38069,"STANDBY"),0),"")</f>
        <v/>
      </c>
      <c r="M32" s="7">
        <f>IFERROR(ROUND(AVERAGEIFS(Datos!$G$2:$G$38069,Datos!$E$2:$E$38069,$A32,Datos!$B$2:$B$38069,13,Datos!$C$2:$C$38069,"&gt;=30",Datos!$F$2:$F$38069,"STANDBY"),0),"")</f>
        <v/>
      </c>
      <c r="N32" s="7">
        <f>IFERROR(ROUND(AVERAGEIFS(Datos!$G$2:$G$38069,Datos!$E$2:$E$38069,$A32,Datos!$B$2:$B$38069,14,Datos!$C$2:$C$38069,"&lt;30",Datos!$F$2:$F$38069,"STANDBY"),0),"")</f>
        <v/>
      </c>
      <c r="O32" s="7">
        <f>IFERROR(ROUND(AVERAGEIFS(Datos!$G$2:$G$38069,Datos!$E$2:$E$38069,$A32,Datos!$B$2:$B$38069,14,Datos!$C$2:$C$38069,"&gt;=30",Datos!$F$2:$F$38069,"STANDBY"),0),"")</f>
        <v/>
      </c>
      <c r="P32" s="7">
        <f>IFERROR(ROUND(AVERAGEIFS(Datos!$G$2:$G$38069,Datos!$E$2:$E$38069,$A32,Datos!$B$2:$B$38069,15,Datos!$C$2:$C$38069,"&lt;30",Datos!$F$2:$F$38069,"STANDBY"),0),"")</f>
        <v/>
      </c>
      <c r="Q32" s="7">
        <f>IFERROR(ROUND(AVERAGEIFS(Datos!$G$2:$G$38069,Datos!$E$2:$E$38069,$A32,Datos!$B$2:$B$38069,15,Datos!$C$2:$C$38069,"&gt;=30",Datos!$F$2:$F$38069,"STANDBY"),0),"")</f>
        <v/>
      </c>
      <c r="R32" s="7">
        <f>IFERROR(ROUND(AVERAGEIFS(Datos!$G$2:$G$38069,Datos!$E$2:$E$38069,$A32,Datos!$B$2:$B$38069,16,Datos!$C$2:$C$38069,"&lt;30",Datos!$F$2:$F$38069,"STANDBY"),0),"")</f>
        <v/>
      </c>
      <c r="S32" s="7">
        <f>IFERROR(ROUND(AVERAGEIFS(Datos!$G$2:$G$38069,Datos!$E$2:$E$38069,$A32,Datos!$B$2:$B$38069,16,Datos!$C$2:$C$38069,"&gt;=30",Datos!$F$2:$F$38069,"STANDBY"),0),"")</f>
        <v/>
      </c>
      <c r="T32" s="7">
        <f>IFERROR(ROUND(AVERAGEIFS(Datos!$G$2:$G$38069,Datos!$E$2:$E$38069,$A32,Datos!$B$2:$B$38069,17,Datos!$C$2:$C$38069,"&lt;30",Datos!$F$2:$F$38069,"STANDBY"),0),"")</f>
        <v/>
      </c>
      <c r="U32" s="7">
        <f>IFERROR(ROUND(AVERAGEIFS(Datos!$G$2:$G$38069,Datos!$E$2:$E$38069,$A32,Datos!$B$2:$B$38069,17,Datos!$C$2:$C$38069,"&gt;=30",Datos!$F$2:$F$38069,"STANDBY"),0),"")</f>
        <v/>
      </c>
      <c r="V32" s="7">
        <f>IFERROR(ROUND(AVERAGEIFS(Datos!$G$2:$G$38069,Datos!$E$2:$E$38069,$A32,Datos!$B$2:$B$38069,18,Datos!$C$2:$C$38069,"&lt;30",Datos!$F$2:$F$38069,"STANDBY"),0),"")</f>
        <v/>
      </c>
      <c r="W32" s="7">
        <f>IFERROR(ROUND(AVERAGEIFS(Datos!$G$2:$G$38069,Datos!$E$2:$E$38069,$A32,Datos!$B$2:$B$38069,18,Datos!$C$2:$C$38069,"&gt;=30",Datos!$F$2:$F$38069,"STANDBY"),0),"")</f>
        <v/>
      </c>
      <c r="X32" s="7">
        <f>IFERROR(ROUND(AVERAGEIFS(Datos!$G$2:$G$38069,Datos!$E$2:$E$38069,$A32,Datos!$B$2:$B$38069,19,Datos!$C$2:$C$38069,"&lt;30",Datos!$F$2:$F$38069,"STANDBY"),0),"")</f>
        <v/>
      </c>
      <c r="Y32" s="7">
        <f>IFERROR(ROUND(AVERAGEIFS(Datos!$G$2:$G$38069,Datos!$E$2:$E$38069,$A32,Datos!$B$2:$B$38069,19,Datos!$C$2:$C$38069,"&gt;=30",Datos!$F$2:$F$38069,"STANDBY"),0),"")</f>
        <v/>
      </c>
      <c r="Z32" s="7">
        <f>IFERROR(ROUND(AVERAGEIFS(Datos!$G$2:$G$38069,Datos!$E$2:$E$38069,$A32,Datos!$B$2:$B$38069,20,Datos!$C$2:$C$38069,"&lt;30",Datos!$F$2:$F$38069,"STANDBY"),0),"")</f>
        <v/>
      </c>
      <c r="AA32" s="7">
        <f>IFERROR(ROUND(AVERAGEIFS(Datos!$G$2:$G$38069,Datos!$E$2:$E$38069,$A32,Datos!$B$2:$B$38069,20,Datos!$C$2:$C$38069,"&gt;=30",Datos!$F$2:$F$38069,"STANDBY"),0),"")</f>
        <v/>
      </c>
      <c r="AB32" s="7">
        <f>IFERROR(ROUND(AVERAGEIFS(Datos!$G$2:$G$38069,Datos!$E$2:$E$38069,$A32,Datos!$B$2:$B$38069,21,Datos!$C$2:$C$38069,"&lt;30",Datos!$F$2:$F$38069,"STANDBY"),0),"")</f>
        <v/>
      </c>
      <c r="AC32" s="7">
        <f>IFERROR(ROUND(AVERAGEIFS(Datos!$G$2:$G$38069,Datos!$E$2:$E$38069,$A32,Datos!$B$2:$B$38069,21,Datos!$C$2:$C$38069,"&gt;=30",Datos!$F$2:$F$38069,"STANDBY"),0),"")</f>
        <v/>
      </c>
      <c r="AD32" s="7">
        <f>IFERROR(ROUND(AVERAGEIFS(Datos!$G$2:$G$38069,Datos!$E$2:$E$38069,$A32,Datos!$B$2:$B$38069,22,Datos!$C$2:$C$38069,"&lt;30",Datos!$F$2:$F$38069,"STANDBY"),0),"")</f>
        <v/>
      </c>
      <c r="AE32" s="7">
        <f>IFERROR(ROUND(AVERAGEIFS(Datos!$G$2:$G$38069,Datos!$E$2:$E$38069,$A32,Datos!$B$2:$B$38069,22,Datos!$C$2:$C$38069,"&gt;=30",Datos!$F$2:$F$38069,"STANDBY"),0),"")</f>
        <v/>
      </c>
      <c r="AF32" s="7">
        <f>IFERROR(ROUND(AVERAGEIFS(Datos!$G$2:$G$38069,Datos!$E$2:$E$38069,$A32,Datos!$B$2:$B$38069,23,Datos!$C$2:$C$38069,"&lt;30",Datos!$F$2:$F$38069,"STANDBY"),0),"")</f>
        <v/>
      </c>
      <c r="AG32" s="7">
        <f>IFERROR(ROUND(AVERAGEIFS(Datos!$G$2:$G$38069,Datos!$E$2:$E$38069,$A32,Datos!$B$2:$B$38069,23,Datos!$C$2:$C$38069,"&gt;=30",Datos!$F$2:$F$38069,"STANDBY"),0),"")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IFERROR(ROUND(AVERAGEIFS(Datos!$G$2:$G$38069,Datos!$E$2:$E$38069,$A33,Datos!$B$2:$B$38069,8,Datos!$C$2:$C$38069,"&lt;30",Datos!$F$2:$F$38069,"STANDBY"),0),"")</f>
        <v/>
      </c>
      <c r="C33" s="7">
        <f>IFERROR(ROUND(AVERAGEIFS(Datos!$G$2:$G$38069,Datos!$E$2:$E$38069,$A33,Datos!$B$2:$B$38069,8,Datos!$C$2:$C$38069,"&gt;=30",Datos!$F$2:$F$38069,"STANDBY"),0),"")</f>
        <v/>
      </c>
      <c r="D33" s="7">
        <f>IFERROR(ROUND(AVERAGEIFS(Datos!$G$2:$G$38069,Datos!$E$2:$E$38069,$A33,Datos!$B$2:$B$38069,9,Datos!$C$2:$C$38069,"&lt;30",Datos!$F$2:$F$38069,"STANDBY"),0),"")</f>
        <v/>
      </c>
      <c r="E33" s="7">
        <f>IFERROR(ROUND(AVERAGEIFS(Datos!$G$2:$G$38069,Datos!$E$2:$E$38069,$A33,Datos!$B$2:$B$38069,9,Datos!$C$2:$C$38069,"&gt;=30",Datos!$F$2:$F$38069,"STANDBY"),0),"")</f>
        <v/>
      </c>
      <c r="F33" s="7">
        <f>IFERROR(ROUND(AVERAGEIFS(Datos!$G$2:$G$38069,Datos!$E$2:$E$38069,$A33,Datos!$B$2:$B$38069,10,Datos!$C$2:$C$38069,"&lt;30",Datos!$F$2:$F$38069,"STANDBY"),0),"")</f>
        <v/>
      </c>
      <c r="G33" s="7">
        <f>IFERROR(ROUND(AVERAGEIFS(Datos!$G$2:$G$38069,Datos!$E$2:$E$38069,$A33,Datos!$B$2:$B$38069,10,Datos!$C$2:$C$38069,"&gt;=30",Datos!$F$2:$F$38069,"STANDBY"),0),"")</f>
        <v/>
      </c>
      <c r="H33" s="7">
        <f>IFERROR(ROUND(AVERAGEIFS(Datos!$G$2:$G$38069,Datos!$E$2:$E$38069,$A33,Datos!$B$2:$B$38069,11,Datos!$C$2:$C$38069,"&lt;30",Datos!$F$2:$F$38069,"STANDBY"),0),"")</f>
        <v/>
      </c>
      <c r="I33" s="7">
        <f>IFERROR(ROUND(AVERAGEIFS(Datos!$G$2:$G$38069,Datos!$E$2:$E$38069,$A33,Datos!$B$2:$B$38069,11,Datos!$C$2:$C$38069,"&gt;=30",Datos!$F$2:$F$38069,"STANDBY"),0),"")</f>
        <v/>
      </c>
      <c r="J33" s="7">
        <f>IFERROR(ROUND(AVERAGEIFS(Datos!$G$2:$G$38069,Datos!$E$2:$E$38069,$A33,Datos!$B$2:$B$38069,12,Datos!$C$2:$C$38069,"&lt;30",Datos!$F$2:$F$38069,"STANDBY"),0),"")</f>
        <v/>
      </c>
      <c r="K33" s="7">
        <f>IFERROR(ROUND(AVERAGEIFS(Datos!$G$2:$G$38069,Datos!$E$2:$E$38069,$A33,Datos!$B$2:$B$38069,12,Datos!$C$2:$C$38069,"&gt;=30",Datos!$F$2:$F$38069,"STANDBY"),0),"")</f>
        <v/>
      </c>
      <c r="L33" s="7">
        <f>IFERROR(ROUND(AVERAGEIFS(Datos!$G$2:$G$38069,Datos!$E$2:$E$38069,$A33,Datos!$B$2:$B$38069,13,Datos!$C$2:$C$38069,"&lt;30",Datos!$F$2:$F$38069,"STANDBY"),0),"")</f>
        <v/>
      </c>
      <c r="M33" s="7">
        <f>IFERROR(ROUND(AVERAGEIFS(Datos!$G$2:$G$38069,Datos!$E$2:$E$38069,$A33,Datos!$B$2:$B$38069,13,Datos!$C$2:$C$38069,"&gt;=30",Datos!$F$2:$F$38069,"STANDBY"),0),"")</f>
        <v/>
      </c>
      <c r="N33" s="7">
        <f>IFERROR(ROUND(AVERAGEIFS(Datos!$G$2:$G$38069,Datos!$E$2:$E$38069,$A33,Datos!$B$2:$B$38069,14,Datos!$C$2:$C$38069,"&lt;30",Datos!$F$2:$F$38069,"STANDBY"),0),"")</f>
        <v/>
      </c>
      <c r="O33" s="7">
        <f>IFERROR(ROUND(AVERAGEIFS(Datos!$G$2:$G$38069,Datos!$E$2:$E$38069,$A33,Datos!$B$2:$B$38069,14,Datos!$C$2:$C$38069,"&gt;=30",Datos!$F$2:$F$38069,"STANDBY"),0),"")</f>
        <v/>
      </c>
      <c r="P33" s="7">
        <f>IFERROR(ROUND(AVERAGEIFS(Datos!$G$2:$G$38069,Datos!$E$2:$E$38069,$A33,Datos!$B$2:$B$38069,15,Datos!$C$2:$C$38069,"&lt;30",Datos!$F$2:$F$38069,"STANDBY"),0),"")</f>
        <v/>
      </c>
      <c r="Q33" s="7">
        <f>IFERROR(ROUND(AVERAGEIFS(Datos!$G$2:$G$38069,Datos!$E$2:$E$38069,$A33,Datos!$B$2:$B$38069,15,Datos!$C$2:$C$38069,"&gt;=30",Datos!$F$2:$F$38069,"STANDBY"),0),"")</f>
        <v/>
      </c>
      <c r="R33" s="7">
        <f>IFERROR(ROUND(AVERAGEIFS(Datos!$G$2:$G$38069,Datos!$E$2:$E$38069,$A33,Datos!$B$2:$B$38069,16,Datos!$C$2:$C$38069,"&lt;30",Datos!$F$2:$F$38069,"STANDBY"),0),"")</f>
        <v/>
      </c>
      <c r="S33" s="7">
        <f>IFERROR(ROUND(AVERAGEIFS(Datos!$G$2:$G$38069,Datos!$E$2:$E$38069,$A33,Datos!$B$2:$B$38069,16,Datos!$C$2:$C$38069,"&gt;=30",Datos!$F$2:$F$38069,"STANDBY"),0),"")</f>
        <v/>
      </c>
      <c r="T33" s="7">
        <f>IFERROR(ROUND(AVERAGEIFS(Datos!$G$2:$G$38069,Datos!$E$2:$E$38069,$A33,Datos!$B$2:$B$38069,17,Datos!$C$2:$C$38069,"&lt;30",Datos!$F$2:$F$38069,"STANDBY"),0),"")</f>
        <v/>
      </c>
      <c r="U33" s="7">
        <f>IFERROR(ROUND(AVERAGEIFS(Datos!$G$2:$G$38069,Datos!$E$2:$E$38069,$A33,Datos!$B$2:$B$38069,17,Datos!$C$2:$C$38069,"&gt;=30",Datos!$F$2:$F$38069,"STANDBY"),0),"")</f>
        <v/>
      </c>
      <c r="V33" s="7">
        <f>IFERROR(ROUND(AVERAGEIFS(Datos!$G$2:$G$38069,Datos!$E$2:$E$38069,$A33,Datos!$B$2:$B$38069,18,Datos!$C$2:$C$38069,"&lt;30",Datos!$F$2:$F$38069,"STANDBY"),0),"")</f>
        <v/>
      </c>
      <c r="W33" s="7">
        <f>IFERROR(ROUND(AVERAGEIFS(Datos!$G$2:$G$38069,Datos!$E$2:$E$38069,$A33,Datos!$B$2:$B$38069,18,Datos!$C$2:$C$38069,"&gt;=30",Datos!$F$2:$F$38069,"STANDBY"),0),"")</f>
        <v/>
      </c>
      <c r="X33" s="7">
        <f>IFERROR(ROUND(AVERAGEIFS(Datos!$G$2:$G$38069,Datos!$E$2:$E$38069,$A33,Datos!$B$2:$B$38069,19,Datos!$C$2:$C$38069,"&lt;30",Datos!$F$2:$F$38069,"STANDBY"),0),"")</f>
        <v/>
      </c>
      <c r="Y33" s="7">
        <f>IFERROR(ROUND(AVERAGEIFS(Datos!$G$2:$G$38069,Datos!$E$2:$E$38069,$A33,Datos!$B$2:$B$38069,19,Datos!$C$2:$C$38069,"&gt;=30",Datos!$F$2:$F$38069,"STANDBY"),0),"")</f>
        <v/>
      </c>
      <c r="Z33" s="7">
        <f>IFERROR(ROUND(AVERAGEIFS(Datos!$G$2:$G$38069,Datos!$E$2:$E$38069,$A33,Datos!$B$2:$B$38069,20,Datos!$C$2:$C$38069,"&lt;30",Datos!$F$2:$F$38069,"STANDBY"),0),"")</f>
        <v/>
      </c>
      <c r="AA33" s="7">
        <f>IFERROR(ROUND(AVERAGEIFS(Datos!$G$2:$G$38069,Datos!$E$2:$E$38069,$A33,Datos!$B$2:$B$38069,20,Datos!$C$2:$C$38069,"&gt;=30",Datos!$F$2:$F$38069,"STANDBY"),0),"")</f>
        <v/>
      </c>
      <c r="AB33" s="7">
        <f>IFERROR(ROUND(AVERAGEIFS(Datos!$G$2:$G$38069,Datos!$E$2:$E$38069,$A33,Datos!$B$2:$B$38069,21,Datos!$C$2:$C$38069,"&lt;30",Datos!$F$2:$F$38069,"STANDBY"),0),"")</f>
        <v/>
      </c>
      <c r="AC33" s="7">
        <f>IFERROR(ROUND(AVERAGEIFS(Datos!$G$2:$G$38069,Datos!$E$2:$E$38069,$A33,Datos!$B$2:$B$38069,21,Datos!$C$2:$C$38069,"&gt;=30",Datos!$F$2:$F$38069,"STANDBY"),0),"")</f>
        <v/>
      </c>
      <c r="AD33" s="7">
        <f>IFERROR(ROUND(AVERAGEIFS(Datos!$G$2:$G$38069,Datos!$E$2:$E$38069,$A33,Datos!$B$2:$B$38069,22,Datos!$C$2:$C$38069,"&lt;30",Datos!$F$2:$F$38069,"STANDBY"),0),"")</f>
        <v/>
      </c>
      <c r="AE33" s="7">
        <f>IFERROR(ROUND(AVERAGEIFS(Datos!$G$2:$G$38069,Datos!$E$2:$E$38069,$A33,Datos!$B$2:$B$38069,22,Datos!$C$2:$C$38069,"&gt;=30",Datos!$F$2:$F$38069,"STANDBY"),0),"")</f>
        <v/>
      </c>
      <c r="AF33" s="7">
        <f>IFERROR(ROUND(AVERAGEIFS(Datos!$G$2:$G$38069,Datos!$E$2:$E$38069,$A33,Datos!$B$2:$B$38069,23,Datos!$C$2:$C$38069,"&lt;30",Datos!$F$2:$F$38069,"STANDBY"),0),"")</f>
        <v/>
      </c>
      <c r="AG33" s="7">
        <f>IFERROR(ROUND(AVERAGEIFS(Datos!$G$2:$G$38069,Datos!$E$2:$E$38069,$A33,Datos!$B$2:$B$38069,23,Datos!$C$2:$C$38069,"&gt;=30",Datos!$F$2:$F$38069,"STANDBY"),0),"")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IFERROR(ROUND(AVERAGEIFS(Datos!$G$2:$G$38069,Datos!$E$2:$E$38069,$A34,Datos!$B$2:$B$38069,8,Datos!$C$2:$C$38069,"&lt;30",Datos!$F$2:$F$38069,"STANDBY"),0),"")</f>
        <v/>
      </c>
      <c r="C34" s="7">
        <f>IFERROR(ROUND(AVERAGEIFS(Datos!$G$2:$G$38069,Datos!$E$2:$E$38069,$A34,Datos!$B$2:$B$38069,8,Datos!$C$2:$C$38069,"&gt;=30",Datos!$F$2:$F$38069,"STANDBY"),0),"")</f>
        <v/>
      </c>
      <c r="D34" s="7">
        <f>IFERROR(ROUND(AVERAGEIFS(Datos!$G$2:$G$38069,Datos!$E$2:$E$38069,$A34,Datos!$B$2:$B$38069,9,Datos!$C$2:$C$38069,"&lt;30",Datos!$F$2:$F$38069,"STANDBY"),0),"")</f>
        <v/>
      </c>
      <c r="E34" s="7">
        <f>IFERROR(ROUND(AVERAGEIFS(Datos!$G$2:$G$38069,Datos!$E$2:$E$38069,$A34,Datos!$B$2:$B$38069,9,Datos!$C$2:$C$38069,"&gt;=30",Datos!$F$2:$F$38069,"STANDBY"),0),"")</f>
        <v/>
      </c>
      <c r="F34" s="7">
        <f>IFERROR(ROUND(AVERAGEIFS(Datos!$G$2:$G$38069,Datos!$E$2:$E$38069,$A34,Datos!$B$2:$B$38069,10,Datos!$C$2:$C$38069,"&lt;30",Datos!$F$2:$F$38069,"STANDBY"),0),"")</f>
        <v/>
      </c>
      <c r="G34" s="7">
        <f>IFERROR(ROUND(AVERAGEIFS(Datos!$G$2:$G$38069,Datos!$E$2:$E$38069,$A34,Datos!$B$2:$B$38069,10,Datos!$C$2:$C$38069,"&gt;=30",Datos!$F$2:$F$38069,"STANDBY"),0),"")</f>
        <v/>
      </c>
      <c r="H34" s="7">
        <f>IFERROR(ROUND(AVERAGEIFS(Datos!$G$2:$G$38069,Datos!$E$2:$E$38069,$A34,Datos!$B$2:$B$38069,11,Datos!$C$2:$C$38069,"&lt;30",Datos!$F$2:$F$38069,"STANDBY"),0),"")</f>
        <v/>
      </c>
      <c r="I34" s="7">
        <f>IFERROR(ROUND(AVERAGEIFS(Datos!$G$2:$G$38069,Datos!$E$2:$E$38069,$A34,Datos!$B$2:$B$38069,11,Datos!$C$2:$C$38069,"&gt;=30",Datos!$F$2:$F$38069,"STANDBY"),0),"")</f>
        <v/>
      </c>
      <c r="J34" s="7">
        <f>IFERROR(ROUND(AVERAGEIFS(Datos!$G$2:$G$38069,Datos!$E$2:$E$38069,$A34,Datos!$B$2:$B$38069,12,Datos!$C$2:$C$38069,"&lt;30",Datos!$F$2:$F$38069,"STANDBY"),0),"")</f>
        <v/>
      </c>
      <c r="K34" s="7">
        <f>IFERROR(ROUND(AVERAGEIFS(Datos!$G$2:$G$38069,Datos!$E$2:$E$38069,$A34,Datos!$B$2:$B$38069,12,Datos!$C$2:$C$38069,"&gt;=30",Datos!$F$2:$F$38069,"STANDBY"),0),"")</f>
        <v/>
      </c>
      <c r="L34" s="7">
        <f>IFERROR(ROUND(AVERAGEIFS(Datos!$G$2:$G$38069,Datos!$E$2:$E$38069,$A34,Datos!$B$2:$B$38069,13,Datos!$C$2:$C$38069,"&lt;30",Datos!$F$2:$F$38069,"STANDBY"),0),"")</f>
        <v/>
      </c>
      <c r="M34" s="7">
        <f>IFERROR(ROUND(AVERAGEIFS(Datos!$G$2:$G$38069,Datos!$E$2:$E$38069,$A34,Datos!$B$2:$B$38069,13,Datos!$C$2:$C$38069,"&gt;=30",Datos!$F$2:$F$38069,"STANDBY"),0),"")</f>
        <v/>
      </c>
      <c r="N34" s="7">
        <f>IFERROR(ROUND(AVERAGEIFS(Datos!$G$2:$G$38069,Datos!$E$2:$E$38069,$A34,Datos!$B$2:$B$38069,14,Datos!$C$2:$C$38069,"&lt;30",Datos!$F$2:$F$38069,"STANDBY"),0),"")</f>
        <v/>
      </c>
      <c r="O34" s="7">
        <f>IFERROR(ROUND(AVERAGEIFS(Datos!$G$2:$G$38069,Datos!$E$2:$E$38069,$A34,Datos!$B$2:$B$38069,14,Datos!$C$2:$C$38069,"&gt;=30",Datos!$F$2:$F$38069,"STANDBY"),0),"")</f>
        <v/>
      </c>
      <c r="P34" s="7">
        <f>IFERROR(ROUND(AVERAGEIFS(Datos!$G$2:$G$38069,Datos!$E$2:$E$38069,$A34,Datos!$B$2:$B$38069,15,Datos!$C$2:$C$38069,"&lt;30",Datos!$F$2:$F$38069,"STANDBY"),0),"")</f>
        <v/>
      </c>
      <c r="Q34" s="7">
        <f>IFERROR(ROUND(AVERAGEIFS(Datos!$G$2:$G$38069,Datos!$E$2:$E$38069,$A34,Datos!$B$2:$B$38069,15,Datos!$C$2:$C$38069,"&gt;=30",Datos!$F$2:$F$38069,"STANDBY"),0),"")</f>
        <v/>
      </c>
      <c r="R34" s="7">
        <f>IFERROR(ROUND(AVERAGEIFS(Datos!$G$2:$G$38069,Datos!$E$2:$E$38069,$A34,Datos!$B$2:$B$38069,16,Datos!$C$2:$C$38069,"&lt;30",Datos!$F$2:$F$38069,"STANDBY"),0),"")</f>
        <v/>
      </c>
      <c r="S34" s="7">
        <f>IFERROR(ROUND(AVERAGEIFS(Datos!$G$2:$G$38069,Datos!$E$2:$E$38069,$A34,Datos!$B$2:$B$38069,16,Datos!$C$2:$C$38069,"&gt;=30",Datos!$F$2:$F$38069,"STANDBY"),0),"")</f>
        <v/>
      </c>
      <c r="T34" s="7">
        <f>IFERROR(ROUND(AVERAGEIFS(Datos!$G$2:$G$38069,Datos!$E$2:$E$38069,$A34,Datos!$B$2:$B$38069,17,Datos!$C$2:$C$38069,"&lt;30",Datos!$F$2:$F$38069,"STANDBY"),0),"")</f>
        <v/>
      </c>
      <c r="U34" s="7">
        <f>IFERROR(ROUND(AVERAGEIFS(Datos!$G$2:$G$38069,Datos!$E$2:$E$38069,$A34,Datos!$B$2:$B$38069,17,Datos!$C$2:$C$38069,"&gt;=30",Datos!$F$2:$F$38069,"STANDBY"),0),"")</f>
        <v/>
      </c>
      <c r="V34" s="7">
        <f>IFERROR(ROUND(AVERAGEIFS(Datos!$G$2:$G$38069,Datos!$E$2:$E$38069,$A34,Datos!$B$2:$B$38069,18,Datos!$C$2:$C$38069,"&lt;30",Datos!$F$2:$F$38069,"STANDBY"),0),"")</f>
        <v/>
      </c>
      <c r="W34" s="7">
        <f>IFERROR(ROUND(AVERAGEIFS(Datos!$G$2:$G$38069,Datos!$E$2:$E$38069,$A34,Datos!$B$2:$B$38069,18,Datos!$C$2:$C$38069,"&gt;=30",Datos!$F$2:$F$38069,"STANDBY"),0),"")</f>
        <v/>
      </c>
      <c r="X34" s="7">
        <f>IFERROR(ROUND(AVERAGEIFS(Datos!$G$2:$G$38069,Datos!$E$2:$E$38069,$A34,Datos!$B$2:$B$38069,19,Datos!$C$2:$C$38069,"&lt;30",Datos!$F$2:$F$38069,"STANDBY"),0),"")</f>
        <v/>
      </c>
      <c r="Y34" s="7">
        <f>IFERROR(ROUND(AVERAGEIFS(Datos!$G$2:$G$38069,Datos!$E$2:$E$38069,$A34,Datos!$B$2:$B$38069,19,Datos!$C$2:$C$38069,"&gt;=30",Datos!$F$2:$F$38069,"STANDBY"),0),"")</f>
        <v/>
      </c>
      <c r="Z34" s="7">
        <f>IFERROR(ROUND(AVERAGEIFS(Datos!$G$2:$G$38069,Datos!$E$2:$E$38069,$A34,Datos!$B$2:$B$38069,20,Datos!$C$2:$C$38069,"&lt;30",Datos!$F$2:$F$38069,"STANDBY"),0),"")</f>
        <v/>
      </c>
      <c r="AA34" s="7">
        <f>IFERROR(ROUND(AVERAGEIFS(Datos!$G$2:$G$38069,Datos!$E$2:$E$38069,$A34,Datos!$B$2:$B$38069,20,Datos!$C$2:$C$38069,"&gt;=30",Datos!$F$2:$F$38069,"STANDBY"),0),"")</f>
        <v/>
      </c>
      <c r="AB34" s="7">
        <f>IFERROR(ROUND(AVERAGEIFS(Datos!$G$2:$G$38069,Datos!$E$2:$E$38069,$A34,Datos!$B$2:$B$38069,21,Datos!$C$2:$C$38069,"&lt;30",Datos!$F$2:$F$38069,"STANDBY"),0),"")</f>
        <v/>
      </c>
      <c r="AC34" s="7">
        <f>IFERROR(ROUND(AVERAGEIFS(Datos!$G$2:$G$38069,Datos!$E$2:$E$38069,$A34,Datos!$B$2:$B$38069,21,Datos!$C$2:$C$38069,"&gt;=30",Datos!$F$2:$F$38069,"STANDBY"),0),"")</f>
        <v/>
      </c>
      <c r="AD34" s="7">
        <f>IFERROR(ROUND(AVERAGEIFS(Datos!$G$2:$G$38069,Datos!$E$2:$E$38069,$A34,Datos!$B$2:$B$38069,22,Datos!$C$2:$C$38069,"&lt;30",Datos!$F$2:$F$38069,"STANDBY"),0),"")</f>
        <v/>
      </c>
      <c r="AE34" s="7">
        <f>IFERROR(ROUND(AVERAGEIFS(Datos!$G$2:$G$38069,Datos!$E$2:$E$38069,$A34,Datos!$B$2:$B$38069,22,Datos!$C$2:$C$38069,"&gt;=30",Datos!$F$2:$F$38069,"STANDBY"),0),"")</f>
        <v/>
      </c>
      <c r="AF34" s="7">
        <f>IFERROR(ROUND(AVERAGEIFS(Datos!$G$2:$G$38069,Datos!$E$2:$E$38069,$A34,Datos!$B$2:$B$38069,23,Datos!$C$2:$C$38069,"&lt;30",Datos!$F$2:$F$38069,"STANDBY"),0),"")</f>
        <v/>
      </c>
      <c r="AG34" s="7">
        <f>IFERROR(ROUND(AVERAGEIFS(Datos!$G$2:$G$38069,Datos!$E$2:$E$38069,$A34,Datos!$B$2:$B$38069,23,Datos!$C$2:$C$38069,"&gt;=30",Datos!$F$2:$F$38069,"STANDBY"),0),"")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IFERROR(ROUND(AVERAGEIFS(Datos!$G$2:$G$38069,Datos!$E$2:$E$38069,$A35,Datos!$B$2:$B$38069,8,Datos!$C$2:$C$38069,"&lt;30",Datos!$F$2:$F$38069,"STANDBY"),0),"")</f>
        <v/>
      </c>
      <c r="C35" s="7">
        <f>IFERROR(ROUND(AVERAGEIFS(Datos!$G$2:$G$38069,Datos!$E$2:$E$38069,$A35,Datos!$B$2:$B$38069,8,Datos!$C$2:$C$38069,"&gt;=30",Datos!$F$2:$F$38069,"STANDBY"),0),"")</f>
        <v/>
      </c>
      <c r="D35" s="7">
        <f>IFERROR(ROUND(AVERAGEIFS(Datos!$G$2:$G$38069,Datos!$E$2:$E$38069,$A35,Datos!$B$2:$B$38069,9,Datos!$C$2:$C$38069,"&lt;30",Datos!$F$2:$F$38069,"STANDBY"),0),"")</f>
        <v/>
      </c>
      <c r="E35" s="7">
        <f>IFERROR(ROUND(AVERAGEIFS(Datos!$G$2:$G$38069,Datos!$E$2:$E$38069,$A35,Datos!$B$2:$B$38069,9,Datos!$C$2:$C$38069,"&gt;=30",Datos!$F$2:$F$38069,"STANDBY"),0),"")</f>
        <v/>
      </c>
      <c r="F35" s="7">
        <f>IFERROR(ROUND(AVERAGEIFS(Datos!$G$2:$G$38069,Datos!$E$2:$E$38069,$A35,Datos!$B$2:$B$38069,10,Datos!$C$2:$C$38069,"&lt;30",Datos!$F$2:$F$38069,"STANDBY"),0),"")</f>
        <v/>
      </c>
      <c r="G35" s="7">
        <f>IFERROR(ROUND(AVERAGEIFS(Datos!$G$2:$G$38069,Datos!$E$2:$E$38069,$A35,Datos!$B$2:$B$38069,10,Datos!$C$2:$C$38069,"&gt;=30",Datos!$F$2:$F$38069,"STANDBY"),0),"")</f>
        <v/>
      </c>
      <c r="H35" s="7">
        <f>IFERROR(ROUND(AVERAGEIFS(Datos!$G$2:$G$38069,Datos!$E$2:$E$38069,$A35,Datos!$B$2:$B$38069,11,Datos!$C$2:$C$38069,"&lt;30",Datos!$F$2:$F$38069,"STANDBY"),0),"")</f>
        <v/>
      </c>
      <c r="I35" s="7">
        <f>IFERROR(ROUND(AVERAGEIFS(Datos!$G$2:$G$38069,Datos!$E$2:$E$38069,$A35,Datos!$B$2:$B$38069,11,Datos!$C$2:$C$38069,"&gt;=30",Datos!$F$2:$F$38069,"STANDBY"),0),"")</f>
        <v/>
      </c>
      <c r="J35" s="7">
        <f>IFERROR(ROUND(AVERAGEIFS(Datos!$G$2:$G$38069,Datos!$E$2:$E$38069,$A35,Datos!$B$2:$B$38069,12,Datos!$C$2:$C$38069,"&lt;30",Datos!$F$2:$F$38069,"STANDBY"),0),"")</f>
        <v/>
      </c>
      <c r="K35" s="7">
        <f>IFERROR(ROUND(AVERAGEIFS(Datos!$G$2:$G$38069,Datos!$E$2:$E$38069,$A35,Datos!$B$2:$B$38069,12,Datos!$C$2:$C$38069,"&gt;=30",Datos!$F$2:$F$38069,"STANDBY"),0),"")</f>
        <v/>
      </c>
      <c r="L35" s="7">
        <f>IFERROR(ROUND(AVERAGEIFS(Datos!$G$2:$G$38069,Datos!$E$2:$E$38069,$A35,Datos!$B$2:$B$38069,13,Datos!$C$2:$C$38069,"&lt;30",Datos!$F$2:$F$38069,"STANDBY"),0),"")</f>
        <v/>
      </c>
      <c r="M35" s="7">
        <f>IFERROR(ROUND(AVERAGEIFS(Datos!$G$2:$G$38069,Datos!$E$2:$E$38069,$A35,Datos!$B$2:$B$38069,13,Datos!$C$2:$C$38069,"&gt;=30",Datos!$F$2:$F$38069,"STANDBY"),0),"")</f>
        <v/>
      </c>
      <c r="N35" s="7">
        <f>IFERROR(ROUND(AVERAGEIFS(Datos!$G$2:$G$38069,Datos!$E$2:$E$38069,$A35,Datos!$B$2:$B$38069,14,Datos!$C$2:$C$38069,"&lt;30",Datos!$F$2:$F$38069,"STANDBY"),0),"")</f>
        <v/>
      </c>
      <c r="O35" s="7">
        <f>IFERROR(ROUND(AVERAGEIFS(Datos!$G$2:$G$38069,Datos!$E$2:$E$38069,$A35,Datos!$B$2:$B$38069,14,Datos!$C$2:$C$38069,"&gt;=30",Datos!$F$2:$F$38069,"STANDBY"),0),"")</f>
        <v/>
      </c>
      <c r="P35" s="7">
        <f>IFERROR(ROUND(AVERAGEIFS(Datos!$G$2:$G$38069,Datos!$E$2:$E$38069,$A35,Datos!$B$2:$B$38069,15,Datos!$C$2:$C$38069,"&lt;30",Datos!$F$2:$F$38069,"STANDBY"),0),"")</f>
        <v/>
      </c>
      <c r="Q35" s="7">
        <f>IFERROR(ROUND(AVERAGEIFS(Datos!$G$2:$G$38069,Datos!$E$2:$E$38069,$A35,Datos!$B$2:$B$38069,15,Datos!$C$2:$C$38069,"&gt;=30",Datos!$F$2:$F$38069,"STANDBY"),0),"")</f>
        <v/>
      </c>
      <c r="R35" s="7">
        <f>IFERROR(ROUND(AVERAGEIFS(Datos!$G$2:$G$38069,Datos!$E$2:$E$38069,$A35,Datos!$B$2:$B$38069,16,Datos!$C$2:$C$38069,"&lt;30",Datos!$F$2:$F$38069,"STANDBY"),0),"")</f>
        <v/>
      </c>
      <c r="S35" s="7">
        <f>IFERROR(ROUND(AVERAGEIFS(Datos!$G$2:$G$38069,Datos!$E$2:$E$38069,$A35,Datos!$B$2:$B$38069,16,Datos!$C$2:$C$38069,"&gt;=30",Datos!$F$2:$F$38069,"STANDBY"),0),"")</f>
        <v/>
      </c>
      <c r="T35" s="7">
        <f>IFERROR(ROUND(AVERAGEIFS(Datos!$G$2:$G$38069,Datos!$E$2:$E$38069,$A35,Datos!$B$2:$B$38069,17,Datos!$C$2:$C$38069,"&lt;30",Datos!$F$2:$F$38069,"STANDBY"),0),"")</f>
        <v/>
      </c>
      <c r="U35" s="7">
        <f>IFERROR(ROUND(AVERAGEIFS(Datos!$G$2:$G$38069,Datos!$E$2:$E$38069,$A35,Datos!$B$2:$B$38069,17,Datos!$C$2:$C$38069,"&gt;=30",Datos!$F$2:$F$38069,"STANDBY"),0),"")</f>
        <v/>
      </c>
      <c r="V35" s="7">
        <f>IFERROR(ROUND(AVERAGEIFS(Datos!$G$2:$G$38069,Datos!$E$2:$E$38069,$A35,Datos!$B$2:$B$38069,18,Datos!$C$2:$C$38069,"&lt;30",Datos!$F$2:$F$38069,"STANDBY"),0),"")</f>
        <v/>
      </c>
      <c r="W35" s="7">
        <f>IFERROR(ROUND(AVERAGEIFS(Datos!$G$2:$G$38069,Datos!$E$2:$E$38069,$A35,Datos!$B$2:$B$38069,18,Datos!$C$2:$C$38069,"&gt;=30",Datos!$F$2:$F$38069,"STANDBY"),0),"")</f>
        <v/>
      </c>
      <c r="X35" s="7">
        <f>IFERROR(ROUND(AVERAGEIFS(Datos!$G$2:$G$38069,Datos!$E$2:$E$38069,$A35,Datos!$B$2:$B$38069,19,Datos!$C$2:$C$38069,"&lt;30",Datos!$F$2:$F$38069,"STANDBY"),0),"")</f>
        <v/>
      </c>
      <c r="Y35" s="7">
        <f>IFERROR(ROUND(AVERAGEIFS(Datos!$G$2:$G$38069,Datos!$E$2:$E$38069,$A35,Datos!$B$2:$B$38069,19,Datos!$C$2:$C$38069,"&gt;=30",Datos!$F$2:$F$38069,"STANDBY"),0),"")</f>
        <v/>
      </c>
      <c r="Z35" s="7">
        <f>IFERROR(ROUND(AVERAGEIFS(Datos!$G$2:$G$38069,Datos!$E$2:$E$38069,$A35,Datos!$B$2:$B$38069,20,Datos!$C$2:$C$38069,"&lt;30",Datos!$F$2:$F$38069,"STANDBY"),0),"")</f>
        <v/>
      </c>
      <c r="AA35" s="7">
        <f>IFERROR(ROUND(AVERAGEIFS(Datos!$G$2:$G$38069,Datos!$E$2:$E$38069,$A35,Datos!$B$2:$B$38069,20,Datos!$C$2:$C$38069,"&gt;=30",Datos!$F$2:$F$38069,"STANDBY"),0),"")</f>
        <v/>
      </c>
      <c r="AB35" s="7">
        <f>IFERROR(ROUND(AVERAGEIFS(Datos!$G$2:$G$38069,Datos!$E$2:$E$38069,$A35,Datos!$B$2:$B$38069,21,Datos!$C$2:$C$38069,"&lt;30",Datos!$F$2:$F$38069,"STANDBY"),0),"")</f>
        <v/>
      </c>
      <c r="AC35" s="7">
        <f>IFERROR(ROUND(AVERAGEIFS(Datos!$G$2:$G$38069,Datos!$E$2:$E$38069,$A35,Datos!$B$2:$B$38069,21,Datos!$C$2:$C$38069,"&gt;=30",Datos!$F$2:$F$38069,"STANDBY"),0),"")</f>
        <v/>
      </c>
      <c r="AD35" s="7">
        <f>IFERROR(ROUND(AVERAGEIFS(Datos!$G$2:$G$38069,Datos!$E$2:$E$38069,$A35,Datos!$B$2:$B$38069,22,Datos!$C$2:$C$38069,"&lt;30",Datos!$F$2:$F$38069,"STANDBY"),0),"")</f>
        <v/>
      </c>
      <c r="AE35" s="7">
        <f>IFERROR(ROUND(AVERAGEIFS(Datos!$G$2:$G$38069,Datos!$E$2:$E$38069,$A35,Datos!$B$2:$B$38069,22,Datos!$C$2:$C$38069,"&gt;=30",Datos!$F$2:$F$38069,"STANDBY"),0),"")</f>
        <v/>
      </c>
      <c r="AF35" s="7">
        <f>IFERROR(ROUND(AVERAGEIFS(Datos!$G$2:$G$38069,Datos!$E$2:$E$38069,$A35,Datos!$B$2:$B$38069,23,Datos!$C$2:$C$38069,"&lt;30",Datos!$F$2:$F$38069,"STANDBY"),0),"")</f>
        <v/>
      </c>
      <c r="AG35" s="7">
        <f>IFERROR(ROUND(AVERAGEIFS(Datos!$G$2:$G$38069,Datos!$E$2:$E$38069,$A35,Datos!$B$2:$B$38069,23,Datos!$C$2:$C$38069,"&gt;=30",Datos!$F$2:$F$38069,"STANDBY"),0),"")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IFERROR(ROUND(AVERAGEIFS(Datos!$G$2:$G$38069,Datos!$E$2:$E$38069,$A36,Datos!$B$2:$B$38069,8,Datos!$C$2:$C$38069,"&lt;30",Datos!$F$2:$F$38069,"STANDBY"),0),"")</f>
        <v/>
      </c>
      <c r="C36" s="7">
        <f>IFERROR(ROUND(AVERAGEIFS(Datos!$G$2:$G$38069,Datos!$E$2:$E$38069,$A36,Datos!$B$2:$B$38069,8,Datos!$C$2:$C$38069,"&gt;=30",Datos!$F$2:$F$38069,"STANDBY"),0),"")</f>
        <v/>
      </c>
      <c r="D36" s="7">
        <f>IFERROR(ROUND(AVERAGEIFS(Datos!$G$2:$G$38069,Datos!$E$2:$E$38069,$A36,Datos!$B$2:$B$38069,9,Datos!$C$2:$C$38069,"&lt;30",Datos!$F$2:$F$38069,"STANDBY"),0),"")</f>
        <v/>
      </c>
      <c r="E36" s="7">
        <f>IFERROR(ROUND(AVERAGEIFS(Datos!$G$2:$G$38069,Datos!$E$2:$E$38069,$A36,Datos!$B$2:$B$38069,9,Datos!$C$2:$C$38069,"&gt;=30",Datos!$F$2:$F$38069,"STANDBY"),0),"")</f>
        <v/>
      </c>
      <c r="F36" s="7">
        <f>IFERROR(ROUND(AVERAGEIFS(Datos!$G$2:$G$38069,Datos!$E$2:$E$38069,$A36,Datos!$B$2:$B$38069,10,Datos!$C$2:$C$38069,"&lt;30",Datos!$F$2:$F$38069,"STANDBY"),0),"")</f>
        <v/>
      </c>
      <c r="G36" s="7">
        <f>IFERROR(ROUND(AVERAGEIFS(Datos!$G$2:$G$38069,Datos!$E$2:$E$38069,$A36,Datos!$B$2:$B$38069,10,Datos!$C$2:$C$38069,"&gt;=30",Datos!$F$2:$F$38069,"STANDBY"),0),"")</f>
        <v/>
      </c>
      <c r="H36" s="7">
        <f>IFERROR(ROUND(AVERAGEIFS(Datos!$G$2:$G$38069,Datos!$E$2:$E$38069,$A36,Datos!$B$2:$B$38069,11,Datos!$C$2:$C$38069,"&lt;30",Datos!$F$2:$F$38069,"STANDBY"),0),"")</f>
        <v/>
      </c>
      <c r="I36" s="7">
        <f>IFERROR(ROUND(AVERAGEIFS(Datos!$G$2:$G$38069,Datos!$E$2:$E$38069,$A36,Datos!$B$2:$B$38069,11,Datos!$C$2:$C$38069,"&gt;=30",Datos!$F$2:$F$38069,"STANDBY"),0),"")</f>
        <v/>
      </c>
      <c r="J36" s="7">
        <f>IFERROR(ROUND(AVERAGEIFS(Datos!$G$2:$G$38069,Datos!$E$2:$E$38069,$A36,Datos!$B$2:$B$38069,12,Datos!$C$2:$C$38069,"&lt;30",Datos!$F$2:$F$38069,"STANDBY"),0),"")</f>
        <v/>
      </c>
      <c r="K36" s="7">
        <f>IFERROR(ROUND(AVERAGEIFS(Datos!$G$2:$G$38069,Datos!$E$2:$E$38069,$A36,Datos!$B$2:$B$38069,12,Datos!$C$2:$C$38069,"&gt;=30",Datos!$F$2:$F$38069,"STANDBY"),0),"")</f>
        <v/>
      </c>
      <c r="L36" s="7">
        <f>IFERROR(ROUND(AVERAGEIFS(Datos!$G$2:$G$38069,Datos!$E$2:$E$38069,$A36,Datos!$B$2:$B$38069,13,Datos!$C$2:$C$38069,"&lt;30",Datos!$F$2:$F$38069,"STANDBY"),0),"")</f>
        <v/>
      </c>
      <c r="M36" s="7">
        <f>IFERROR(ROUND(AVERAGEIFS(Datos!$G$2:$G$38069,Datos!$E$2:$E$38069,$A36,Datos!$B$2:$B$38069,13,Datos!$C$2:$C$38069,"&gt;=30",Datos!$F$2:$F$38069,"STANDBY"),0),"")</f>
        <v/>
      </c>
      <c r="N36" s="7">
        <f>IFERROR(ROUND(AVERAGEIFS(Datos!$G$2:$G$38069,Datos!$E$2:$E$38069,$A36,Datos!$B$2:$B$38069,14,Datos!$C$2:$C$38069,"&lt;30",Datos!$F$2:$F$38069,"STANDBY"),0),"")</f>
        <v/>
      </c>
      <c r="O36" s="7">
        <f>IFERROR(ROUND(AVERAGEIFS(Datos!$G$2:$G$38069,Datos!$E$2:$E$38069,$A36,Datos!$B$2:$B$38069,14,Datos!$C$2:$C$38069,"&gt;=30",Datos!$F$2:$F$38069,"STANDBY"),0),"")</f>
        <v/>
      </c>
      <c r="P36" s="7">
        <f>IFERROR(ROUND(AVERAGEIFS(Datos!$G$2:$G$38069,Datos!$E$2:$E$38069,$A36,Datos!$B$2:$B$38069,15,Datos!$C$2:$C$38069,"&lt;30",Datos!$F$2:$F$38069,"STANDBY"),0),"")</f>
        <v/>
      </c>
      <c r="Q36" s="7">
        <f>IFERROR(ROUND(AVERAGEIFS(Datos!$G$2:$G$38069,Datos!$E$2:$E$38069,$A36,Datos!$B$2:$B$38069,15,Datos!$C$2:$C$38069,"&gt;=30",Datos!$F$2:$F$38069,"STANDBY"),0),"")</f>
        <v/>
      </c>
      <c r="R36" s="7">
        <f>IFERROR(ROUND(AVERAGEIFS(Datos!$G$2:$G$38069,Datos!$E$2:$E$38069,$A36,Datos!$B$2:$B$38069,16,Datos!$C$2:$C$38069,"&lt;30",Datos!$F$2:$F$38069,"STANDBY"),0),"")</f>
        <v/>
      </c>
      <c r="S36" s="7">
        <f>IFERROR(ROUND(AVERAGEIFS(Datos!$G$2:$G$38069,Datos!$E$2:$E$38069,$A36,Datos!$B$2:$B$38069,16,Datos!$C$2:$C$38069,"&gt;=30",Datos!$F$2:$F$38069,"STANDBY"),0),"")</f>
        <v/>
      </c>
      <c r="T36" s="7">
        <f>IFERROR(ROUND(AVERAGEIFS(Datos!$G$2:$G$38069,Datos!$E$2:$E$38069,$A36,Datos!$B$2:$B$38069,17,Datos!$C$2:$C$38069,"&lt;30",Datos!$F$2:$F$38069,"STANDBY"),0),"")</f>
        <v/>
      </c>
      <c r="U36" s="7">
        <f>IFERROR(ROUND(AVERAGEIFS(Datos!$G$2:$G$38069,Datos!$E$2:$E$38069,$A36,Datos!$B$2:$B$38069,17,Datos!$C$2:$C$38069,"&gt;=30",Datos!$F$2:$F$38069,"STANDBY"),0),"")</f>
        <v/>
      </c>
      <c r="V36" s="7">
        <f>IFERROR(ROUND(AVERAGEIFS(Datos!$G$2:$G$38069,Datos!$E$2:$E$38069,$A36,Datos!$B$2:$B$38069,18,Datos!$C$2:$C$38069,"&lt;30",Datos!$F$2:$F$38069,"STANDBY"),0),"")</f>
        <v/>
      </c>
      <c r="W36" s="7">
        <f>IFERROR(ROUND(AVERAGEIFS(Datos!$G$2:$G$38069,Datos!$E$2:$E$38069,$A36,Datos!$B$2:$B$38069,18,Datos!$C$2:$C$38069,"&gt;=30",Datos!$F$2:$F$38069,"STANDBY"),0),"")</f>
        <v/>
      </c>
      <c r="X36" s="7">
        <f>IFERROR(ROUND(AVERAGEIFS(Datos!$G$2:$G$38069,Datos!$E$2:$E$38069,$A36,Datos!$B$2:$B$38069,19,Datos!$C$2:$C$38069,"&lt;30",Datos!$F$2:$F$38069,"STANDBY"),0),"")</f>
        <v/>
      </c>
      <c r="Y36" s="7">
        <f>IFERROR(ROUND(AVERAGEIFS(Datos!$G$2:$G$38069,Datos!$E$2:$E$38069,$A36,Datos!$B$2:$B$38069,19,Datos!$C$2:$C$38069,"&gt;=30",Datos!$F$2:$F$38069,"STANDBY"),0),"")</f>
        <v/>
      </c>
      <c r="Z36" s="7">
        <f>IFERROR(ROUND(AVERAGEIFS(Datos!$G$2:$G$38069,Datos!$E$2:$E$38069,$A36,Datos!$B$2:$B$38069,20,Datos!$C$2:$C$38069,"&lt;30",Datos!$F$2:$F$38069,"STANDBY"),0),"")</f>
        <v/>
      </c>
      <c r="AA36" s="7">
        <f>IFERROR(ROUND(AVERAGEIFS(Datos!$G$2:$G$38069,Datos!$E$2:$E$38069,$A36,Datos!$B$2:$B$38069,20,Datos!$C$2:$C$38069,"&gt;=30",Datos!$F$2:$F$38069,"STANDBY"),0),"")</f>
        <v/>
      </c>
      <c r="AB36" s="7">
        <f>IFERROR(ROUND(AVERAGEIFS(Datos!$G$2:$G$38069,Datos!$E$2:$E$38069,$A36,Datos!$B$2:$B$38069,21,Datos!$C$2:$C$38069,"&lt;30",Datos!$F$2:$F$38069,"STANDBY"),0),"")</f>
        <v/>
      </c>
      <c r="AC36" s="7">
        <f>IFERROR(ROUND(AVERAGEIFS(Datos!$G$2:$G$38069,Datos!$E$2:$E$38069,$A36,Datos!$B$2:$B$38069,21,Datos!$C$2:$C$38069,"&gt;=30",Datos!$F$2:$F$38069,"STANDBY"),0),"")</f>
        <v/>
      </c>
      <c r="AD36" s="7">
        <f>IFERROR(ROUND(AVERAGEIFS(Datos!$G$2:$G$38069,Datos!$E$2:$E$38069,$A36,Datos!$B$2:$B$38069,22,Datos!$C$2:$C$38069,"&lt;30",Datos!$F$2:$F$38069,"STANDBY"),0),"")</f>
        <v/>
      </c>
      <c r="AE36" s="7">
        <f>IFERROR(ROUND(AVERAGEIFS(Datos!$G$2:$G$38069,Datos!$E$2:$E$38069,$A36,Datos!$B$2:$B$38069,22,Datos!$C$2:$C$38069,"&gt;=30",Datos!$F$2:$F$38069,"STANDBY"),0),"")</f>
        <v/>
      </c>
      <c r="AF36" s="7">
        <f>IFERROR(ROUND(AVERAGEIFS(Datos!$G$2:$G$38069,Datos!$E$2:$E$38069,$A36,Datos!$B$2:$B$38069,23,Datos!$C$2:$C$38069,"&lt;30",Datos!$F$2:$F$38069,"STANDBY"),0),"")</f>
        <v/>
      </c>
      <c r="AG36" s="7">
        <f>IFERROR(ROUND(AVERAGEIFS(Datos!$G$2:$G$38069,Datos!$E$2:$E$38069,$A36,Datos!$B$2:$B$38069,23,Datos!$C$2:$C$38069,"&gt;=30",Datos!$F$2:$F$38069,"STANDBY"),0),"")</f>
        <v/>
      </c>
    </row>
    <row r="37">
      <c r="A37" s="6" t="inlineStr">
        <is>
          <t>Dumbo the Flying Elephant</t>
        </is>
      </c>
      <c r="B37" s="7">
        <f>IFERROR(ROUND(AVERAGEIFS(Datos!$G$2:$G$38069,Datos!$E$2:$E$38069,$A37,Datos!$B$2:$B$38069,8,Datos!$C$2:$C$38069,"&lt;30",Datos!$F$2:$F$38069,"STANDBY"),0),"")</f>
        <v/>
      </c>
      <c r="C37" s="7">
        <f>IFERROR(ROUND(AVERAGEIFS(Datos!$G$2:$G$38069,Datos!$E$2:$E$38069,$A37,Datos!$B$2:$B$38069,8,Datos!$C$2:$C$38069,"&gt;=30",Datos!$F$2:$F$38069,"STANDBY"),0),"")</f>
        <v/>
      </c>
      <c r="D37" s="7">
        <f>IFERROR(ROUND(AVERAGEIFS(Datos!$G$2:$G$38069,Datos!$E$2:$E$38069,$A37,Datos!$B$2:$B$38069,9,Datos!$C$2:$C$38069,"&lt;30",Datos!$F$2:$F$38069,"STANDBY"),0),"")</f>
        <v/>
      </c>
      <c r="E37" s="7">
        <f>IFERROR(ROUND(AVERAGEIFS(Datos!$G$2:$G$38069,Datos!$E$2:$E$38069,$A37,Datos!$B$2:$B$38069,9,Datos!$C$2:$C$38069,"&gt;=30",Datos!$F$2:$F$38069,"STANDBY"),0),"")</f>
        <v/>
      </c>
      <c r="F37" s="7">
        <f>IFERROR(ROUND(AVERAGEIFS(Datos!$G$2:$G$38069,Datos!$E$2:$E$38069,$A37,Datos!$B$2:$B$38069,10,Datos!$C$2:$C$38069,"&lt;30",Datos!$F$2:$F$38069,"STANDBY"),0),"")</f>
        <v/>
      </c>
      <c r="G37" s="7">
        <f>IFERROR(ROUND(AVERAGEIFS(Datos!$G$2:$G$38069,Datos!$E$2:$E$38069,$A37,Datos!$B$2:$B$38069,10,Datos!$C$2:$C$38069,"&gt;=30",Datos!$F$2:$F$38069,"STANDBY"),0),"")</f>
        <v/>
      </c>
      <c r="H37" s="7">
        <f>IFERROR(ROUND(AVERAGEIFS(Datos!$G$2:$G$38069,Datos!$E$2:$E$38069,$A37,Datos!$B$2:$B$38069,11,Datos!$C$2:$C$38069,"&lt;30",Datos!$F$2:$F$38069,"STANDBY"),0),"")</f>
        <v/>
      </c>
      <c r="I37" s="7">
        <f>IFERROR(ROUND(AVERAGEIFS(Datos!$G$2:$G$38069,Datos!$E$2:$E$38069,$A37,Datos!$B$2:$B$38069,11,Datos!$C$2:$C$38069,"&gt;=30",Datos!$F$2:$F$38069,"STANDBY"),0),"")</f>
        <v/>
      </c>
      <c r="J37" s="7">
        <f>IFERROR(ROUND(AVERAGEIFS(Datos!$G$2:$G$38069,Datos!$E$2:$E$38069,$A37,Datos!$B$2:$B$38069,12,Datos!$C$2:$C$38069,"&lt;30",Datos!$F$2:$F$38069,"STANDBY"),0),"")</f>
        <v/>
      </c>
      <c r="K37" s="7">
        <f>IFERROR(ROUND(AVERAGEIFS(Datos!$G$2:$G$38069,Datos!$E$2:$E$38069,$A37,Datos!$B$2:$B$38069,12,Datos!$C$2:$C$38069,"&gt;=30",Datos!$F$2:$F$38069,"STANDBY"),0),"")</f>
        <v/>
      </c>
      <c r="L37" s="7">
        <f>IFERROR(ROUND(AVERAGEIFS(Datos!$G$2:$G$38069,Datos!$E$2:$E$38069,$A37,Datos!$B$2:$B$38069,13,Datos!$C$2:$C$38069,"&lt;30",Datos!$F$2:$F$38069,"STANDBY"),0),"")</f>
        <v/>
      </c>
      <c r="M37" s="7">
        <f>IFERROR(ROUND(AVERAGEIFS(Datos!$G$2:$G$38069,Datos!$E$2:$E$38069,$A37,Datos!$B$2:$B$38069,13,Datos!$C$2:$C$38069,"&gt;=30",Datos!$F$2:$F$38069,"STANDBY"),0),"")</f>
        <v/>
      </c>
      <c r="N37" s="7">
        <f>IFERROR(ROUND(AVERAGEIFS(Datos!$G$2:$G$38069,Datos!$E$2:$E$38069,$A37,Datos!$B$2:$B$38069,14,Datos!$C$2:$C$38069,"&lt;30",Datos!$F$2:$F$38069,"STANDBY"),0),"")</f>
        <v/>
      </c>
      <c r="O37" s="7">
        <f>IFERROR(ROUND(AVERAGEIFS(Datos!$G$2:$G$38069,Datos!$E$2:$E$38069,$A37,Datos!$B$2:$B$38069,14,Datos!$C$2:$C$38069,"&gt;=30",Datos!$F$2:$F$38069,"STANDBY"),0),"")</f>
        <v/>
      </c>
      <c r="P37" s="7">
        <f>IFERROR(ROUND(AVERAGEIFS(Datos!$G$2:$G$38069,Datos!$E$2:$E$38069,$A37,Datos!$B$2:$B$38069,15,Datos!$C$2:$C$38069,"&lt;30",Datos!$F$2:$F$38069,"STANDBY"),0),"")</f>
        <v/>
      </c>
      <c r="Q37" s="7">
        <f>IFERROR(ROUND(AVERAGEIFS(Datos!$G$2:$G$38069,Datos!$E$2:$E$38069,$A37,Datos!$B$2:$B$38069,15,Datos!$C$2:$C$38069,"&gt;=30",Datos!$F$2:$F$38069,"STANDBY"),0),"")</f>
        <v/>
      </c>
      <c r="R37" s="7">
        <f>IFERROR(ROUND(AVERAGEIFS(Datos!$G$2:$G$38069,Datos!$E$2:$E$38069,$A37,Datos!$B$2:$B$38069,16,Datos!$C$2:$C$38069,"&lt;30",Datos!$F$2:$F$38069,"STANDBY"),0),"")</f>
        <v/>
      </c>
      <c r="S37" s="7">
        <f>IFERROR(ROUND(AVERAGEIFS(Datos!$G$2:$G$38069,Datos!$E$2:$E$38069,$A37,Datos!$B$2:$B$38069,16,Datos!$C$2:$C$38069,"&gt;=30",Datos!$F$2:$F$38069,"STANDBY"),0),"")</f>
        <v/>
      </c>
      <c r="T37" s="7">
        <f>IFERROR(ROUND(AVERAGEIFS(Datos!$G$2:$G$38069,Datos!$E$2:$E$38069,$A37,Datos!$B$2:$B$38069,17,Datos!$C$2:$C$38069,"&lt;30",Datos!$F$2:$F$38069,"STANDBY"),0),"")</f>
        <v/>
      </c>
      <c r="U37" s="7">
        <f>IFERROR(ROUND(AVERAGEIFS(Datos!$G$2:$G$38069,Datos!$E$2:$E$38069,$A37,Datos!$B$2:$B$38069,17,Datos!$C$2:$C$38069,"&gt;=30",Datos!$F$2:$F$38069,"STANDBY"),0),"")</f>
        <v/>
      </c>
      <c r="V37" s="7">
        <f>IFERROR(ROUND(AVERAGEIFS(Datos!$G$2:$G$38069,Datos!$E$2:$E$38069,$A37,Datos!$B$2:$B$38069,18,Datos!$C$2:$C$38069,"&lt;30",Datos!$F$2:$F$38069,"STANDBY"),0),"")</f>
        <v/>
      </c>
      <c r="W37" s="7">
        <f>IFERROR(ROUND(AVERAGEIFS(Datos!$G$2:$G$38069,Datos!$E$2:$E$38069,$A37,Datos!$B$2:$B$38069,18,Datos!$C$2:$C$38069,"&gt;=30",Datos!$F$2:$F$38069,"STANDBY"),0),"")</f>
        <v/>
      </c>
      <c r="X37" s="7">
        <f>IFERROR(ROUND(AVERAGEIFS(Datos!$G$2:$G$38069,Datos!$E$2:$E$38069,$A37,Datos!$B$2:$B$38069,19,Datos!$C$2:$C$38069,"&lt;30",Datos!$F$2:$F$38069,"STANDBY"),0),"")</f>
        <v/>
      </c>
      <c r="Y37" s="7">
        <f>IFERROR(ROUND(AVERAGEIFS(Datos!$G$2:$G$38069,Datos!$E$2:$E$38069,$A37,Datos!$B$2:$B$38069,19,Datos!$C$2:$C$38069,"&gt;=30",Datos!$F$2:$F$38069,"STANDBY"),0),"")</f>
        <v/>
      </c>
      <c r="Z37" s="7">
        <f>IFERROR(ROUND(AVERAGEIFS(Datos!$G$2:$G$38069,Datos!$E$2:$E$38069,$A37,Datos!$B$2:$B$38069,20,Datos!$C$2:$C$38069,"&lt;30",Datos!$F$2:$F$38069,"STANDBY"),0),"")</f>
        <v/>
      </c>
      <c r="AA37" s="7">
        <f>IFERROR(ROUND(AVERAGEIFS(Datos!$G$2:$G$38069,Datos!$E$2:$E$38069,$A37,Datos!$B$2:$B$38069,20,Datos!$C$2:$C$38069,"&gt;=30",Datos!$F$2:$F$38069,"STANDBY"),0),"")</f>
        <v/>
      </c>
      <c r="AB37" s="7">
        <f>IFERROR(ROUND(AVERAGEIFS(Datos!$G$2:$G$38069,Datos!$E$2:$E$38069,$A37,Datos!$B$2:$B$38069,21,Datos!$C$2:$C$38069,"&lt;30",Datos!$F$2:$F$38069,"STANDBY"),0),"")</f>
        <v/>
      </c>
      <c r="AC37" s="7">
        <f>IFERROR(ROUND(AVERAGEIFS(Datos!$G$2:$G$38069,Datos!$E$2:$E$38069,$A37,Datos!$B$2:$B$38069,21,Datos!$C$2:$C$38069,"&gt;=30",Datos!$F$2:$F$38069,"STANDBY"),0),"")</f>
        <v/>
      </c>
      <c r="AD37" s="7">
        <f>IFERROR(ROUND(AVERAGEIFS(Datos!$G$2:$G$38069,Datos!$E$2:$E$38069,$A37,Datos!$B$2:$B$38069,22,Datos!$C$2:$C$38069,"&lt;30",Datos!$F$2:$F$38069,"STANDBY"),0),"")</f>
        <v/>
      </c>
      <c r="AE37" s="7">
        <f>IFERROR(ROUND(AVERAGEIFS(Datos!$G$2:$G$38069,Datos!$E$2:$E$38069,$A37,Datos!$B$2:$B$38069,22,Datos!$C$2:$C$38069,"&gt;=30",Datos!$F$2:$F$38069,"STANDBY"),0),"")</f>
        <v/>
      </c>
      <c r="AF37" s="7">
        <f>IFERROR(ROUND(AVERAGEIFS(Datos!$G$2:$G$38069,Datos!$E$2:$E$38069,$A37,Datos!$B$2:$B$38069,23,Datos!$C$2:$C$38069,"&lt;30",Datos!$F$2:$F$38069,"STANDBY"),0),"")</f>
        <v/>
      </c>
      <c r="AG37" s="7">
        <f>IFERROR(ROUND(AVERAGEIFS(Datos!$G$2:$G$38069,Datos!$E$2:$E$38069,$A37,Datos!$B$2:$B$38069,23,Datos!$C$2:$C$38069,"&gt;=30",Datos!$F$2:$F$38069,"STANDBY"),0),"")</f>
        <v/>
      </c>
    </row>
    <row r="38">
      <c r="A38" s="6" t="inlineStr">
        <is>
          <t>Frontierland Playground</t>
        </is>
      </c>
      <c r="B38" s="7">
        <f>IFERROR(ROUND(AVERAGEIFS(Datos!$G$2:$G$38069,Datos!$E$2:$E$38069,$A38,Datos!$B$2:$B$38069,8,Datos!$C$2:$C$38069,"&lt;30",Datos!$F$2:$F$38069,"STANDBY"),0),"")</f>
        <v/>
      </c>
      <c r="C38" s="7">
        <f>IFERROR(ROUND(AVERAGEIFS(Datos!$G$2:$G$38069,Datos!$E$2:$E$38069,$A38,Datos!$B$2:$B$38069,8,Datos!$C$2:$C$38069,"&gt;=30",Datos!$F$2:$F$38069,"STANDBY"),0),"")</f>
        <v/>
      </c>
      <c r="D38" s="7">
        <f>IFERROR(ROUND(AVERAGEIFS(Datos!$G$2:$G$38069,Datos!$E$2:$E$38069,$A38,Datos!$B$2:$B$38069,9,Datos!$C$2:$C$38069,"&lt;30",Datos!$F$2:$F$38069,"STANDBY"),0),"")</f>
        <v/>
      </c>
      <c r="E38" s="7">
        <f>IFERROR(ROUND(AVERAGEIFS(Datos!$G$2:$G$38069,Datos!$E$2:$E$38069,$A38,Datos!$B$2:$B$38069,9,Datos!$C$2:$C$38069,"&gt;=30",Datos!$F$2:$F$38069,"STANDBY"),0),"")</f>
        <v/>
      </c>
      <c r="F38" s="7">
        <f>IFERROR(ROUND(AVERAGEIFS(Datos!$G$2:$G$38069,Datos!$E$2:$E$38069,$A38,Datos!$B$2:$B$38069,10,Datos!$C$2:$C$38069,"&lt;30",Datos!$F$2:$F$38069,"STANDBY"),0),"")</f>
        <v/>
      </c>
      <c r="G38" s="7">
        <f>IFERROR(ROUND(AVERAGEIFS(Datos!$G$2:$G$38069,Datos!$E$2:$E$38069,$A38,Datos!$B$2:$B$38069,10,Datos!$C$2:$C$38069,"&gt;=30",Datos!$F$2:$F$38069,"STANDBY"),0),"")</f>
        <v/>
      </c>
      <c r="H38" s="7">
        <f>IFERROR(ROUND(AVERAGEIFS(Datos!$G$2:$G$38069,Datos!$E$2:$E$38069,$A38,Datos!$B$2:$B$38069,11,Datos!$C$2:$C$38069,"&lt;30",Datos!$F$2:$F$38069,"STANDBY"),0),"")</f>
        <v/>
      </c>
      <c r="I38" s="7">
        <f>IFERROR(ROUND(AVERAGEIFS(Datos!$G$2:$G$38069,Datos!$E$2:$E$38069,$A38,Datos!$B$2:$B$38069,11,Datos!$C$2:$C$38069,"&gt;=30",Datos!$F$2:$F$38069,"STANDBY"),0),"")</f>
        <v/>
      </c>
      <c r="J38" s="7">
        <f>IFERROR(ROUND(AVERAGEIFS(Datos!$G$2:$G$38069,Datos!$E$2:$E$38069,$A38,Datos!$B$2:$B$38069,12,Datos!$C$2:$C$38069,"&lt;30",Datos!$F$2:$F$38069,"STANDBY"),0),"")</f>
        <v/>
      </c>
      <c r="K38" s="7">
        <f>IFERROR(ROUND(AVERAGEIFS(Datos!$G$2:$G$38069,Datos!$E$2:$E$38069,$A38,Datos!$B$2:$B$38069,12,Datos!$C$2:$C$38069,"&gt;=30",Datos!$F$2:$F$38069,"STANDBY"),0),"")</f>
        <v/>
      </c>
      <c r="L38" s="7">
        <f>IFERROR(ROUND(AVERAGEIFS(Datos!$G$2:$G$38069,Datos!$E$2:$E$38069,$A38,Datos!$B$2:$B$38069,13,Datos!$C$2:$C$38069,"&lt;30",Datos!$F$2:$F$38069,"STANDBY"),0),"")</f>
        <v/>
      </c>
      <c r="M38" s="7">
        <f>IFERROR(ROUND(AVERAGEIFS(Datos!$G$2:$G$38069,Datos!$E$2:$E$38069,$A38,Datos!$B$2:$B$38069,13,Datos!$C$2:$C$38069,"&gt;=30",Datos!$F$2:$F$38069,"STANDBY"),0),"")</f>
        <v/>
      </c>
      <c r="N38" s="7">
        <f>IFERROR(ROUND(AVERAGEIFS(Datos!$G$2:$G$38069,Datos!$E$2:$E$38069,$A38,Datos!$B$2:$B$38069,14,Datos!$C$2:$C$38069,"&lt;30",Datos!$F$2:$F$38069,"STANDBY"),0),"")</f>
        <v/>
      </c>
      <c r="O38" s="7">
        <f>IFERROR(ROUND(AVERAGEIFS(Datos!$G$2:$G$38069,Datos!$E$2:$E$38069,$A38,Datos!$B$2:$B$38069,14,Datos!$C$2:$C$38069,"&gt;=30",Datos!$F$2:$F$38069,"STANDBY"),0),"")</f>
        <v/>
      </c>
      <c r="P38" s="7">
        <f>IFERROR(ROUND(AVERAGEIFS(Datos!$G$2:$G$38069,Datos!$E$2:$E$38069,$A38,Datos!$B$2:$B$38069,15,Datos!$C$2:$C$38069,"&lt;30",Datos!$F$2:$F$38069,"STANDBY"),0),"")</f>
        <v/>
      </c>
      <c r="Q38" s="7">
        <f>IFERROR(ROUND(AVERAGEIFS(Datos!$G$2:$G$38069,Datos!$E$2:$E$38069,$A38,Datos!$B$2:$B$38069,15,Datos!$C$2:$C$38069,"&gt;=30",Datos!$F$2:$F$38069,"STANDBY"),0),"")</f>
        <v/>
      </c>
      <c r="R38" s="7">
        <f>IFERROR(ROUND(AVERAGEIFS(Datos!$G$2:$G$38069,Datos!$E$2:$E$38069,$A38,Datos!$B$2:$B$38069,16,Datos!$C$2:$C$38069,"&lt;30",Datos!$F$2:$F$38069,"STANDBY"),0),"")</f>
        <v/>
      </c>
      <c r="S38" s="7">
        <f>IFERROR(ROUND(AVERAGEIFS(Datos!$G$2:$G$38069,Datos!$E$2:$E$38069,$A38,Datos!$B$2:$B$38069,16,Datos!$C$2:$C$38069,"&gt;=30",Datos!$F$2:$F$38069,"STANDBY"),0),"")</f>
        <v/>
      </c>
      <c r="T38" s="7">
        <f>IFERROR(ROUND(AVERAGEIFS(Datos!$G$2:$G$38069,Datos!$E$2:$E$38069,$A38,Datos!$B$2:$B$38069,17,Datos!$C$2:$C$38069,"&lt;30",Datos!$F$2:$F$38069,"STANDBY"),0),"")</f>
        <v/>
      </c>
      <c r="U38" s="7">
        <f>IFERROR(ROUND(AVERAGEIFS(Datos!$G$2:$G$38069,Datos!$E$2:$E$38069,$A38,Datos!$B$2:$B$38069,17,Datos!$C$2:$C$38069,"&gt;=30",Datos!$F$2:$F$38069,"STANDBY"),0),"")</f>
        <v/>
      </c>
      <c r="V38" s="7">
        <f>IFERROR(ROUND(AVERAGEIFS(Datos!$G$2:$G$38069,Datos!$E$2:$E$38069,$A38,Datos!$B$2:$B$38069,18,Datos!$C$2:$C$38069,"&lt;30",Datos!$F$2:$F$38069,"STANDBY"),0),"")</f>
        <v/>
      </c>
      <c r="W38" s="7">
        <f>IFERROR(ROUND(AVERAGEIFS(Datos!$G$2:$G$38069,Datos!$E$2:$E$38069,$A38,Datos!$B$2:$B$38069,18,Datos!$C$2:$C$38069,"&gt;=30",Datos!$F$2:$F$38069,"STANDBY"),0),"")</f>
        <v/>
      </c>
      <c r="X38" s="7">
        <f>IFERROR(ROUND(AVERAGEIFS(Datos!$G$2:$G$38069,Datos!$E$2:$E$38069,$A38,Datos!$B$2:$B$38069,19,Datos!$C$2:$C$38069,"&lt;30",Datos!$F$2:$F$38069,"STANDBY"),0),"")</f>
        <v/>
      </c>
      <c r="Y38" s="7">
        <f>IFERROR(ROUND(AVERAGEIFS(Datos!$G$2:$G$38069,Datos!$E$2:$E$38069,$A38,Datos!$B$2:$B$38069,19,Datos!$C$2:$C$38069,"&gt;=30",Datos!$F$2:$F$38069,"STANDBY"),0),"")</f>
        <v/>
      </c>
      <c r="Z38" s="7">
        <f>IFERROR(ROUND(AVERAGEIFS(Datos!$G$2:$G$38069,Datos!$E$2:$E$38069,$A38,Datos!$B$2:$B$38069,20,Datos!$C$2:$C$38069,"&lt;30",Datos!$F$2:$F$38069,"STANDBY"),0),"")</f>
        <v/>
      </c>
      <c r="AA38" s="7">
        <f>IFERROR(ROUND(AVERAGEIFS(Datos!$G$2:$G$38069,Datos!$E$2:$E$38069,$A38,Datos!$B$2:$B$38069,20,Datos!$C$2:$C$38069,"&gt;=30",Datos!$F$2:$F$38069,"STANDBY"),0),"")</f>
        <v/>
      </c>
      <c r="AB38" s="7">
        <f>IFERROR(ROUND(AVERAGEIFS(Datos!$G$2:$G$38069,Datos!$E$2:$E$38069,$A38,Datos!$B$2:$B$38069,21,Datos!$C$2:$C$38069,"&lt;30",Datos!$F$2:$F$38069,"STANDBY"),0),"")</f>
        <v/>
      </c>
      <c r="AC38" s="7">
        <f>IFERROR(ROUND(AVERAGEIFS(Datos!$G$2:$G$38069,Datos!$E$2:$E$38069,$A38,Datos!$B$2:$B$38069,21,Datos!$C$2:$C$38069,"&gt;=30",Datos!$F$2:$F$38069,"STANDBY"),0),"")</f>
        <v/>
      </c>
      <c r="AD38" s="7">
        <f>IFERROR(ROUND(AVERAGEIFS(Datos!$G$2:$G$38069,Datos!$E$2:$E$38069,$A38,Datos!$B$2:$B$38069,22,Datos!$C$2:$C$38069,"&lt;30",Datos!$F$2:$F$38069,"STANDBY"),0),"")</f>
        <v/>
      </c>
      <c r="AE38" s="7">
        <f>IFERROR(ROUND(AVERAGEIFS(Datos!$G$2:$G$38069,Datos!$E$2:$E$38069,$A38,Datos!$B$2:$B$38069,22,Datos!$C$2:$C$38069,"&gt;=30",Datos!$F$2:$F$38069,"STANDBY"),0),"")</f>
        <v/>
      </c>
      <c r="AF38" s="7">
        <f>IFERROR(ROUND(AVERAGEIFS(Datos!$G$2:$G$38069,Datos!$E$2:$E$38069,$A38,Datos!$B$2:$B$38069,23,Datos!$C$2:$C$38069,"&lt;30",Datos!$F$2:$F$38069,"STANDBY"),0),"")</f>
        <v/>
      </c>
      <c r="AG38" s="7">
        <f>IFERROR(ROUND(AVERAGEIFS(Datos!$G$2:$G$38069,Datos!$E$2:$E$38069,$A38,Datos!$B$2:$B$38069,23,Datos!$C$2:$C$38069,"&gt;=30",Datos!$F$2:$F$38069,"STANDBY"),0),"")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IFERROR(ROUND(AVERAGEIFS(Datos!$G$2:$G$38069,Datos!$E$2:$E$38069,$A39,Datos!$B$2:$B$38069,8,Datos!$C$2:$C$38069,"&lt;30",Datos!$F$2:$F$38069,"STANDBY"),0),"")</f>
        <v/>
      </c>
      <c r="C39" s="7">
        <f>IFERROR(ROUND(AVERAGEIFS(Datos!$G$2:$G$38069,Datos!$E$2:$E$38069,$A39,Datos!$B$2:$B$38069,8,Datos!$C$2:$C$38069,"&gt;=30",Datos!$F$2:$F$38069,"STANDBY"),0),"")</f>
        <v/>
      </c>
      <c r="D39" s="7">
        <f>IFERROR(ROUND(AVERAGEIFS(Datos!$G$2:$G$38069,Datos!$E$2:$E$38069,$A39,Datos!$B$2:$B$38069,9,Datos!$C$2:$C$38069,"&lt;30",Datos!$F$2:$F$38069,"STANDBY"),0),"")</f>
        <v/>
      </c>
      <c r="E39" s="7">
        <f>IFERROR(ROUND(AVERAGEIFS(Datos!$G$2:$G$38069,Datos!$E$2:$E$38069,$A39,Datos!$B$2:$B$38069,9,Datos!$C$2:$C$38069,"&gt;=30",Datos!$F$2:$F$38069,"STANDBY"),0),"")</f>
        <v/>
      </c>
      <c r="F39" s="7">
        <f>IFERROR(ROUND(AVERAGEIFS(Datos!$G$2:$G$38069,Datos!$E$2:$E$38069,$A39,Datos!$B$2:$B$38069,10,Datos!$C$2:$C$38069,"&lt;30",Datos!$F$2:$F$38069,"STANDBY"),0),"")</f>
        <v/>
      </c>
      <c r="G39" s="7">
        <f>IFERROR(ROUND(AVERAGEIFS(Datos!$G$2:$G$38069,Datos!$E$2:$E$38069,$A39,Datos!$B$2:$B$38069,10,Datos!$C$2:$C$38069,"&gt;=30",Datos!$F$2:$F$38069,"STANDBY"),0),"")</f>
        <v/>
      </c>
      <c r="H39" s="7">
        <f>IFERROR(ROUND(AVERAGEIFS(Datos!$G$2:$G$38069,Datos!$E$2:$E$38069,$A39,Datos!$B$2:$B$38069,11,Datos!$C$2:$C$38069,"&lt;30",Datos!$F$2:$F$38069,"STANDBY"),0),"")</f>
        <v/>
      </c>
      <c r="I39" s="7">
        <f>IFERROR(ROUND(AVERAGEIFS(Datos!$G$2:$G$38069,Datos!$E$2:$E$38069,$A39,Datos!$B$2:$B$38069,11,Datos!$C$2:$C$38069,"&gt;=30",Datos!$F$2:$F$38069,"STANDBY"),0),"")</f>
        <v/>
      </c>
      <c r="J39" s="7">
        <f>IFERROR(ROUND(AVERAGEIFS(Datos!$G$2:$G$38069,Datos!$E$2:$E$38069,$A39,Datos!$B$2:$B$38069,12,Datos!$C$2:$C$38069,"&lt;30",Datos!$F$2:$F$38069,"STANDBY"),0),"")</f>
        <v/>
      </c>
      <c r="K39" s="7">
        <f>IFERROR(ROUND(AVERAGEIFS(Datos!$G$2:$G$38069,Datos!$E$2:$E$38069,$A39,Datos!$B$2:$B$38069,12,Datos!$C$2:$C$38069,"&gt;=30",Datos!$F$2:$F$38069,"STANDBY"),0),"")</f>
        <v/>
      </c>
      <c r="L39" s="7">
        <f>IFERROR(ROUND(AVERAGEIFS(Datos!$G$2:$G$38069,Datos!$E$2:$E$38069,$A39,Datos!$B$2:$B$38069,13,Datos!$C$2:$C$38069,"&lt;30",Datos!$F$2:$F$38069,"STANDBY"),0),"")</f>
        <v/>
      </c>
      <c r="M39" s="7">
        <f>IFERROR(ROUND(AVERAGEIFS(Datos!$G$2:$G$38069,Datos!$E$2:$E$38069,$A39,Datos!$B$2:$B$38069,13,Datos!$C$2:$C$38069,"&gt;=30",Datos!$F$2:$F$38069,"STANDBY"),0),"")</f>
        <v/>
      </c>
      <c r="N39" s="7">
        <f>IFERROR(ROUND(AVERAGEIFS(Datos!$G$2:$G$38069,Datos!$E$2:$E$38069,$A39,Datos!$B$2:$B$38069,14,Datos!$C$2:$C$38069,"&lt;30",Datos!$F$2:$F$38069,"STANDBY"),0),"")</f>
        <v/>
      </c>
      <c r="O39" s="7">
        <f>IFERROR(ROUND(AVERAGEIFS(Datos!$G$2:$G$38069,Datos!$E$2:$E$38069,$A39,Datos!$B$2:$B$38069,14,Datos!$C$2:$C$38069,"&gt;=30",Datos!$F$2:$F$38069,"STANDBY"),0),"")</f>
        <v/>
      </c>
      <c r="P39" s="7">
        <f>IFERROR(ROUND(AVERAGEIFS(Datos!$G$2:$G$38069,Datos!$E$2:$E$38069,$A39,Datos!$B$2:$B$38069,15,Datos!$C$2:$C$38069,"&lt;30",Datos!$F$2:$F$38069,"STANDBY"),0),"")</f>
        <v/>
      </c>
      <c r="Q39" s="7">
        <f>IFERROR(ROUND(AVERAGEIFS(Datos!$G$2:$G$38069,Datos!$E$2:$E$38069,$A39,Datos!$B$2:$B$38069,15,Datos!$C$2:$C$38069,"&gt;=30",Datos!$F$2:$F$38069,"STANDBY"),0),"")</f>
        <v/>
      </c>
      <c r="R39" s="7">
        <f>IFERROR(ROUND(AVERAGEIFS(Datos!$G$2:$G$38069,Datos!$E$2:$E$38069,$A39,Datos!$B$2:$B$38069,16,Datos!$C$2:$C$38069,"&lt;30",Datos!$F$2:$F$38069,"STANDBY"),0),"")</f>
        <v/>
      </c>
      <c r="S39" s="7">
        <f>IFERROR(ROUND(AVERAGEIFS(Datos!$G$2:$G$38069,Datos!$E$2:$E$38069,$A39,Datos!$B$2:$B$38069,16,Datos!$C$2:$C$38069,"&gt;=30",Datos!$F$2:$F$38069,"STANDBY"),0),"")</f>
        <v/>
      </c>
      <c r="T39" s="7">
        <f>IFERROR(ROUND(AVERAGEIFS(Datos!$G$2:$G$38069,Datos!$E$2:$E$38069,$A39,Datos!$B$2:$B$38069,17,Datos!$C$2:$C$38069,"&lt;30",Datos!$F$2:$F$38069,"STANDBY"),0),"")</f>
        <v/>
      </c>
      <c r="U39" s="7">
        <f>IFERROR(ROUND(AVERAGEIFS(Datos!$G$2:$G$38069,Datos!$E$2:$E$38069,$A39,Datos!$B$2:$B$38069,17,Datos!$C$2:$C$38069,"&gt;=30",Datos!$F$2:$F$38069,"STANDBY"),0),"")</f>
        <v/>
      </c>
      <c r="V39" s="7">
        <f>IFERROR(ROUND(AVERAGEIFS(Datos!$G$2:$G$38069,Datos!$E$2:$E$38069,$A39,Datos!$B$2:$B$38069,18,Datos!$C$2:$C$38069,"&lt;30",Datos!$F$2:$F$38069,"STANDBY"),0),"")</f>
        <v/>
      </c>
      <c r="W39" s="7">
        <f>IFERROR(ROUND(AVERAGEIFS(Datos!$G$2:$G$38069,Datos!$E$2:$E$38069,$A39,Datos!$B$2:$B$38069,18,Datos!$C$2:$C$38069,"&gt;=30",Datos!$F$2:$F$38069,"STANDBY"),0),"")</f>
        <v/>
      </c>
      <c r="X39" s="7">
        <f>IFERROR(ROUND(AVERAGEIFS(Datos!$G$2:$G$38069,Datos!$E$2:$E$38069,$A39,Datos!$B$2:$B$38069,19,Datos!$C$2:$C$38069,"&lt;30",Datos!$F$2:$F$38069,"STANDBY"),0),"")</f>
        <v/>
      </c>
      <c r="Y39" s="7">
        <f>IFERROR(ROUND(AVERAGEIFS(Datos!$G$2:$G$38069,Datos!$E$2:$E$38069,$A39,Datos!$B$2:$B$38069,19,Datos!$C$2:$C$38069,"&gt;=30",Datos!$F$2:$F$38069,"STANDBY"),0),"")</f>
        <v/>
      </c>
      <c r="Z39" s="7">
        <f>IFERROR(ROUND(AVERAGEIFS(Datos!$G$2:$G$38069,Datos!$E$2:$E$38069,$A39,Datos!$B$2:$B$38069,20,Datos!$C$2:$C$38069,"&lt;30",Datos!$F$2:$F$38069,"STANDBY"),0),"")</f>
        <v/>
      </c>
      <c r="AA39" s="7">
        <f>IFERROR(ROUND(AVERAGEIFS(Datos!$G$2:$G$38069,Datos!$E$2:$E$38069,$A39,Datos!$B$2:$B$38069,20,Datos!$C$2:$C$38069,"&gt;=30",Datos!$F$2:$F$38069,"STANDBY"),0),"")</f>
        <v/>
      </c>
      <c r="AB39" s="7">
        <f>IFERROR(ROUND(AVERAGEIFS(Datos!$G$2:$G$38069,Datos!$E$2:$E$38069,$A39,Datos!$B$2:$B$38069,21,Datos!$C$2:$C$38069,"&lt;30",Datos!$F$2:$F$38069,"STANDBY"),0),"")</f>
        <v/>
      </c>
      <c r="AC39" s="7">
        <f>IFERROR(ROUND(AVERAGEIFS(Datos!$G$2:$G$38069,Datos!$E$2:$E$38069,$A39,Datos!$B$2:$B$38069,21,Datos!$C$2:$C$38069,"&gt;=30",Datos!$F$2:$F$38069,"STANDBY"),0),"")</f>
        <v/>
      </c>
      <c r="AD39" s="7">
        <f>IFERROR(ROUND(AVERAGEIFS(Datos!$G$2:$G$38069,Datos!$E$2:$E$38069,$A39,Datos!$B$2:$B$38069,22,Datos!$C$2:$C$38069,"&lt;30",Datos!$F$2:$F$38069,"STANDBY"),0),"")</f>
        <v/>
      </c>
      <c r="AE39" s="7">
        <f>IFERROR(ROUND(AVERAGEIFS(Datos!$G$2:$G$38069,Datos!$E$2:$E$38069,$A39,Datos!$B$2:$B$38069,22,Datos!$C$2:$C$38069,"&gt;=30",Datos!$F$2:$F$38069,"STANDBY"),0),"")</f>
        <v/>
      </c>
      <c r="AF39" s="7">
        <f>IFERROR(ROUND(AVERAGEIFS(Datos!$G$2:$G$38069,Datos!$E$2:$E$38069,$A39,Datos!$B$2:$B$38069,23,Datos!$C$2:$C$38069,"&lt;30",Datos!$F$2:$F$38069,"STANDBY"),0),"")</f>
        <v/>
      </c>
      <c r="AG39" s="7">
        <f>IFERROR(ROUND(AVERAGEIFS(Datos!$G$2:$G$38069,Datos!$E$2:$E$38069,$A39,Datos!$B$2:$B$38069,23,Datos!$C$2:$C$38069,"&gt;=30",Datos!$F$2:$F$38069,"STANDBY"),0),"")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IFERROR(ROUND(AVERAGEIFS(Datos!$G$2:$G$38069,Datos!$E$2:$E$38069,$A40,Datos!$B$2:$B$38069,8,Datos!$C$2:$C$38069,"&lt;30",Datos!$F$2:$F$38069,"STANDBY"),0),"")</f>
        <v/>
      </c>
      <c r="C40" s="7">
        <f>IFERROR(ROUND(AVERAGEIFS(Datos!$G$2:$G$38069,Datos!$E$2:$E$38069,$A40,Datos!$B$2:$B$38069,8,Datos!$C$2:$C$38069,"&gt;=30",Datos!$F$2:$F$38069,"STANDBY"),0),"")</f>
        <v/>
      </c>
      <c r="D40" s="7">
        <f>IFERROR(ROUND(AVERAGEIFS(Datos!$G$2:$G$38069,Datos!$E$2:$E$38069,$A40,Datos!$B$2:$B$38069,9,Datos!$C$2:$C$38069,"&lt;30",Datos!$F$2:$F$38069,"STANDBY"),0),"")</f>
        <v/>
      </c>
      <c r="E40" s="7">
        <f>IFERROR(ROUND(AVERAGEIFS(Datos!$G$2:$G$38069,Datos!$E$2:$E$38069,$A40,Datos!$B$2:$B$38069,9,Datos!$C$2:$C$38069,"&gt;=30",Datos!$F$2:$F$38069,"STANDBY"),0),"")</f>
        <v/>
      </c>
      <c r="F40" s="7">
        <f>IFERROR(ROUND(AVERAGEIFS(Datos!$G$2:$G$38069,Datos!$E$2:$E$38069,$A40,Datos!$B$2:$B$38069,10,Datos!$C$2:$C$38069,"&lt;30",Datos!$F$2:$F$38069,"STANDBY"),0),"")</f>
        <v/>
      </c>
      <c r="G40" s="7">
        <f>IFERROR(ROUND(AVERAGEIFS(Datos!$G$2:$G$38069,Datos!$E$2:$E$38069,$A40,Datos!$B$2:$B$38069,10,Datos!$C$2:$C$38069,"&gt;=30",Datos!$F$2:$F$38069,"STANDBY"),0),"")</f>
        <v/>
      </c>
      <c r="H40" s="7">
        <f>IFERROR(ROUND(AVERAGEIFS(Datos!$G$2:$G$38069,Datos!$E$2:$E$38069,$A40,Datos!$B$2:$B$38069,11,Datos!$C$2:$C$38069,"&lt;30",Datos!$F$2:$F$38069,"STANDBY"),0),"")</f>
        <v/>
      </c>
      <c r="I40" s="7">
        <f>IFERROR(ROUND(AVERAGEIFS(Datos!$G$2:$G$38069,Datos!$E$2:$E$38069,$A40,Datos!$B$2:$B$38069,11,Datos!$C$2:$C$38069,"&gt;=30",Datos!$F$2:$F$38069,"STANDBY"),0),"")</f>
        <v/>
      </c>
      <c r="J40" s="7">
        <f>IFERROR(ROUND(AVERAGEIFS(Datos!$G$2:$G$38069,Datos!$E$2:$E$38069,$A40,Datos!$B$2:$B$38069,12,Datos!$C$2:$C$38069,"&lt;30",Datos!$F$2:$F$38069,"STANDBY"),0),"")</f>
        <v/>
      </c>
      <c r="K40" s="7">
        <f>IFERROR(ROUND(AVERAGEIFS(Datos!$G$2:$G$38069,Datos!$E$2:$E$38069,$A40,Datos!$B$2:$B$38069,12,Datos!$C$2:$C$38069,"&gt;=30",Datos!$F$2:$F$38069,"STANDBY"),0),"")</f>
        <v/>
      </c>
      <c r="L40" s="7">
        <f>IFERROR(ROUND(AVERAGEIFS(Datos!$G$2:$G$38069,Datos!$E$2:$E$38069,$A40,Datos!$B$2:$B$38069,13,Datos!$C$2:$C$38069,"&lt;30",Datos!$F$2:$F$38069,"STANDBY"),0),"")</f>
        <v/>
      </c>
      <c r="M40" s="7">
        <f>IFERROR(ROUND(AVERAGEIFS(Datos!$G$2:$G$38069,Datos!$E$2:$E$38069,$A40,Datos!$B$2:$B$38069,13,Datos!$C$2:$C$38069,"&gt;=30",Datos!$F$2:$F$38069,"STANDBY"),0),"")</f>
        <v/>
      </c>
      <c r="N40" s="7">
        <f>IFERROR(ROUND(AVERAGEIFS(Datos!$G$2:$G$38069,Datos!$E$2:$E$38069,$A40,Datos!$B$2:$B$38069,14,Datos!$C$2:$C$38069,"&lt;30",Datos!$F$2:$F$38069,"STANDBY"),0),"")</f>
        <v/>
      </c>
      <c r="O40" s="7">
        <f>IFERROR(ROUND(AVERAGEIFS(Datos!$G$2:$G$38069,Datos!$E$2:$E$38069,$A40,Datos!$B$2:$B$38069,14,Datos!$C$2:$C$38069,"&gt;=30",Datos!$F$2:$F$38069,"STANDBY"),0),"")</f>
        <v/>
      </c>
      <c r="P40" s="7">
        <f>IFERROR(ROUND(AVERAGEIFS(Datos!$G$2:$G$38069,Datos!$E$2:$E$38069,$A40,Datos!$B$2:$B$38069,15,Datos!$C$2:$C$38069,"&lt;30",Datos!$F$2:$F$38069,"STANDBY"),0),"")</f>
        <v/>
      </c>
      <c r="Q40" s="7">
        <f>IFERROR(ROUND(AVERAGEIFS(Datos!$G$2:$G$38069,Datos!$E$2:$E$38069,$A40,Datos!$B$2:$B$38069,15,Datos!$C$2:$C$38069,"&gt;=30",Datos!$F$2:$F$38069,"STANDBY"),0),"")</f>
        <v/>
      </c>
      <c r="R40" s="7">
        <f>IFERROR(ROUND(AVERAGEIFS(Datos!$G$2:$G$38069,Datos!$E$2:$E$38069,$A40,Datos!$B$2:$B$38069,16,Datos!$C$2:$C$38069,"&lt;30",Datos!$F$2:$F$38069,"STANDBY"),0),"")</f>
        <v/>
      </c>
      <c r="S40" s="7">
        <f>IFERROR(ROUND(AVERAGEIFS(Datos!$G$2:$G$38069,Datos!$E$2:$E$38069,$A40,Datos!$B$2:$B$38069,16,Datos!$C$2:$C$38069,"&gt;=30",Datos!$F$2:$F$38069,"STANDBY"),0),"")</f>
        <v/>
      </c>
      <c r="T40" s="7">
        <f>IFERROR(ROUND(AVERAGEIFS(Datos!$G$2:$G$38069,Datos!$E$2:$E$38069,$A40,Datos!$B$2:$B$38069,17,Datos!$C$2:$C$38069,"&lt;30",Datos!$F$2:$F$38069,"STANDBY"),0),"")</f>
        <v/>
      </c>
      <c r="U40" s="7">
        <f>IFERROR(ROUND(AVERAGEIFS(Datos!$G$2:$G$38069,Datos!$E$2:$E$38069,$A40,Datos!$B$2:$B$38069,17,Datos!$C$2:$C$38069,"&gt;=30",Datos!$F$2:$F$38069,"STANDBY"),0),"")</f>
        <v/>
      </c>
      <c r="V40" s="7">
        <f>IFERROR(ROUND(AVERAGEIFS(Datos!$G$2:$G$38069,Datos!$E$2:$E$38069,$A40,Datos!$B$2:$B$38069,18,Datos!$C$2:$C$38069,"&lt;30",Datos!$F$2:$F$38069,"STANDBY"),0),"")</f>
        <v/>
      </c>
      <c r="W40" s="7">
        <f>IFERROR(ROUND(AVERAGEIFS(Datos!$G$2:$G$38069,Datos!$E$2:$E$38069,$A40,Datos!$B$2:$B$38069,18,Datos!$C$2:$C$38069,"&gt;=30",Datos!$F$2:$F$38069,"STANDBY"),0),"")</f>
        <v/>
      </c>
      <c r="X40" s="7">
        <f>IFERROR(ROUND(AVERAGEIFS(Datos!$G$2:$G$38069,Datos!$E$2:$E$38069,$A40,Datos!$B$2:$B$38069,19,Datos!$C$2:$C$38069,"&lt;30",Datos!$F$2:$F$38069,"STANDBY"),0),"")</f>
        <v/>
      </c>
      <c r="Y40" s="7">
        <f>IFERROR(ROUND(AVERAGEIFS(Datos!$G$2:$G$38069,Datos!$E$2:$E$38069,$A40,Datos!$B$2:$B$38069,19,Datos!$C$2:$C$38069,"&gt;=30",Datos!$F$2:$F$38069,"STANDBY"),0),"")</f>
        <v/>
      </c>
      <c r="Z40" s="7">
        <f>IFERROR(ROUND(AVERAGEIFS(Datos!$G$2:$G$38069,Datos!$E$2:$E$38069,$A40,Datos!$B$2:$B$38069,20,Datos!$C$2:$C$38069,"&lt;30",Datos!$F$2:$F$38069,"STANDBY"),0),"")</f>
        <v/>
      </c>
      <c r="AA40" s="7">
        <f>IFERROR(ROUND(AVERAGEIFS(Datos!$G$2:$G$38069,Datos!$E$2:$E$38069,$A40,Datos!$B$2:$B$38069,20,Datos!$C$2:$C$38069,"&gt;=30",Datos!$F$2:$F$38069,"STANDBY"),0),"")</f>
        <v/>
      </c>
      <c r="AB40" s="7">
        <f>IFERROR(ROUND(AVERAGEIFS(Datos!$G$2:$G$38069,Datos!$E$2:$E$38069,$A40,Datos!$B$2:$B$38069,21,Datos!$C$2:$C$38069,"&lt;30",Datos!$F$2:$F$38069,"STANDBY"),0),"")</f>
        <v/>
      </c>
      <c r="AC40" s="7">
        <f>IFERROR(ROUND(AVERAGEIFS(Datos!$G$2:$G$38069,Datos!$E$2:$E$38069,$A40,Datos!$B$2:$B$38069,21,Datos!$C$2:$C$38069,"&gt;=30",Datos!$F$2:$F$38069,"STANDBY"),0),"")</f>
        <v/>
      </c>
      <c r="AD40" s="7">
        <f>IFERROR(ROUND(AVERAGEIFS(Datos!$G$2:$G$38069,Datos!$E$2:$E$38069,$A40,Datos!$B$2:$B$38069,22,Datos!$C$2:$C$38069,"&lt;30",Datos!$F$2:$F$38069,"STANDBY"),0),"")</f>
        <v/>
      </c>
      <c r="AE40" s="7">
        <f>IFERROR(ROUND(AVERAGEIFS(Datos!$G$2:$G$38069,Datos!$E$2:$E$38069,$A40,Datos!$B$2:$B$38069,22,Datos!$C$2:$C$38069,"&gt;=30",Datos!$F$2:$F$38069,"STANDBY"),0),"")</f>
        <v/>
      </c>
      <c r="AF40" s="7">
        <f>IFERROR(ROUND(AVERAGEIFS(Datos!$G$2:$G$38069,Datos!$E$2:$E$38069,$A40,Datos!$B$2:$B$38069,23,Datos!$C$2:$C$38069,"&lt;30",Datos!$F$2:$F$38069,"STANDBY"),0),"")</f>
        <v/>
      </c>
      <c r="AG40" s="7">
        <f>IFERROR(ROUND(AVERAGEIFS(Datos!$G$2:$G$38069,Datos!$E$2:$E$38069,$A40,Datos!$B$2:$B$38069,23,Datos!$C$2:$C$38069,"&gt;=30",Datos!$F$2:$F$38069,"STANDBY"),0),"")</f>
        <v/>
      </c>
    </row>
    <row r="41">
      <c r="A41" s="6" t="inlineStr">
        <is>
          <t>La Cabane des Robinson</t>
        </is>
      </c>
      <c r="B41" s="7">
        <f>IFERROR(ROUND(AVERAGEIFS(Datos!$G$2:$G$38069,Datos!$E$2:$E$38069,$A41,Datos!$B$2:$B$38069,8,Datos!$C$2:$C$38069,"&lt;30",Datos!$F$2:$F$38069,"STANDBY"),0),"")</f>
        <v/>
      </c>
      <c r="C41" s="7">
        <f>IFERROR(ROUND(AVERAGEIFS(Datos!$G$2:$G$38069,Datos!$E$2:$E$38069,$A41,Datos!$B$2:$B$38069,8,Datos!$C$2:$C$38069,"&gt;=30",Datos!$F$2:$F$38069,"STANDBY"),0),"")</f>
        <v/>
      </c>
      <c r="D41" s="7">
        <f>IFERROR(ROUND(AVERAGEIFS(Datos!$G$2:$G$38069,Datos!$E$2:$E$38069,$A41,Datos!$B$2:$B$38069,9,Datos!$C$2:$C$38069,"&lt;30",Datos!$F$2:$F$38069,"STANDBY"),0),"")</f>
        <v/>
      </c>
      <c r="E41" s="7">
        <f>IFERROR(ROUND(AVERAGEIFS(Datos!$G$2:$G$38069,Datos!$E$2:$E$38069,$A41,Datos!$B$2:$B$38069,9,Datos!$C$2:$C$38069,"&gt;=30",Datos!$F$2:$F$38069,"STANDBY"),0),"")</f>
        <v/>
      </c>
      <c r="F41" s="7">
        <f>IFERROR(ROUND(AVERAGEIFS(Datos!$G$2:$G$38069,Datos!$E$2:$E$38069,$A41,Datos!$B$2:$B$38069,10,Datos!$C$2:$C$38069,"&lt;30",Datos!$F$2:$F$38069,"STANDBY"),0),"")</f>
        <v/>
      </c>
      <c r="G41" s="7">
        <f>IFERROR(ROUND(AVERAGEIFS(Datos!$G$2:$G$38069,Datos!$E$2:$E$38069,$A41,Datos!$B$2:$B$38069,10,Datos!$C$2:$C$38069,"&gt;=30",Datos!$F$2:$F$38069,"STANDBY"),0),"")</f>
        <v/>
      </c>
      <c r="H41" s="7">
        <f>IFERROR(ROUND(AVERAGEIFS(Datos!$G$2:$G$38069,Datos!$E$2:$E$38069,$A41,Datos!$B$2:$B$38069,11,Datos!$C$2:$C$38069,"&lt;30",Datos!$F$2:$F$38069,"STANDBY"),0),"")</f>
        <v/>
      </c>
      <c r="I41" s="7">
        <f>IFERROR(ROUND(AVERAGEIFS(Datos!$G$2:$G$38069,Datos!$E$2:$E$38069,$A41,Datos!$B$2:$B$38069,11,Datos!$C$2:$C$38069,"&gt;=30",Datos!$F$2:$F$38069,"STANDBY"),0),"")</f>
        <v/>
      </c>
      <c r="J41" s="7">
        <f>IFERROR(ROUND(AVERAGEIFS(Datos!$G$2:$G$38069,Datos!$E$2:$E$38069,$A41,Datos!$B$2:$B$38069,12,Datos!$C$2:$C$38069,"&lt;30",Datos!$F$2:$F$38069,"STANDBY"),0),"")</f>
        <v/>
      </c>
      <c r="K41" s="7">
        <f>IFERROR(ROUND(AVERAGEIFS(Datos!$G$2:$G$38069,Datos!$E$2:$E$38069,$A41,Datos!$B$2:$B$38069,12,Datos!$C$2:$C$38069,"&gt;=30",Datos!$F$2:$F$38069,"STANDBY"),0),"")</f>
        <v/>
      </c>
      <c r="L41" s="7">
        <f>IFERROR(ROUND(AVERAGEIFS(Datos!$G$2:$G$38069,Datos!$E$2:$E$38069,$A41,Datos!$B$2:$B$38069,13,Datos!$C$2:$C$38069,"&lt;30",Datos!$F$2:$F$38069,"STANDBY"),0),"")</f>
        <v/>
      </c>
      <c r="M41" s="7">
        <f>IFERROR(ROUND(AVERAGEIFS(Datos!$G$2:$G$38069,Datos!$E$2:$E$38069,$A41,Datos!$B$2:$B$38069,13,Datos!$C$2:$C$38069,"&gt;=30",Datos!$F$2:$F$38069,"STANDBY"),0),"")</f>
        <v/>
      </c>
      <c r="N41" s="7">
        <f>IFERROR(ROUND(AVERAGEIFS(Datos!$G$2:$G$38069,Datos!$E$2:$E$38069,$A41,Datos!$B$2:$B$38069,14,Datos!$C$2:$C$38069,"&lt;30",Datos!$F$2:$F$38069,"STANDBY"),0),"")</f>
        <v/>
      </c>
      <c r="O41" s="7">
        <f>IFERROR(ROUND(AVERAGEIFS(Datos!$G$2:$G$38069,Datos!$E$2:$E$38069,$A41,Datos!$B$2:$B$38069,14,Datos!$C$2:$C$38069,"&gt;=30",Datos!$F$2:$F$38069,"STANDBY"),0),"")</f>
        <v/>
      </c>
      <c r="P41" s="7">
        <f>IFERROR(ROUND(AVERAGEIFS(Datos!$G$2:$G$38069,Datos!$E$2:$E$38069,$A41,Datos!$B$2:$B$38069,15,Datos!$C$2:$C$38069,"&lt;30",Datos!$F$2:$F$38069,"STANDBY"),0),"")</f>
        <v/>
      </c>
      <c r="Q41" s="7">
        <f>IFERROR(ROUND(AVERAGEIFS(Datos!$G$2:$G$38069,Datos!$E$2:$E$38069,$A41,Datos!$B$2:$B$38069,15,Datos!$C$2:$C$38069,"&gt;=30",Datos!$F$2:$F$38069,"STANDBY"),0),"")</f>
        <v/>
      </c>
      <c r="R41" s="7">
        <f>IFERROR(ROUND(AVERAGEIFS(Datos!$G$2:$G$38069,Datos!$E$2:$E$38069,$A41,Datos!$B$2:$B$38069,16,Datos!$C$2:$C$38069,"&lt;30",Datos!$F$2:$F$38069,"STANDBY"),0),"")</f>
        <v/>
      </c>
      <c r="S41" s="7">
        <f>IFERROR(ROUND(AVERAGEIFS(Datos!$G$2:$G$38069,Datos!$E$2:$E$38069,$A41,Datos!$B$2:$B$38069,16,Datos!$C$2:$C$38069,"&gt;=30",Datos!$F$2:$F$38069,"STANDBY"),0),"")</f>
        <v/>
      </c>
      <c r="T41" s="7">
        <f>IFERROR(ROUND(AVERAGEIFS(Datos!$G$2:$G$38069,Datos!$E$2:$E$38069,$A41,Datos!$B$2:$B$38069,17,Datos!$C$2:$C$38069,"&lt;30",Datos!$F$2:$F$38069,"STANDBY"),0),"")</f>
        <v/>
      </c>
      <c r="U41" s="7">
        <f>IFERROR(ROUND(AVERAGEIFS(Datos!$G$2:$G$38069,Datos!$E$2:$E$38069,$A41,Datos!$B$2:$B$38069,17,Datos!$C$2:$C$38069,"&gt;=30",Datos!$F$2:$F$38069,"STANDBY"),0),"")</f>
        <v/>
      </c>
      <c r="V41" s="7">
        <f>IFERROR(ROUND(AVERAGEIFS(Datos!$G$2:$G$38069,Datos!$E$2:$E$38069,$A41,Datos!$B$2:$B$38069,18,Datos!$C$2:$C$38069,"&lt;30",Datos!$F$2:$F$38069,"STANDBY"),0),"")</f>
        <v/>
      </c>
      <c r="W41" s="7">
        <f>IFERROR(ROUND(AVERAGEIFS(Datos!$G$2:$G$38069,Datos!$E$2:$E$38069,$A41,Datos!$B$2:$B$38069,18,Datos!$C$2:$C$38069,"&gt;=30",Datos!$F$2:$F$38069,"STANDBY"),0),"")</f>
        <v/>
      </c>
      <c r="X41" s="7">
        <f>IFERROR(ROUND(AVERAGEIFS(Datos!$G$2:$G$38069,Datos!$E$2:$E$38069,$A41,Datos!$B$2:$B$38069,19,Datos!$C$2:$C$38069,"&lt;30",Datos!$F$2:$F$38069,"STANDBY"),0),"")</f>
        <v/>
      </c>
      <c r="Y41" s="7">
        <f>IFERROR(ROUND(AVERAGEIFS(Datos!$G$2:$G$38069,Datos!$E$2:$E$38069,$A41,Datos!$B$2:$B$38069,19,Datos!$C$2:$C$38069,"&gt;=30",Datos!$F$2:$F$38069,"STANDBY"),0),"")</f>
        <v/>
      </c>
      <c r="Z41" s="7">
        <f>IFERROR(ROUND(AVERAGEIFS(Datos!$G$2:$G$38069,Datos!$E$2:$E$38069,$A41,Datos!$B$2:$B$38069,20,Datos!$C$2:$C$38069,"&lt;30",Datos!$F$2:$F$38069,"STANDBY"),0),"")</f>
        <v/>
      </c>
      <c r="AA41" s="7">
        <f>IFERROR(ROUND(AVERAGEIFS(Datos!$G$2:$G$38069,Datos!$E$2:$E$38069,$A41,Datos!$B$2:$B$38069,20,Datos!$C$2:$C$38069,"&gt;=30",Datos!$F$2:$F$38069,"STANDBY"),0),"")</f>
        <v/>
      </c>
      <c r="AB41" s="7">
        <f>IFERROR(ROUND(AVERAGEIFS(Datos!$G$2:$G$38069,Datos!$E$2:$E$38069,$A41,Datos!$B$2:$B$38069,21,Datos!$C$2:$C$38069,"&lt;30",Datos!$F$2:$F$38069,"STANDBY"),0),"")</f>
        <v/>
      </c>
      <c r="AC41" s="7">
        <f>IFERROR(ROUND(AVERAGEIFS(Datos!$G$2:$G$38069,Datos!$E$2:$E$38069,$A41,Datos!$B$2:$B$38069,21,Datos!$C$2:$C$38069,"&gt;=30",Datos!$F$2:$F$38069,"STANDBY"),0),"")</f>
        <v/>
      </c>
      <c r="AD41" s="7">
        <f>IFERROR(ROUND(AVERAGEIFS(Datos!$G$2:$G$38069,Datos!$E$2:$E$38069,$A41,Datos!$B$2:$B$38069,22,Datos!$C$2:$C$38069,"&lt;30",Datos!$F$2:$F$38069,"STANDBY"),0),"")</f>
        <v/>
      </c>
      <c r="AE41" s="7">
        <f>IFERROR(ROUND(AVERAGEIFS(Datos!$G$2:$G$38069,Datos!$E$2:$E$38069,$A41,Datos!$B$2:$B$38069,22,Datos!$C$2:$C$38069,"&gt;=30",Datos!$F$2:$F$38069,"STANDBY"),0),"")</f>
        <v/>
      </c>
      <c r="AF41" s="7">
        <f>IFERROR(ROUND(AVERAGEIFS(Datos!$G$2:$G$38069,Datos!$E$2:$E$38069,$A41,Datos!$B$2:$B$38069,23,Datos!$C$2:$C$38069,"&lt;30",Datos!$F$2:$F$38069,"STANDBY"),0),"")</f>
        <v/>
      </c>
      <c r="AG41" s="7">
        <f>IFERROR(ROUND(AVERAGEIFS(Datos!$G$2:$G$38069,Datos!$E$2:$E$38069,$A41,Datos!$B$2:$B$38069,23,Datos!$C$2:$C$38069,"&gt;=30",Datos!$F$2:$F$38069,"STANDBY"),0),"")</f>
        <v/>
      </c>
    </row>
    <row r="42">
      <c r="A42" s="6" t="inlineStr">
        <is>
          <t>La Tanière du Dragon</t>
        </is>
      </c>
      <c r="B42" s="7">
        <f>IFERROR(ROUND(AVERAGEIFS(Datos!$G$2:$G$38069,Datos!$E$2:$E$38069,$A42,Datos!$B$2:$B$38069,8,Datos!$C$2:$C$38069,"&lt;30",Datos!$F$2:$F$38069,"STANDBY"),0),"")</f>
        <v/>
      </c>
      <c r="C42" s="7">
        <f>IFERROR(ROUND(AVERAGEIFS(Datos!$G$2:$G$38069,Datos!$E$2:$E$38069,$A42,Datos!$B$2:$B$38069,8,Datos!$C$2:$C$38069,"&gt;=30",Datos!$F$2:$F$38069,"STANDBY"),0),"")</f>
        <v/>
      </c>
      <c r="D42" s="7">
        <f>IFERROR(ROUND(AVERAGEIFS(Datos!$G$2:$G$38069,Datos!$E$2:$E$38069,$A42,Datos!$B$2:$B$38069,9,Datos!$C$2:$C$38069,"&lt;30",Datos!$F$2:$F$38069,"STANDBY"),0),"")</f>
        <v/>
      </c>
      <c r="E42" s="7">
        <f>IFERROR(ROUND(AVERAGEIFS(Datos!$G$2:$G$38069,Datos!$E$2:$E$38069,$A42,Datos!$B$2:$B$38069,9,Datos!$C$2:$C$38069,"&gt;=30",Datos!$F$2:$F$38069,"STANDBY"),0),"")</f>
        <v/>
      </c>
      <c r="F42" s="7">
        <f>IFERROR(ROUND(AVERAGEIFS(Datos!$G$2:$G$38069,Datos!$E$2:$E$38069,$A42,Datos!$B$2:$B$38069,10,Datos!$C$2:$C$38069,"&lt;30",Datos!$F$2:$F$38069,"STANDBY"),0),"")</f>
        <v/>
      </c>
      <c r="G42" s="7">
        <f>IFERROR(ROUND(AVERAGEIFS(Datos!$G$2:$G$38069,Datos!$E$2:$E$38069,$A42,Datos!$B$2:$B$38069,10,Datos!$C$2:$C$38069,"&gt;=30",Datos!$F$2:$F$38069,"STANDBY"),0),"")</f>
        <v/>
      </c>
      <c r="H42" s="7">
        <f>IFERROR(ROUND(AVERAGEIFS(Datos!$G$2:$G$38069,Datos!$E$2:$E$38069,$A42,Datos!$B$2:$B$38069,11,Datos!$C$2:$C$38069,"&lt;30",Datos!$F$2:$F$38069,"STANDBY"),0),"")</f>
        <v/>
      </c>
      <c r="I42" s="7">
        <f>IFERROR(ROUND(AVERAGEIFS(Datos!$G$2:$G$38069,Datos!$E$2:$E$38069,$A42,Datos!$B$2:$B$38069,11,Datos!$C$2:$C$38069,"&gt;=30",Datos!$F$2:$F$38069,"STANDBY"),0),"")</f>
        <v/>
      </c>
      <c r="J42" s="7">
        <f>IFERROR(ROUND(AVERAGEIFS(Datos!$G$2:$G$38069,Datos!$E$2:$E$38069,$A42,Datos!$B$2:$B$38069,12,Datos!$C$2:$C$38069,"&lt;30",Datos!$F$2:$F$38069,"STANDBY"),0),"")</f>
        <v/>
      </c>
      <c r="K42" s="7">
        <f>IFERROR(ROUND(AVERAGEIFS(Datos!$G$2:$G$38069,Datos!$E$2:$E$38069,$A42,Datos!$B$2:$B$38069,12,Datos!$C$2:$C$38069,"&gt;=30",Datos!$F$2:$F$38069,"STANDBY"),0),"")</f>
        <v/>
      </c>
      <c r="L42" s="7">
        <f>IFERROR(ROUND(AVERAGEIFS(Datos!$G$2:$G$38069,Datos!$E$2:$E$38069,$A42,Datos!$B$2:$B$38069,13,Datos!$C$2:$C$38069,"&lt;30",Datos!$F$2:$F$38069,"STANDBY"),0),"")</f>
        <v/>
      </c>
      <c r="M42" s="7">
        <f>IFERROR(ROUND(AVERAGEIFS(Datos!$G$2:$G$38069,Datos!$E$2:$E$38069,$A42,Datos!$B$2:$B$38069,13,Datos!$C$2:$C$38069,"&gt;=30",Datos!$F$2:$F$38069,"STANDBY"),0),"")</f>
        <v/>
      </c>
      <c r="N42" s="7">
        <f>IFERROR(ROUND(AVERAGEIFS(Datos!$G$2:$G$38069,Datos!$E$2:$E$38069,$A42,Datos!$B$2:$B$38069,14,Datos!$C$2:$C$38069,"&lt;30",Datos!$F$2:$F$38069,"STANDBY"),0),"")</f>
        <v/>
      </c>
      <c r="O42" s="7">
        <f>IFERROR(ROUND(AVERAGEIFS(Datos!$G$2:$G$38069,Datos!$E$2:$E$38069,$A42,Datos!$B$2:$B$38069,14,Datos!$C$2:$C$38069,"&gt;=30",Datos!$F$2:$F$38069,"STANDBY"),0),"")</f>
        <v/>
      </c>
      <c r="P42" s="7">
        <f>IFERROR(ROUND(AVERAGEIFS(Datos!$G$2:$G$38069,Datos!$E$2:$E$38069,$A42,Datos!$B$2:$B$38069,15,Datos!$C$2:$C$38069,"&lt;30",Datos!$F$2:$F$38069,"STANDBY"),0),"")</f>
        <v/>
      </c>
      <c r="Q42" s="7">
        <f>IFERROR(ROUND(AVERAGEIFS(Datos!$G$2:$G$38069,Datos!$E$2:$E$38069,$A42,Datos!$B$2:$B$38069,15,Datos!$C$2:$C$38069,"&gt;=30",Datos!$F$2:$F$38069,"STANDBY"),0),"")</f>
        <v/>
      </c>
      <c r="R42" s="7">
        <f>IFERROR(ROUND(AVERAGEIFS(Datos!$G$2:$G$38069,Datos!$E$2:$E$38069,$A42,Datos!$B$2:$B$38069,16,Datos!$C$2:$C$38069,"&lt;30",Datos!$F$2:$F$38069,"STANDBY"),0),"")</f>
        <v/>
      </c>
      <c r="S42" s="7">
        <f>IFERROR(ROUND(AVERAGEIFS(Datos!$G$2:$G$38069,Datos!$E$2:$E$38069,$A42,Datos!$B$2:$B$38069,16,Datos!$C$2:$C$38069,"&gt;=30",Datos!$F$2:$F$38069,"STANDBY"),0),"")</f>
        <v/>
      </c>
      <c r="T42" s="7">
        <f>IFERROR(ROUND(AVERAGEIFS(Datos!$G$2:$G$38069,Datos!$E$2:$E$38069,$A42,Datos!$B$2:$B$38069,17,Datos!$C$2:$C$38069,"&lt;30",Datos!$F$2:$F$38069,"STANDBY"),0),"")</f>
        <v/>
      </c>
      <c r="U42" s="7">
        <f>IFERROR(ROUND(AVERAGEIFS(Datos!$G$2:$G$38069,Datos!$E$2:$E$38069,$A42,Datos!$B$2:$B$38069,17,Datos!$C$2:$C$38069,"&gt;=30",Datos!$F$2:$F$38069,"STANDBY"),0),"")</f>
        <v/>
      </c>
      <c r="V42" s="7">
        <f>IFERROR(ROUND(AVERAGEIFS(Datos!$G$2:$G$38069,Datos!$E$2:$E$38069,$A42,Datos!$B$2:$B$38069,18,Datos!$C$2:$C$38069,"&lt;30",Datos!$F$2:$F$38069,"STANDBY"),0),"")</f>
        <v/>
      </c>
      <c r="W42" s="7">
        <f>IFERROR(ROUND(AVERAGEIFS(Datos!$G$2:$G$38069,Datos!$E$2:$E$38069,$A42,Datos!$B$2:$B$38069,18,Datos!$C$2:$C$38069,"&gt;=30",Datos!$F$2:$F$38069,"STANDBY"),0),"")</f>
        <v/>
      </c>
      <c r="X42" s="7">
        <f>IFERROR(ROUND(AVERAGEIFS(Datos!$G$2:$G$38069,Datos!$E$2:$E$38069,$A42,Datos!$B$2:$B$38069,19,Datos!$C$2:$C$38069,"&lt;30",Datos!$F$2:$F$38069,"STANDBY"),0),"")</f>
        <v/>
      </c>
      <c r="Y42" s="7">
        <f>IFERROR(ROUND(AVERAGEIFS(Datos!$G$2:$G$38069,Datos!$E$2:$E$38069,$A42,Datos!$B$2:$B$38069,19,Datos!$C$2:$C$38069,"&gt;=30",Datos!$F$2:$F$38069,"STANDBY"),0),"")</f>
        <v/>
      </c>
      <c r="Z42" s="7">
        <f>IFERROR(ROUND(AVERAGEIFS(Datos!$G$2:$G$38069,Datos!$E$2:$E$38069,$A42,Datos!$B$2:$B$38069,20,Datos!$C$2:$C$38069,"&lt;30",Datos!$F$2:$F$38069,"STANDBY"),0),"")</f>
        <v/>
      </c>
      <c r="AA42" s="7">
        <f>IFERROR(ROUND(AVERAGEIFS(Datos!$G$2:$G$38069,Datos!$E$2:$E$38069,$A42,Datos!$B$2:$B$38069,20,Datos!$C$2:$C$38069,"&gt;=30",Datos!$F$2:$F$38069,"STANDBY"),0),"")</f>
        <v/>
      </c>
      <c r="AB42" s="7">
        <f>IFERROR(ROUND(AVERAGEIFS(Datos!$G$2:$G$38069,Datos!$E$2:$E$38069,$A42,Datos!$B$2:$B$38069,21,Datos!$C$2:$C$38069,"&lt;30",Datos!$F$2:$F$38069,"STANDBY"),0),"")</f>
        <v/>
      </c>
      <c r="AC42" s="7">
        <f>IFERROR(ROUND(AVERAGEIFS(Datos!$G$2:$G$38069,Datos!$E$2:$E$38069,$A42,Datos!$B$2:$B$38069,21,Datos!$C$2:$C$38069,"&gt;=30",Datos!$F$2:$F$38069,"STANDBY"),0),"")</f>
        <v/>
      </c>
      <c r="AD42" s="7">
        <f>IFERROR(ROUND(AVERAGEIFS(Datos!$G$2:$G$38069,Datos!$E$2:$E$38069,$A42,Datos!$B$2:$B$38069,22,Datos!$C$2:$C$38069,"&lt;30",Datos!$F$2:$F$38069,"STANDBY"),0),"")</f>
        <v/>
      </c>
      <c r="AE42" s="7">
        <f>IFERROR(ROUND(AVERAGEIFS(Datos!$G$2:$G$38069,Datos!$E$2:$E$38069,$A42,Datos!$B$2:$B$38069,22,Datos!$C$2:$C$38069,"&gt;=30",Datos!$F$2:$F$38069,"STANDBY"),0),"")</f>
        <v/>
      </c>
      <c r="AF42" s="7">
        <f>IFERROR(ROUND(AVERAGEIFS(Datos!$G$2:$G$38069,Datos!$E$2:$E$38069,$A42,Datos!$B$2:$B$38069,23,Datos!$C$2:$C$38069,"&lt;30",Datos!$F$2:$F$38069,"STANDBY"),0),"")</f>
        <v/>
      </c>
      <c r="AG42" s="7">
        <f>IFERROR(ROUND(AVERAGEIFS(Datos!$G$2:$G$38069,Datos!$E$2:$E$38069,$A42,Datos!$B$2:$B$38069,23,Datos!$C$2:$C$38069,"&gt;=30",Datos!$F$2:$F$38069,"STANDBY"),0),"")</f>
        <v/>
      </c>
    </row>
    <row r="43">
      <c r="A43" s="6" t="inlineStr">
        <is>
          <t>Le Carrousel de Lancelot</t>
        </is>
      </c>
      <c r="B43" s="7">
        <f>IFERROR(ROUND(AVERAGEIFS(Datos!$G$2:$G$38069,Datos!$E$2:$E$38069,$A43,Datos!$B$2:$B$38069,8,Datos!$C$2:$C$38069,"&lt;30",Datos!$F$2:$F$38069,"STANDBY"),0),"")</f>
        <v/>
      </c>
      <c r="C43" s="7">
        <f>IFERROR(ROUND(AVERAGEIFS(Datos!$G$2:$G$38069,Datos!$E$2:$E$38069,$A43,Datos!$B$2:$B$38069,8,Datos!$C$2:$C$38069,"&gt;=30",Datos!$F$2:$F$38069,"STANDBY"),0),"")</f>
        <v/>
      </c>
      <c r="D43" s="7">
        <f>IFERROR(ROUND(AVERAGEIFS(Datos!$G$2:$G$38069,Datos!$E$2:$E$38069,$A43,Datos!$B$2:$B$38069,9,Datos!$C$2:$C$38069,"&lt;30",Datos!$F$2:$F$38069,"STANDBY"),0),"")</f>
        <v/>
      </c>
      <c r="E43" s="7">
        <f>IFERROR(ROUND(AVERAGEIFS(Datos!$G$2:$G$38069,Datos!$E$2:$E$38069,$A43,Datos!$B$2:$B$38069,9,Datos!$C$2:$C$38069,"&gt;=30",Datos!$F$2:$F$38069,"STANDBY"),0),"")</f>
        <v/>
      </c>
      <c r="F43" s="7">
        <f>IFERROR(ROUND(AVERAGEIFS(Datos!$G$2:$G$38069,Datos!$E$2:$E$38069,$A43,Datos!$B$2:$B$38069,10,Datos!$C$2:$C$38069,"&lt;30",Datos!$F$2:$F$38069,"STANDBY"),0),"")</f>
        <v/>
      </c>
      <c r="G43" s="7">
        <f>IFERROR(ROUND(AVERAGEIFS(Datos!$G$2:$G$38069,Datos!$E$2:$E$38069,$A43,Datos!$B$2:$B$38069,10,Datos!$C$2:$C$38069,"&gt;=30",Datos!$F$2:$F$38069,"STANDBY"),0),"")</f>
        <v/>
      </c>
      <c r="H43" s="7">
        <f>IFERROR(ROUND(AVERAGEIFS(Datos!$G$2:$G$38069,Datos!$E$2:$E$38069,$A43,Datos!$B$2:$B$38069,11,Datos!$C$2:$C$38069,"&lt;30",Datos!$F$2:$F$38069,"STANDBY"),0),"")</f>
        <v/>
      </c>
      <c r="I43" s="7">
        <f>IFERROR(ROUND(AVERAGEIFS(Datos!$G$2:$G$38069,Datos!$E$2:$E$38069,$A43,Datos!$B$2:$B$38069,11,Datos!$C$2:$C$38069,"&gt;=30",Datos!$F$2:$F$38069,"STANDBY"),0),"")</f>
        <v/>
      </c>
      <c r="J43" s="7">
        <f>IFERROR(ROUND(AVERAGEIFS(Datos!$G$2:$G$38069,Datos!$E$2:$E$38069,$A43,Datos!$B$2:$B$38069,12,Datos!$C$2:$C$38069,"&lt;30",Datos!$F$2:$F$38069,"STANDBY"),0),"")</f>
        <v/>
      </c>
      <c r="K43" s="7">
        <f>IFERROR(ROUND(AVERAGEIFS(Datos!$G$2:$G$38069,Datos!$E$2:$E$38069,$A43,Datos!$B$2:$B$38069,12,Datos!$C$2:$C$38069,"&gt;=30",Datos!$F$2:$F$38069,"STANDBY"),0),"")</f>
        <v/>
      </c>
      <c r="L43" s="7">
        <f>IFERROR(ROUND(AVERAGEIFS(Datos!$G$2:$G$38069,Datos!$E$2:$E$38069,$A43,Datos!$B$2:$B$38069,13,Datos!$C$2:$C$38069,"&lt;30",Datos!$F$2:$F$38069,"STANDBY"),0),"")</f>
        <v/>
      </c>
      <c r="M43" s="7">
        <f>IFERROR(ROUND(AVERAGEIFS(Datos!$G$2:$G$38069,Datos!$E$2:$E$38069,$A43,Datos!$B$2:$B$38069,13,Datos!$C$2:$C$38069,"&gt;=30",Datos!$F$2:$F$38069,"STANDBY"),0),"")</f>
        <v/>
      </c>
      <c r="N43" s="7">
        <f>IFERROR(ROUND(AVERAGEIFS(Datos!$G$2:$G$38069,Datos!$E$2:$E$38069,$A43,Datos!$B$2:$B$38069,14,Datos!$C$2:$C$38069,"&lt;30",Datos!$F$2:$F$38069,"STANDBY"),0),"")</f>
        <v/>
      </c>
      <c r="O43" s="7">
        <f>IFERROR(ROUND(AVERAGEIFS(Datos!$G$2:$G$38069,Datos!$E$2:$E$38069,$A43,Datos!$B$2:$B$38069,14,Datos!$C$2:$C$38069,"&gt;=30",Datos!$F$2:$F$38069,"STANDBY"),0),"")</f>
        <v/>
      </c>
      <c r="P43" s="7">
        <f>IFERROR(ROUND(AVERAGEIFS(Datos!$G$2:$G$38069,Datos!$E$2:$E$38069,$A43,Datos!$B$2:$B$38069,15,Datos!$C$2:$C$38069,"&lt;30",Datos!$F$2:$F$38069,"STANDBY"),0),"")</f>
        <v/>
      </c>
      <c r="Q43" s="7">
        <f>IFERROR(ROUND(AVERAGEIFS(Datos!$G$2:$G$38069,Datos!$E$2:$E$38069,$A43,Datos!$B$2:$B$38069,15,Datos!$C$2:$C$38069,"&gt;=30",Datos!$F$2:$F$38069,"STANDBY"),0),"")</f>
        <v/>
      </c>
      <c r="R43" s="7">
        <f>IFERROR(ROUND(AVERAGEIFS(Datos!$G$2:$G$38069,Datos!$E$2:$E$38069,$A43,Datos!$B$2:$B$38069,16,Datos!$C$2:$C$38069,"&lt;30",Datos!$F$2:$F$38069,"STANDBY"),0),"")</f>
        <v/>
      </c>
      <c r="S43" s="7">
        <f>IFERROR(ROUND(AVERAGEIFS(Datos!$G$2:$G$38069,Datos!$E$2:$E$38069,$A43,Datos!$B$2:$B$38069,16,Datos!$C$2:$C$38069,"&gt;=30",Datos!$F$2:$F$38069,"STANDBY"),0),"")</f>
        <v/>
      </c>
      <c r="T43" s="7">
        <f>IFERROR(ROUND(AVERAGEIFS(Datos!$G$2:$G$38069,Datos!$E$2:$E$38069,$A43,Datos!$B$2:$B$38069,17,Datos!$C$2:$C$38069,"&lt;30",Datos!$F$2:$F$38069,"STANDBY"),0),"")</f>
        <v/>
      </c>
      <c r="U43" s="7">
        <f>IFERROR(ROUND(AVERAGEIFS(Datos!$G$2:$G$38069,Datos!$E$2:$E$38069,$A43,Datos!$B$2:$B$38069,17,Datos!$C$2:$C$38069,"&gt;=30",Datos!$F$2:$F$38069,"STANDBY"),0),"")</f>
        <v/>
      </c>
      <c r="V43" s="7">
        <f>IFERROR(ROUND(AVERAGEIFS(Datos!$G$2:$G$38069,Datos!$E$2:$E$38069,$A43,Datos!$B$2:$B$38069,18,Datos!$C$2:$C$38069,"&lt;30",Datos!$F$2:$F$38069,"STANDBY"),0),"")</f>
        <v/>
      </c>
      <c r="W43" s="7">
        <f>IFERROR(ROUND(AVERAGEIFS(Datos!$G$2:$G$38069,Datos!$E$2:$E$38069,$A43,Datos!$B$2:$B$38069,18,Datos!$C$2:$C$38069,"&gt;=30",Datos!$F$2:$F$38069,"STANDBY"),0),"")</f>
        <v/>
      </c>
      <c r="X43" s="7">
        <f>IFERROR(ROUND(AVERAGEIFS(Datos!$G$2:$G$38069,Datos!$E$2:$E$38069,$A43,Datos!$B$2:$B$38069,19,Datos!$C$2:$C$38069,"&lt;30",Datos!$F$2:$F$38069,"STANDBY"),0),"")</f>
        <v/>
      </c>
      <c r="Y43" s="7">
        <f>IFERROR(ROUND(AVERAGEIFS(Datos!$G$2:$G$38069,Datos!$E$2:$E$38069,$A43,Datos!$B$2:$B$38069,19,Datos!$C$2:$C$38069,"&gt;=30",Datos!$F$2:$F$38069,"STANDBY"),0),"")</f>
        <v/>
      </c>
      <c r="Z43" s="7">
        <f>IFERROR(ROUND(AVERAGEIFS(Datos!$G$2:$G$38069,Datos!$E$2:$E$38069,$A43,Datos!$B$2:$B$38069,20,Datos!$C$2:$C$38069,"&lt;30",Datos!$F$2:$F$38069,"STANDBY"),0),"")</f>
        <v/>
      </c>
      <c r="AA43" s="7">
        <f>IFERROR(ROUND(AVERAGEIFS(Datos!$G$2:$G$38069,Datos!$E$2:$E$38069,$A43,Datos!$B$2:$B$38069,20,Datos!$C$2:$C$38069,"&gt;=30",Datos!$F$2:$F$38069,"STANDBY"),0),"")</f>
        <v/>
      </c>
      <c r="AB43" s="7">
        <f>IFERROR(ROUND(AVERAGEIFS(Datos!$G$2:$G$38069,Datos!$E$2:$E$38069,$A43,Datos!$B$2:$B$38069,21,Datos!$C$2:$C$38069,"&lt;30",Datos!$F$2:$F$38069,"STANDBY"),0),"")</f>
        <v/>
      </c>
      <c r="AC43" s="7">
        <f>IFERROR(ROUND(AVERAGEIFS(Datos!$G$2:$G$38069,Datos!$E$2:$E$38069,$A43,Datos!$B$2:$B$38069,21,Datos!$C$2:$C$38069,"&gt;=30",Datos!$F$2:$F$38069,"STANDBY"),0),"")</f>
        <v/>
      </c>
      <c r="AD43" s="7">
        <f>IFERROR(ROUND(AVERAGEIFS(Datos!$G$2:$G$38069,Datos!$E$2:$E$38069,$A43,Datos!$B$2:$B$38069,22,Datos!$C$2:$C$38069,"&lt;30",Datos!$F$2:$F$38069,"STANDBY"),0),"")</f>
        <v/>
      </c>
      <c r="AE43" s="7">
        <f>IFERROR(ROUND(AVERAGEIFS(Datos!$G$2:$G$38069,Datos!$E$2:$E$38069,$A43,Datos!$B$2:$B$38069,22,Datos!$C$2:$C$38069,"&gt;=30",Datos!$F$2:$F$38069,"STANDBY"),0),"")</f>
        <v/>
      </c>
      <c r="AF43" s="7">
        <f>IFERROR(ROUND(AVERAGEIFS(Datos!$G$2:$G$38069,Datos!$E$2:$E$38069,$A43,Datos!$B$2:$B$38069,23,Datos!$C$2:$C$38069,"&lt;30",Datos!$F$2:$F$38069,"STANDBY"),0),"")</f>
        <v/>
      </c>
      <c r="AG43" s="7">
        <f>IFERROR(ROUND(AVERAGEIFS(Datos!$G$2:$G$38069,Datos!$E$2:$E$38069,$A43,Datos!$B$2:$B$38069,23,Datos!$C$2:$C$38069,"&gt;=30",Datos!$F$2:$F$38069,"STANDBY"),0),"")</f>
        <v/>
      </c>
    </row>
    <row r="44">
      <c r="A44" s="6" t="inlineStr">
        <is>
          <t>Le Passage Enchanté d'Aladdin</t>
        </is>
      </c>
      <c r="B44" s="7">
        <f>IFERROR(ROUND(AVERAGEIFS(Datos!$G$2:$G$38069,Datos!$E$2:$E$38069,$A44,Datos!$B$2:$B$38069,8,Datos!$C$2:$C$38069,"&lt;30",Datos!$F$2:$F$38069,"STANDBY"),0),"")</f>
        <v/>
      </c>
      <c r="C44" s="7">
        <f>IFERROR(ROUND(AVERAGEIFS(Datos!$G$2:$G$38069,Datos!$E$2:$E$38069,$A44,Datos!$B$2:$B$38069,8,Datos!$C$2:$C$38069,"&gt;=30",Datos!$F$2:$F$38069,"STANDBY"),0),"")</f>
        <v/>
      </c>
      <c r="D44" s="7">
        <f>IFERROR(ROUND(AVERAGEIFS(Datos!$G$2:$G$38069,Datos!$E$2:$E$38069,$A44,Datos!$B$2:$B$38069,9,Datos!$C$2:$C$38069,"&lt;30",Datos!$F$2:$F$38069,"STANDBY"),0),"")</f>
        <v/>
      </c>
      <c r="E44" s="7">
        <f>IFERROR(ROUND(AVERAGEIFS(Datos!$G$2:$G$38069,Datos!$E$2:$E$38069,$A44,Datos!$B$2:$B$38069,9,Datos!$C$2:$C$38069,"&gt;=30",Datos!$F$2:$F$38069,"STANDBY"),0),"")</f>
        <v/>
      </c>
      <c r="F44" s="7">
        <f>IFERROR(ROUND(AVERAGEIFS(Datos!$G$2:$G$38069,Datos!$E$2:$E$38069,$A44,Datos!$B$2:$B$38069,10,Datos!$C$2:$C$38069,"&lt;30",Datos!$F$2:$F$38069,"STANDBY"),0),"")</f>
        <v/>
      </c>
      <c r="G44" s="7">
        <f>IFERROR(ROUND(AVERAGEIFS(Datos!$G$2:$G$38069,Datos!$E$2:$E$38069,$A44,Datos!$B$2:$B$38069,10,Datos!$C$2:$C$38069,"&gt;=30",Datos!$F$2:$F$38069,"STANDBY"),0),"")</f>
        <v/>
      </c>
      <c r="H44" s="7">
        <f>IFERROR(ROUND(AVERAGEIFS(Datos!$G$2:$G$38069,Datos!$E$2:$E$38069,$A44,Datos!$B$2:$B$38069,11,Datos!$C$2:$C$38069,"&lt;30",Datos!$F$2:$F$38069,"STANDBY"),0),"")</f>
        <v/>
      </c>
      <c r="I44" s="7">
        <f>IFERROR(ROUND(AVERAGEIFS(Datos!$G$2:$G$38069,Datos!$E$2:$E$38069,$A44,Datos!$B$2:$B$38069,11,Datos!$C$2:$C$38069,"&gt;=30",Datos!$F$2:$F$38069,"STANDBY"),0),"")</f>
        <v/>
      </c>
      <c r="J44" s="7">
        <f>IFERROR(ROUND(AVERAGEIFS(Datos!$G$2:$G$38069,Datos!$E$2:$E$38069,$A44,Datos!$B$2:$B$38069,12,Datos!$C$2:$C$38069,"&lt;30",Datos!$F$2:$F$38069,"STANDBY"),0),"")</f>
        <v/>
      </c>
      <c r="K44" s="7">
        <f>IFERROR(ROUND(AVERAGEIFS(Datos!$G$2:$G$38069,Datos!$E$2:$E$38069,$A44,Datos!$B$2:$B$38069,12,Datos!$C$2:$C$38069,"&gt;=30",Datos!$F$2:$F$38069,"STANDBY"),0),"")</f>
        <v/>
      </c>
      <c r="L44" s="7">
        <f>IFERROR(ROUND(AVERAGEIFS(Datos!$G$2:$G$38069,Datos!$E$2:$E$38069,$A44,Datos!$B$2:$B$38069,13,Datos!$C$2:$C$38069,"&lt;30",Datos!$F$2:$F$38069,"STANDBY"),0),"")</f>
        <v/>
      </c>
      <c r="M44" s="7">
        <f>IFERROR(ROUND(AVERAGEIFS(Datos!$G$2:$G$38069,Datos!$E$2:$E$38069,$A44,Datos!$B$2:$B$38069,13,Datos!$C$2:$C$38069,"&gt;=30",Datos!$F$2:$F$38069,"STANDBY"),0),"")</f>
        <v/>
      </c>
      <c r="N44" s="7">
        <f>IFERROR(ROUND(AVERAGEIFS(Datos!$G$2:$G$38069,Datos!$E$2:$E$38069,$A44,Datos!$B$2:$B$38069,14,Datos!$C$2:$C$38069,"&lt;30",Datos!$F$2:$F$38069,"STANDBY"),0),"")</f>
        <v/>
      </c>
      <c r="O44" s="7">
        <f>IFERROR(ROUND(AVERAGEIFS(Datos!$G$2:$G$38069,Datos!$E$2:$E$38069,$A44,Datos!$B$2:$B$38069,14,Datos!$C$2:$C$38069,"&gt;=30",Datos!$F$2:$F$38069,"STANDBY"),0),"")</f>
        <v/>
      </c>
      <c r="P44" s="7">
        <f>IFERROR(ROUND(AVERAGEIFS(Datos!$G$2:$G$38069,Datos!$E$2:$E$38069,$A44,Datos!$B$2:$B$38069,15,Datos!$C$2:$C$38069,"&lt;30",Datos!$F$2:$F$38069,"STANDBY"),0),"")</f>
        <v/>
      </c>
      <c r="Q44" s="7">
        <f>IFERROR(ROUND(AVERAGEIFS(Datos!$G$2:$G$38069,Datos!$E$2:$E$38069,$A44,Datos!$B$2:$B$38069,15,Datos!$C$2:$C$38069,"&gt;=30",Datos!$F$2:$F$38069,"STANDBY"),0),"")</f>
        <v/>
      </c>
      <c r="R44" s="7">
        <f>IFERROR(ROUND(AVERAGEIFS(Datos!$G$2:$G$38069,Datos!$E$2:$E$38069,$A44,Datos!$B$2:$B$38069,16,Datos!$C$2:$C$38069,"&lt;30",Datos!$F$2:$F$38069,"STANDBY"),0),"")</f>
        <v/>
      </c>
      <c r="S44" s="7">
        <f>IFERROR(ROUND(AVERAGEIFS(Datos!$G$2:$G$38069,Datos!$E$2:$E$38069,$A44,Datos!$B$2:$B$38069,16,Datos!$C$2:$C$38069,"&gt;=30",Datos!$F$2:$F$38069,"STANDBY"),0),"")</f>
        <v/>
      </c>
      <c r="T44" s="7">
        <f>IFERROR(ROUND(AVERAGEIFS(Datos!$G$2:$G$38069,Datos!$E$2:$E$38069,$A44,Datos!$B$2:$B$38069,17,Datos!$C$2:$C$38069,"&lt;30",Datos!$F$2:$F$38069,"STANDBY"),0),"")</f>
        <v/>
      </c>
      <c r="U44" s="7">
        <f>IFERROR(ROUND(AVERAGEIFS(Datos!$G$2:$G$38069,Datos!$E$2:$E$38069,$A44,Datos!$B$2:$B$38069,17,Datos!$C$2:$C$38069,"&gt;=30",Datos!$F$2:$F$38069,"STANDBY"),0),"")</f>
        <v/>
      </c>
      <c r="V44" s="7">
        <f>IFERROR(ROUND(AVERAGEIFS(Datos!$G$2:$G$38069,Datos!$E$2:$E$38069,$A44,Datos!$B$2:$B$38069,18,Datos!$C$2:$C$38069,"&lt;30",Datos!$F$2:$F$38069,"STANDBY"),0),"")</f>
        <v/>
      </c>
      <c r="W44" s="7">
        <f>IFERROR(ROUND(AVERAGEIFS(Datos!$G$2:$G$38069,Datos!$E$2:$E$38069,$A44,Datos!$B$2:$B$38069,18,Datos!$C$2:$C$38069,"&gt;=30",Datos!$F$2:$F$38069,"STANDBY"),0),"")</f>
        <v/>
      </c>
      <c r="X44" s="7">
        <f>IFERROR(ROUND(AVERAGEIFS(Datos!$G$2:$G$38069,Datos!$E$2:$E$38069,$A44,Datos!$B$2:$B$38069,19,Datos!$C$2:$C$38069,"&lt;30",Datos!$F$2:$F$38069,"STANDBY"),0),"")</f>
        <v/>
      </c>
      <c r="Y44" s="7">
        <f>IFERROR(ROUND(AVERAGEIFS(Datos!$G$2:$G$38069,Datos!$E$2:$E$38069,$A44,Datos!$B$2:$B$38069,19,Datos!$C$2:$C$38069,"&gt;=30",Datos!$F$2:$F$38069,"STANDBY"),0),"")</f>
        <v/>
      </c>
      <c r="Z44" s="7">
        <f>IFERROR(ROUND(AVERAGEIFS(Datos!$G$2:$G$38069,Datos!$E$2:$E$38069,$A44,Datos!$B$2:$B$38069,20,Datos!$C$2:$C$38069,"&lt;30",Datos!$F$2:$F$38069,"STANDBY"),0),"")</f>
        <v/>
      </c>
      <c r="AA44" s="7">
        <f>IFERROR(ROUND(AVERAGEIFS(Datos!$G$2:$G$38069,Datos!$E$2:$E$38069,$A44,Datos!$B$2:$B$38069,20,Datos!$C$2:$C$38069,"&gt;=30",Datos!$F$2:$F$38069,"STANDBY"),0),"")</f>
        <v/>
      </c>
      <c r="AB44" s="7">
        <f>IFERROR(ROUND(AVERAGEIFS(Datos!$G$2:$G$38069,Datos!$E$2:$E$38069,$A44,Datos!$B$2:$B$38069,21,Datos!$C$2:$C$38069,"&lt;30",Datos!$F$2:$F$38069,"STANDBY"),0),"")</f>
        <v/>
      </c>
      <c r="AC44" s="7">
        <f>IFERROR(ROUND(AVERAGEIFS(Datos!$G$2:$G$38069,Datos!$E$2:$E$38069,$A44,Datos!$B$2:$B$38069,21,Datos!$C$2:$C$38069,"&gt;=30",Datos!$F$2:$F$38069,"STANDBY"),0),"")</f>
        <v/>
      </c>
      <c r="AD44" s="7">
        <f>IFERROR(ROUND(AVERAGEIFS(Datos!$G$2:$G$38069,Datos!$E$2:$E$38069,$A44,Datos!$B$2:$B$38069,22,Datos!$C$2:$C$38069,"&lt;30",Datos!$F$2:$F$38069,"STANDBY"),0),"")</f>
        <v/>
      </c>
      <c r="AE44" s="7">
        <f>IFERROR(ROUND(AVERAGEIFS(Datos!$G$2:$G$38069,Datos!$E$2:$E$38069,$A44,Datos!$B$2:$B$38069,22,Datos!$C$2:$C$38069,"&gt;=30",Datos!$F$2:$F$38069,"STANDBY"),0),"")</f>
        <v/>
      </c>
      <c r="AF44" s="7">
        <f>IFERROR(ROUND(AVERAGEIFS(Datos!$G$2:$G$38069,Datos!$E$2:$E$38069,$A44,Datos!$B$2:$B$38069,23,Datos!$C$2:$C$38069,"&lt;30",Datos!$F$2:$F$38069,"STANDBY"),0),"")</f>
        <v/>
      </c>
      <c r="AG44" s="7">
        <f>IFERROR(ROUND(AVERAGEIFS(Datos!$G$2:$G$38069,Datos!$E$2:$E$38069,$A44,Datos!$B$2:$B$38069,23,Datos!$C$2:$C$38069,"&gt;=30",Datos!$F$2:$F$38069,"STANDBY"),0),"")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IFERROR(ROUND(AVERAGEIFS(Datos!$G$2:$G$38069,Datos!$E$2:$E$38069,$A45,Datos!$B$2:$B$38069,8,Datos!$C$2:$C$38069,"&lt;30",Datos!$F$2:$F$38069,"STANDBY"),0),"")</f>
        <v/>
      </c>
      <c r="C45" s="7">
        <f>IFERROR(ROUND(AVERAGEIFS(Datos!$G$2:$G$38069,Datos!$E$2:$E$38069,$A45,Datos!$B$2:$B$38069,8,Datos!$C$2:$C$38069,"&gt;=30",Datos!$F$2:$F$38069,"STANDBY"),0),"")</f>
        <v/>
      </c>
      <c r="D45" s="7">
        <f>IFERROR(ROUND(AVERAGEIFS(Datos!$G$2:$G$38069,Datos!$E$2:$E$38069,$A45,Datos!$B$2:$B$38069,9,Datos!$C$2:$C$38069,"&lt;30",Datos!$F$2:$F$38069,"STANDBY"),0),"")</f>
        <v/>
      </c>
      <c r="E45" s="7">
        <f>IFERROR(ROUND(AVERAGEIFS(Datos!$G$2:$G$38069,Datos!$E$2:$E$38069,$A45,Datos!$B$2:$B$38069,9,Datos!$C$2:$C$38069,"&gt;=30",Datos!$F$2:$F$38069,"STANDBY"),0),"")</f>
        <v/>
      </c>
      <c r="F45" s="7">
        <f>IFERROR(ROUND(AVERAGEIFS(Datos!$G$2:$G$38069,Datos!$E$2:$E$38069,$A45,Datos!$B$2:$B$38069,10,Datos!$C$2:$C$38069,"&lt;30",Datos!$F$2:$F$38069,"STANDBY"),0),"")</f>
        <v/>
      </c>
      <c r="G45" s="7">
        <f>IFERROR(ROUND(AVERAGEIFS(Datos!$G$2:$G$38069,Datos!$E$2:$E$38069,$A45,Datos!$B$2:$B$38069,10,Datos!$C$2:$C$38069,"&gt;=30",Datos!$F$2:$F$38069,"STANDBY"),0),"")</f>
        <v/>
      </c>
      <c r="H45" s="7">
        <f>IFERROR(ROUND(AVERAGEIFS(Datos!$G$2:$G$38069,Datos!$E$2:$E$38069,$A45,Datos!$B$2:$B$38069,11,Datos!$C$2:$C$38069,"&lt;30",Datos!$F$2:$F$38069,"STANDBY"),0),"")</f>
        <v/>
      </c>
      <c r="I45" s="7">
        <f>IFERROR(ROUND(AVERAGEIFS(Datos!$G$2:$G$38069,Datos!$E$2:$E$38069,$A45,Datos!$B$2:$B$38069,11,Datos!$C$2:$C$38069,"&gt;=30",Datos!$F$2:$F$38069,"STANDBY"),0),"")</f>
        <v/>
      </c>
      <c r="J45" s="7">
        <f>IFERROR(ROUND(AVERAGEIFS(Datos!$G$2:$G$38069,Datos!$E$2:$E$38069,$A45,Datos!$B$2:$B$38069,12,Datos!$C$2:$C$38069,"&lt;30",Datos!$F$2:$F$38069,"STANDBY"),0),"")</f>
        <v/>
      </c>
      <c r="K45" s="7">
        <f>IFERROR(ROUND(AVERAGEIFS(Datos!$G$2:$G$38069,Datos!$E$2:$E$38069,$A45,Datos!$B$2:$B$38069,12,Datos!$C$2:$C$38069,"&gt;=30",Datos!$F$2:$F$38069,"STANDBY"),0),"")</f>
        <v/>
      </c>
      <c r="L45" s="7">
        <f>IFERROR(ROUND(AVERAGEIFS(Datos!$G$2:$G$38069,Datos!$E$2:$E$38069,$A45,Datos!$B$2:$B$38069,13,Datos!$C$2:$C$38069,"&lt;30",Datos!$F$2:$F$38069,"STANDBY"),0),"")</f>
        <v/>
      </c>
      <c r="M45" s="7">
        <f>IFERROR(ROUND(AVERAGEIFS(Datos!$G$2:$G$38069,Datos!$E$2:$E$38069,$A45,Datos!$B$2:$B$38069,13,Datos!$C$2:$C$38069,"&gt;=30",Datos!$F$2:$F$38069,"STANDBY"),0),"")</f>
        <v/>
      </c>
      <c r="N45" s="7">
        <f>IFERROR(ROUND(AVERAGEIFS(Datos!$G$2:$G$38069,Datos!$E$2:$E$38069,$A45,Datos!$B$2:$B$38069,14,Datos!$C$2:$C$38069,"&lt;30",Datos!$F$2:$F$38069,"STANDBY"),0),"")</f>
        <v/>
      </c>
      <c r="O45" s="7">
        <f>IFERROR(ROUND(AVERAGEIFS(Datos!$G$2:$G$38069,Datos!$E$2:$E$38069,$A45,Datos!$B$2:$B$38069,14,Datos!$C$2:$C$38069,"&gt;=30",Datos!$F$2:$F$38069,"STANDBY"),0),"")</f>
        <v/>
      </c>
      <c r="P45" s="7">
        <f>IFERROR(ROUND(AVERAGEIFS(Datos!$G$2:$G$38069,Datos!$E$2:$E$38069,$A45,Datos!$B$2:$B$38069,15,Datos!$C$2:$C$38069,"&lt;30",Datos!$F$2:$F$38069,"STANDBY"),0),"")</f>
        <v/>
      </c>
      <c r="Q45" s="7">
        <f>IFERROR(ROUND(AVERAGEIFS(Datos!$G$2:$G$38069,Datos!$E$2:$E$38069,$A45,Datos!$B$2:$B$38069,15,Datos!$C$2:$C$38069,"&gt;=30",Datos!$F$2:$F$38069,"STANDBY"),0),"")</f>
        <v/>
      </c>
      <c r="R45" s="7">
        <f>IFERROR(ROUND(AVERAGEIFS(Datos!$G$2:$G$38069,Datos!$E$2:$E$38069,$A45,Datos!$B$2:$B$38069,16,Datos!$C$2:$C$38069,"&lt;30",Datos!$F$2:$F$38069,"STANDBY"),0),"")</f>
        <v/>
      </c>
      <c r="S45" s="7">
        <f>IFERROR(ROUND(AVERAGEIFS(Datos!$G$2:$G$38069,Datos!$E$2:$E$38069,$A45,Datos!$B$2:$B$38069,16,Datos!$C$2:$C$38069,"&gt;=30",Datos!$F$2:$F$38069,"STANDBY"),0),"")</f>
        <v/>
      </c>
      <c r="T45" s="7">
        <f>IFERROR(ROUND(AVERAGEIFS(Datos!$G$2:$G$38069,Datos!$E$2:$E$38069,$A45,Datos!$B$2:$B$38069,17,Datos!$C$2:$C$38069,"&lt;30",Datos!$F$2:$F$38069,"STANDBY"),0),"")</f>
        <v/>
      </c>
      <c r="U45" s="7">
        <f>IFERROR(ROUND(AVERAGEIFS(Datos!$G$2:$G$38069,Datos!$E$2:$E$38069,$A45,Datos!$B$2:$B$38069,17,Datos!$C$2:$C$38069,"&gt;=30",Datos!$F$2:$F$38069,"STANDBY"),0),"")</f>
        <v/>
      </c>
      <c r="V45" s="7">
        <f>IFERROR(ROUND(AVERAGEIFS(Datos!$G$2:$G$38069,Datos!$E$2:$E$38069,$A45,Datos!$B$2:$B$38069,18,Datos!$C$2:$C$38069,"&lt;30",Datos!$F$2:$F$38069,"STANDBY"),0),"")</f>
        <v/>
      </c>
      <c r="W45" s="7">
        <f>IFERROR(ROUND(AVERAGEIFS(Datos!$G$2:$G$38069,Datos!$E$2:$E$38069,$A45,Datos!$B$2:$B$38069,18,Datos!$C$2:$C$38069,"&gt;=30",Datos!$F$2:$F$38069,"STANDBY"),0),"")</f>
        <v/>
      </c>
      <c r="X45" s="7">
        <f>IFERROR(ROUND(AVERAGEIFS(Datos!$G$2:$G$38069,Datos!$E$2:$E$38069,$A45,Datos!$B$2:$B$38069,19,Datos!$C$2:$C$38069,"&lt;30",Datos!$F$2:$F$38069,"STANDBY"),0),"")</f>
        <v/>
      </c>
      <c r="Y45" s="7">
        <f>IFERROR(ROUND(AVERAGEIFS(Datos!$G$2:$G$38069,Datos!$E$2:$E$38069,$A45,Datos!$B$2:$B$38069,19,Datos!$C$2:$C$38069,"&gt;=30",Datos!$F$2:$F$38069,"STANDBY"),0),"")</f>
        <v/>
      </c>
      <c r="Z45" s="7">
        <f>IFERROR(ROUND(AVERAGEIFS(Datos!$G$2:$G$38069,Datos!$E$2:$E$38069,$A45,Datos!$B$2:$B$38069,20,Datos!$C$2:$C$38069,"&lt;30",Datos!$F$2:$F$38069,"STANDBY"),0),"")</f>
        <v/>
      </c>
      <c r="AA45" s="7">
        <f>IFERROR(ROUND(AVERAGEIFS(Datos!$G$2:$G$38069,Datos!$E$2:$E$38069,$A45,Datos!$B$2:$B$38069,20,Datos!$C$2:$C$38069,"&gt;=30",Datos!$F$2:$F$38069,"STANDBY"),0),"")</f>
        <v/>
      </c>
      <c r="AB45" s="7">
        <f>IFERROR(ROUND(AVERAGEIFS(Datos!$G$2:$G$38069,Datos!$E$2:$E$38069,$A45,Datos!$B$2:$B$38069,21,Datos!$C$2:$C$38069,"&lt;30",Datos!$F$2:$F$38069,"STANDBY"),0),"")</f>
        <v/>
      </c>
      <c r="AC45" s="7">
        <f>IFERROR(ROUND(AVERAGEIFS(Datos!$G$2:$G$38069,Datos!$E$2:$E$38069,$A45,Datos!$B$2:$B$38069,21,Datos!$C$2:$C$38069,"&gt;=30",Datos!$F$2:$F$38069,"STANDBY"),0),"")</f>
        <v/>
      </c>
      <c r="AD45" s="7">
        <f>IFERROR(ROUND(AVERAGEIFS(Datos!$G$2:$G$38069,Datos!$E$2:$E$38069,$A45,Datos!$B$2:$B$38069,22,Datos!$C$2:$C$38069,"&lt;30",Datos!$F$2:$F$38069,"STANDBY"),0),"")</f>
        <v/>
      </c>
      <c r="AE45" s="7">
        <f>IFERROR(ROUND(AVERAGEIFS(Datos!$G$2:$G$38069,Datos!$E$2:$E$38069,$A45,Datos!$B$2:$B$38069,22,Datos!$C$2:$C$38069,"&gt;=30",Datos!$F$2:$F$38069,"STANDBY"),0),"")</f>
        <v/>
      </c>
      <c r="AF45" s="7">
        <f>IFERROR(ROUND(AVERAGEIFS(Datos!$G$2:$G$38069,Datos!$E$2:$E$38069,$A45,Datos!$B$2:$B$38069,23,Datos!$C$2:$C$38069,"&lt;30",Datos!$F$2:$F$38069,"STANDBY"),0),"")</f>
        <v/>
      </c>
      <c r="AG45" s="7">
        <f>IFERROR(ROUND(AVERAGEIFS(Datos!$G$2:$G$38069,Datos!$E$2:$E$38069,$A45,Datos!$B$2:$B$38069,23,Datos!$C$2:$C$38069,"&gt;=30",Datos!$F$2:$F$38069,"STANDBY"),0),"")</f>
        <v/>
      </c>
    </row>
    <row r="46">
      <c r="A46" s="6" t="inlineStr">
        <is>
          <t>Les Mystères du Nautilus</t>
        </is>
      </c>
      <c r="B46" s="7">
        <f>IFERROR(ROUND(AVERAGEIFS(Datos!$G$2:$G$38069,Datos!$E$2:$E$38069,$A46,Datos!$B$2:$B$38069,8,Datos!$C$2:$C$38069,"&lt;30",Datos!$F$2:$F$38069,"STANDBY"),0),"")</f>
        <v/>
      </c>
      <c r="C46" s="7">
        <f>IFERROR(ROUND(AVERAGEIFS(Datos!$G$2:$G$38069,Datos!$E$2:$E$38069,$A46,Datos!$B$2:$B$38069,8,Datos!$C$2:$C$38069,"&gt;=30",Datos!$F$2:$F$38069,"STANDBY"),0),"")</f>
        <v/>
      </c>
      <c r="D46" s="7">
        <f>IFERROR(ROUND(AVERAGEIFS(Datos!$G$2:$G$38069,Datos!$E$2:$E$38069,$A46,Datos!$B$2:$B$38069,9,Datos!$C$2:$C$38069,"&lt;30",Datos!$F$2:$F$38069,"STANDBY"),0),"")</f>
        <v/>
      </c>
      <c r="E46" s="7">
        <f>IFERROR(ROUND(AVERAGEIFS(Datos!$G$2:$G$38069,Datos!$E$2:$E$38069,$A46,Datos!$B$2:$B$38069,9,Datos!$C$2:$C$38069,"&gt;=30",Datos!$F$2:$F$38069,"STANDBY"),0),"")</f>
        <v/>
      </c>
      <c r="F46" s="7">
        <f>IFERROR(ROUND(AVERAGEIFS(Datos!$G$2:$G$38069,Datos!$E$2:$E$38069,$A46,Datos!$B$2:$B$38069,10,Datos!$C$2:$C$38069,"&lt;30",Datos!$F$2:$F$38069,"STANDBY"),0),"")</f>
        <v/>
      </c>
      <c r="G46" s="7">
        <f>IFERROR(ROUND(AVERAGEIFS(Datos!$G$2:$G$38069,Datos!$E$2:$E$38069,$A46,Datos!$B$2:$B$38069,10,Datos!$C$2:$C$38069,"&gt;=30",Datos!$F$2:$F$38069,"STANDBY"),0),"")</f>
        <v/>
      </c>
      <c r="H46" s="7">
        <f>IFERROR(ROUND(AVERAGEIFS(Datos!$G$2:$G$38069,Datos!$E$2:$E$38069,$A46,Datos!$B$2:$B$38069,11,Datos!$C$2:$C$38069,"&lt;30",Datos!$F$2:$F$38069,"STANDBY"),0),"")</f>
        <v/>
      </c>
      <c r="I46" s="7">
        <f>IFERROR(ROUND(AVERAGEIFS(Datos!$G$2:$G$38069,Datos!$E$2:$E$38069,$A46,Datos!$B$2:$B$38069,11,Datos!$C$2:$C$38069,"&gt;=30",Datos!$F$2:$F$38069,"STANDBY"),0),"")</f>
        <v/>
      </c>
      <c r="J46" s="7">
        <f>IFERROR(ROUND(AVERAGEIFS(Datos!$G$2:$G$38069,Datos!$E$2:$E$38069,$A46,Datos!$B$2:$B$38069,12,Datos!$C$2:$C$38069,"&lt;30",Datos!$F$2:$F$38069,"STANDBY"),0),"")</f>
        <v/>
      </c>
      <c r="K46" s="7">
        <f>IFERROR(ROUND(AVERAGEIFS(Datos!$G$2:$G$38069,Datos!$E$2:$E$38069,$A46,Datos!$B$2:$B$38069,12,Datos!$C$2:$C$38069,"&gt;=30",Datos!$F$2:$F$38069,"STANDBY"),0),"")</f>
        <v/>
      </c>
      <c r="L46" s="7">
        <f>IFERROR(ROUND(AVERAGEIFS(Datos!$G$2:$G$38069,Datos!$E$2:$E$38069,$A46,Datos!$B$2:$B$38069,13,Datos!$C$2:$C$38069,"&lt;30",Datos!$F$2:$F$38069,"STANDBY"),0),"")</f>
        <v/>
      </c>
      <c r="M46" s="7">
        <f>IFERROR(ROUND(AVERAGEIFS(Datos!$G$2:$G$38069,Datos!$E$2:$E$38069,$A46,Datos!$B$2:$B$38069,13,Datos!$C$2:$C$38069,"&gt;=30",Datos!$F$2:$F$38069,"STANDBY"),0),"")</f>
        <v/>
      </c>
      <c r="N46" s="7">
        <f>IFERROR(ROUND(AVERAGEIFS(Datos!$G$2:$G$38069,Datos!$E$2:$E$38069,$A46,Datos!$B$2:$B$38069,14,Datos!$C$2:$C$38069,"&lt;30",Datos!$F$2:$F$38069,"STANDBY"),0),"")</f>
        <v/>
      </c>
      <c r="O46" s="7">
        <f>IFERROR(ROUND(AVERAGEIFS(Datos!$G$2:$G$38069,Datos!$E$2:$E$38069,$A46,Datos!$B$2:$B$38069,14,Datos!$C$2:$C$38069,"&gt;=30",Datos!$F$2:$F$38069,"STANDBY"),0),"")</f>
        <v/>
      </c>
      <c r="P46" s="7">
        <f>IFERROR(ROUND(AVERAGEIFS(Datos!$G$2:$G$38069,Datos!$E$2:$E$38069,$A46,Datos!$B$2:$B$38069,15,Datos!$C$2:$C$38069,"&lt;30",Datos!$F$2:$F$38069,"STANDBY"),0),"")</f>
        <v/>
      </c>
      <c r="Q46" s="7">
        <f>IFERROR(ROUND(AVERAGEIFS(Datos!$G$2:$G$38069,Datos!$E$2:$E$38069,$A46,Datos!$B$2:$B$38069,15,Datos!$C$2:$C$38069,"&gt;=30",Datos!$F$2:$F$38069,"STANDBY"),0),"")</f>
        <v/>
      </c>
      <c r="R46" s="7">
        <f>IFERROR(ROUND(AVERAGEIFS(Datos!$G$2:$G$38069,Datos!$E$2:$E$38069,$A46,Datos!$B$2:$B$38069,16,Datos!$C$2:$C$38069,"&lt;30",Datos!$F$2:$F$38069,"STANDBY"),0),"")</f>
        <v/>
      </c>
      <c r="S46" s="7">
        <f>IFERROR(ROUND(AVERAGEIFS(Datos!$G$2:$G$38069,Datos!$E$2:$E$38069,$A46,Datos!$B$2:$B$38069,16,Datos!$C$2:$C$38069,"&gt;=30",Datos!$F$2:$F$38069,"STANDBY"),0),"")</f>
        <v/>
      </c>
      <c r="T46" s="7">
        <f>IFERROR(ROUND(AVERAGEIFS(Datos!$G$2:$G$38069,Datos!$E$2:$E$38069,$A46,Datos!$B$2:$B$38069,17,Datos!$C$2:$C$38069,"&lt;30",Datos!$F$2:$F$38069,"STANDBY"),0),"")</f>
        <v/>
      </c>
      <c r="U46" s="7">
        <f>IFERROR(ROUND(AVERAGEIFS(Datos!$G$2:$G$38069,Datos!$E$2:$E$38069,$A46,Datos!$B$2:$B$38069,17,Datos!$C$2:$C$38069,"&gt;=30",Datos!$F$2:$F$38069,"STANDBY"),0),"")</f>
        <v/>
      </c>
      <c r="V46" s="7">
        <f>IFERROR(ROUND(AVERAGEIFS(Datos!$G$2:$G$38069,Datos!$E$2:$E$38069,$A46,Datos!$B$2:$B$38069,18,Datos!$C$2:$C$38069,"&lt;30",Datos!$F$2:$F$38069,"STANDBY"),0),"")</f>
        <v/>
      </c>
      <c r="W46" s="7">
        <f>IFERROR(ROUND(AVERAGEIFS(Datos!$G$2:$G$38069,Datos!$E$2:$E$38069,$A46,Datos!$B$2:$B$38069,18,Datos!$C$2:$C$38069,"&gt;=30",Datos!$F$2:$F$38069,"STANDBY"),0),"")</f>
        <v/>
      </c>
      <c r="X46" s="7">
        <f>IFERROR(ROUND(AVERAGEIFS(Datos!$G$2:$G$38069,Datos!$E$2:$E$38069,$A46,Datos!$B$2:$B$38069,19,Datos!$C$2:$C$38069,"&lt;30",Datos!$F$2:$F$38069,"STANDBY"),0),"")</f>
        <v/>
      </c>
      <c r="Y46" s="7">
        <f>IFERROR(ROUND(AVERAGEIFS(Datos!$G$2:$G$38069,Datos!$E$2:$E$38069,$A46,Datos!$B$2:$B$38069,19,Datos!$C$2:$C$38069,"&gt;=30",Datos!$F$2:$F$38069,"STANDBY"),0),"")</f>
        <v/>
      </c>
      <c r="Z46" s="7">
        <f>IFERROR(ROUND(AVERAGEIFS(Datos!$G$2:$G$38069,Datos!$E$2:$E$38069,$A46,Datos!$B$2:$B$38069,20,Datos!$C$2:$C$38069,"&lt;30",Datos!$F$2:$F$38069,"STANDBY"),0),"")</f>
        <v/>
      </c>
      <c r="AA46" s="7">
        <f>IFERROR(ROUND(AVERAGEIFS(Datos!$G$2:$G$38069,Datos!$E$2:$E$38069,$A46,Datos!$B$2:$B$38069,20,Datos!$C$2:$C$38069,"&gt;=30",Datos!$F$2:$F$38069,"STANDBY"),0),"")</f>
        <v/>
      </c>
      <c r="AB46" s="7">
        <f>IFERROR(ROUND(AVERAGEIFS(Datos!$G$2:$G$38069,Datos!$E$2:$E$38069,$A46,Datos!$B$2:$B$38069,21,Datos!$C$2:$C$38069,"&lt;30",Datos!$F$2:$F$38069,"STANDBY"),0),"")</f>
        <v/>
      </c>
      <c r="AC46" s="7">
        <f>IFERROR(ROUND(AVERAGEIFS(Datos!$G$2:$G$38069,Datos!$E$2:$E$38069,$A46,Datos!$B$2:$B$38069,21,Datos!$C$2:$C$38069,"&gt;=30",Datos!$F$2:$F$38069,"STANDBY"),0),"")</f>
        <v/>
      </c>
      <c r="AD46" s="7">
        <f>IFERROR(ROUND(AVERAGEIFS(Datos!$G$2:$G$38069,Datos!$E$2:$E$38069,$A46,Datos!$B$2:$B$38069,22,Datos!$C$2:$C$38069,"&lt;30",Datos!$F$2:$F$38069,"STANDBY"),0),"")</f>
        <v/>
      </c>
      <c r="AE46" s="7">
        <f>IFERROR(ROUND(AVERAGEIFS(Datos!$G$2:$G$38069,Datos!$E$2:$E$38069,$A46,Datos!$B$2:$B$38069,22,Datos!$C$2:$C$38069,"&gt;=30",Datos!$F$2:$F$38069,"STANDBY"),0),"")</f>
        <v/>
      </c>
      <c r="AF46" s="7">
        <f>IFERROR(ROUND(AVERAGEIFS(Datos!$G$2:$G$38069,Datos!$E$2:$E$38069,$A46,Datos!$B$2:$B$38069,23,Datos!$C$2:$C$38069,"&lt;30",Datos!$F$2:$F$38069,"STANDBY"),0),"")</f>
        <v/>
      </c>
      <c r="AG46" s="7">
        <f>IFERROR(ROUND(AVERAGEIFS(Datos!$G$2:$G$38069,Datos!$E$2:$E$38069,$A46,Datos!$B$2:$B$38069,23,Datos!$C$2:$C$38069,"&gt;=30",Datos!$F$2:$F$38069,"STANDBY"),0),"")</f>
        <v/>
      </c>
    </row>
    <row r="47">
      <c r="A47" s="6" t="inlineStr">
        <is>
          <t>Les Voyages de Pinocchio</t>
        </is>
      </c>
      <c r="B47" s="7">
        <f>IFERROR(ROUND(AVERAGEIFS(Datos!$G$2:$G$38069,Datos!$E$2:$E$38069,$A47,Datos!$B$2:$B$38069,8,Datos!$C$2:$C$38069,"&lt;30",Datos!$F$2:$F$38069,"STANDBY"),0),"")</f>
        <v/>
      </c>
      <c r="C47" s="7">
        <f>IFERROR(ROUND(AVERAGEIFS(Datos!$G$2:$G$38069,Datos!$E$2:$E$38069,$A47,Datos!$B$2:$B$38069,8,Datos!$C$2:$C$38069,"&gt;=30",Datos!$F$2:$F$38069,"STANDBY"),0),"")</f>
        <v/>
      </c>
      <c r="D47" s="7">
        <f>IFERROR(ROUND(AVERAGEIFS(Datos!$G$2:$G$38069,Datos!$E$2:$E$38069,$A47,Datos!$B$2:$B$38069,9,Datos!$C$2:$C$38069,"&lt;30",Datos!$F$2:$F$38069,"STANDBY"),0),"")</f>
        <v/>
      </c>
      <c r="E47" s="7">
        <f>IFERROR(ROUND(AVERAGEIFS(Datos!$G$2:$G$38069,Datos!$E$2:$E$38069,$A47,Datos!$B$2:$B$38069,9,Datos!$C$2:$C$38069,"&gt;=30",Datos!$F$2:$F$38069,"STANDBY"),0),"")</f>
        <v/>
      </c>
      <c r="F47" s="7">
        <f>IFERROR(ROUND(AVERAGEIFS(Datos!$G$2:$G$38069,Datos!$E$2:$E$38069,$A47,Datos!$B$2:$B$38069,10,Datos!$C$2:$C$38069,"&lt;30",Datos!$F$2:$F$38069,"STANDBY"),0),"")</f>
        <v/>
      </c>
      <c r="G47" s="7">
        <f>IFERROR(ROUND(AVERAGEIFS(Datos!$G$2:$G$38069,Datos!$E$2:$E$38069,$A47,Datos!$B$2:$B$38069,10,Datos!$C$2:$C$38069,"&gt;=30",Datos!$F$2:$F$38069,"STANDBY"),0),"")</f>
        <v/>
      </c>
      <c r="H47" s="7">
        <f>IFERROR(ROUND(AVERAGEIFS(Datos!$G$2:$G$38069,Datos!$E$2:$E$38069,$A47,Datos!$B$2:$B$38069,11,Datos!$C$2:$C$38069,"&lt;30",Datos!$F$2:$F$38069,"STANDBY"),0),"")</f>
        <v/>
      </c>
      <c r="I47" s="7">
        <f>IFERROR(ROUND(AVERAGEIFS(Datos!$G$2:$G$38069,Datos!$E$2:$E$38069,$A47,Datos!$B$2:$B$38069,11,Datos!$C$2:$C$38069,"&gt;=30",Datos!$F$2:$F$38069,"STANDBY"),0),"")</f>
        <v/>
      </c>
      <c r="J47" s="7">
        <f>IFERROR(ROUND(AVERAGEIFS(Datos!$G$2:$G$38069,Datos!$E$2:$E$38069,$A47,Datos!$B$2:$B$38069,12,Datos!$C$2:$C$38069,"&lt;30",Datos!$F$2:$F$38069,"STANDBY"),0),"")</f>
        <v/>
      </c>
      <c r="K47" s="7">
        <f>IFERROR(ROUND(AVERAGEIFS(Datos!$G$2:$G$38069,Datos!$E$2:$E$38069,$A47,Datos!$B$2:$B$38069,12,Datos!$C$2:$C$38069,"&gt;=30",Datos!$F$2:$F$38069,"STANDBY"),0),"")</f>
        <v/>
      </c>
      <c r="L47" s="7">
        <f>IFERROR(ROUND(AVERAGEIFS(Datos!$G$2:$G$38069,Datos!$E$2:$E$38069,$A47,Datos!$B$2:$B$38069,13,Datos!$C$2:$C$38069,"&lt;30",Datos!$F$2:$F$38069,"STANDBY"),0),"")</f>
        <v/>
      </c>
      <c r="M47" s="7">
        <f>IFERROR(ROUND(AVERAGEIFS(Datos!$G$2:$G$38069,Datos!$E$2:$E$38069,$A47,Datos!$B$2:$B$38069,13,Datos!$C$2:$C$38069,"&gt;=30",Datos!$F$2:$F$38069,"STANDBY"),0),"")</f>
        <v/>
      </c>
      <c r="N47" s="7">
        <f>IFERROR(ROUND(AVERAGEIFS(Datos!$G$2:$G$38069,Datos!$E$2:$E$38069,$A47,Datos!$B$2:$B$38069,14,Datos!$C$2:$C$38069,"&lt;30",Datos!$F$2:$F$38069,"STANDBY"),0),"")</f>
        <v/>
      </c>
      <c r="O47" s="7">
        <f>IFERROR(ROUND(AVERAGEIFS(Datos!$G$2:$G$38069,Datos!$E$2:$E$38069,$A47,Datos!$B$2:$B$38069,14,Datos!$C$2:$C$38069,"&gt;=30",Datos!$F$2:$F$38069,"STANDBY"),0),"")</f>
        <v/>
      </c>
      <c r="P47" s="7">
        <f>IFERROR(ROUND(AVERAGEIFS(Datos!$G$2:$G$38069,Datos!$E$2:$E$38069,$A47,Datos!$B$2:$B$38069,15,Datos!$C$2:$C$38069,"&lt;30",Datos!$F$2:$F$38069,"STANDBY"),0),"")</f>
        <v/>
      </c>
      <c r="Q47" s="7">
        <f>IFERROR(ROUND(AVERAGEIFS(Datos!$G$2:$G$38069,Datos!$E$2:$E$38069,$A47,Datos!$B$2:$B$38069,15,Datos!$C$2:$C$38069,"&gt;=30",Datos!$F$2:$F$38069,"STANDBY"),0),"")</f>
        <v/>
      </c>
      <c r="R47" s="7">
        <f>IFERROR(ROUND(AVERAGEIFS(Datos!$G$2:$G$38069,Datos!$E$2:$E$38069,$A47,Datos!$B$2:$B$38069,16,Datos!$C$2:$C$38069,"&lt;30",Datos!$F$2:$F$38069,"STANDBY"),0),"")</f>
        <v/>
      </c>
      <c r="S47" s="7">
        <f>IFERROR(ROUND(AVERAGEIFS(Datos!$G$2:$G$38069,Datos!$E$2:$E$38069,$A47,Datos!$B$2:$B$38069,16,Datos!$C$2:$C$38069,"&gt;=30",Datos!$F$2:$F$38069,"STANDBY"),0),"")</f>
        <v/>
      </c>
      <c r="T47" s="7">
        <f>IFERROR(ROUND(AVERAGEIFS(Datos!$G$2:$G$38069,Datos!$E$2:$E$38069,$A47,Datos!$B$2:$B$38069,17,Datos!$C$2:$C$38069,"&lt;30",Datos!$F$2:$F$38069,"STANDBY"),0),"")</f>
        <v/>
      </c>
      <c r="U47" s="7">
        <f>IFERROR(ROUND(AVERAGEIFS(Datos!$G$2:$G$38069,Datos!$E$2:$E$38069,$A47,Datos!$B$2:$B$38069,17,Datos!$C$2:$C$38069,"&gt;=30",Datos!$F$2:$F$38069,"STANDBY"),0),"")</f>
        <v/>
      </c>
      <c r="V47" s="7">
        <f>IFERROR(ROUND(AVERAGEIFS(Datos!$G$2:$G$38069,Datos!$E$2:$E$38069,$A47,Datos!$B$2:$B$38069,18,Datos!$C$2:$C$38069,"&lt;30",Datos!$F$2:$F$38069,"STANDBY"),0),"")</f>
        <v/>
      </c>
      <c r="W47" s="7">
        <f>IFERROR(ROUND(AVERAGEIFS(Datos!$G$2:$G$38069,Datos!$E$2:$E$38069,$A47,Datos!$B$2:$B$38069,18,Datos!$C$2:$C$38069,"&gt;=30",Datos!$F$2:$F$38069,"STANDBY"),0),"")</f>
        <v/>
      </c>
      <c r="X47" s="7">
        <f>IFERROR(ROUND(AVERAGEIFS(Datos!$G$2:$G$38069,Datos!$E$2:$E$38069,$A47,Datos!$B$2:$B$38069,19,Datos!$C$2:$C$38069,"&lt;30",Datos!$F$2:$F$38069,"STANDBY"),0),"")</f>
        <v/>
      </c>
      <c r="Y47" s="7">
        <f>IFERROR(ROUND(AVERAGEIFS(Datos!$G$2:$G$38069,Datos!$E$2:$E$38069,$A47,Datos!$B$2:$B$38069,19,Datos!$C$2:$C$38069,"&gt;=30",Datos!$F$2:$F$38069,"STANDBY"),0),"")</f>
        <v/>
      </c>
      <c r="Z47" s="7">
        <f>IFERROR(ROUND(AVERAGEIFS(Datos!$G$2:$G$38069,Datos!$E$2:$E$38069,$A47,Datos!$B$2:$B$38069,20,Datos!$C$2:$C$38069,"&lt;30",Datos!$F$2:$F$38069,"STANDBY"),0),"")</f>
        <v/>
      </c>
      <c r="AA47" s="7">
        <f>IFERROR(ROUND(AVERAGEIFS(Datos!$G$2:$G$38069,Datos!$E$2:$E$38069,$A47,Datos!$B$2:$B$38069,20,Datos!$C$2:$C$38069,"&gt;=30",Datos!$F$2:$F$38069,"STANDBY"),0),"")</f>
        <v/>
      </c>
      <c r="AB47" s="7">
        <f>IFERROR(ROUND(AVERAGEIFS(Datos!$G$2:$G$38069,Datos!$E$2:$E$38069,$A47,Datos!$B$2:$B$38069,21,Datos!$C$2:$C$38069,"&lt;30",Datos!$F$2:$F$38069,"STANDBY"),0),"")</f>
        <v/>
      </c>
      <c r="AC47" s="7">
        <f>IFERROR(ROUND(AVERAGEIFS(Datos!$G$2:$G$38069,Datos!$E$2:$E$38069,$A47,Datos!$B$2:$B$38069,21,Datos!$C$2:$C$38069,"&gt;=30",Datos!$F$2:$F$38069,"STANDBY"),0),"")</f>
        <v/>
      </c>
      <c r="AD47" s="7">
        <f>IFERROR(ROUND(AVERAGEIFS(Datos!$G$2:$G$38069,Datos!$E$2:$E$38069,$A47,Datos!$B$2:$B$38069,22,Datos!$C$2:$C$38069,"&lt;30",Datos!$F$2:$F$38069,"STANDBY"),0),"")</f>
        <v/>
      </c>
      <c r="AE47" s="7">
        <f>IFERROR(ROUND(AVERAGEIFS(Datos!$G$2:$G$38069,Datos!$E$2:$E$38069,$A47,Datos!$B$2:$B$38069,22,Datos!$C$2:$C$38069,"&gt;=30",Datos!$F$2:$F$38069,"STANDBY"),0),"")</f>
        <v/>
      </c>
      <c r="AF47" s="7">
        <f>IFERROR(ROUND(AVERAGEIFS(Datos!$G$2:$G$38069,Datos!$E$2:$E$38069,$A47,Datos!$B$2:$B$38069,23,Datos!$C$2:$C$38069,"&lt;30",Datos!$F$2:$F$38069,"STANDBY"),0),"")</f>
        <v/>
      </c>
      <c r="AG47" s="7">
        <f>IFERROR(ROUND(AVERAGEIFS(Datos!$G$2:$G$38069,Datos!$E$2:$E$38069,$A47,Datos!$B$2:$B$38069,23,Datos!$C$2:$C$38069,"&gt;=30",Datos!$F$2:$F$38069,"STANDBY"),0),"")</f>
        <v/>
      </c>
    </row>
    <row r="48">
      <c r="A48" s="6" t="inlineStr">
        <is>
          <t>Mad Hatter's Tea Cups</t>
        </is>
      </c>
      <c r="B48" s="7">
        <f>IFERROR(ROUND(AVERAGEIFS(Datos!$G$2:$G$38069,Datos!$E$2:$E$38069,$A48,Datos!$B$2:$B$38069,8,Datos!$C$2:$C$38069,"&lt;30",Datos!$F$2:$F$38069,"STANDBY"),0),"")</f>
        <v/>
      </c>
      <c r="C48" s="7">
        <f>IFERROR(ROUND(AVERAGEIFS(Datos!$G$2:$G$38069,Datos!$E$2:$E$38069,$A48,Datos!$B$2:$B$38069,8,Datos!$C$2:$C$38069,"&gt;=30",Datos!$F$2:$F$38069,"STANDBY"),0),"")</f>
        <v/>
      </c>
      <c r="D48" s="7">
        <f>IFERROR(ROUND(AVERAGEIFS(Datos!$G$2:$G$38069,Datos!$E$2:$E$38069,$A48,Datos!$B$2:$B$38069,9,Datos!$C$2:$C$38069,"&lt;30",Datos!$F$2:$F$38069,"STANDBY"),0),"")</f>
        <v/>
      </c>
      <c r="E48" s="7">
        <f>IFERROR(ROUND(AVERAGEIFS(Datos!$G$2:$G$38069,Datos!$E$2:$E$38069,$A48,Datos!$B$2:$B$38069,9,Datos!$C$2:$C$38069,"&gt;=30",Datos!$F$2:$F$38069,"STANDBY"),0),"")</f>
        <v/>
      </c>
      <c r="F48" s="7">
        <f>IFERROR(ROUND(AVERAGEIFS(Datos!$G$2:$G$38069,Datos!$E$2:$E$38069,$A48,Datos!$B$2:$B$38069,10,Datos!$C$2:$C$38069,"&lt;30",Datos!$F$2:$F$38069,"STANDBY"),0),"")</f>
        <v/>
      </c>
      <c r="G48" s="7">
        <f>IFERROR(ROUND(AVERAGEIFS(Datos!$G$2:$G$38069,Datos!$E$2:$E$38069,$A48,Datos!$B$2:$B$38069,10,Datos!$C$2:$C$38069,"&gt;=30",Datos!$F$2:$F$38069,"STANDBY"),0),"")</f>
        <v/>
      </c>
      <c r="H48" s="7">
        <f>IFERROR(ROUND(AVERAGEIFS(Datos!$G$2:$G$38069,Datos!$E$2:$E$38069,$A48,Datos!$B$2:$B$38069,11,Datos!$C$2:$C$38069,"&lt;30",Datos!$F$2:$F$38069,"STANDBY"),0),"")</f>
        <v/>
      </c>
      <c r="I48" s="7">
        <f>IFERROR(ROUND(AVERAGEIFS(Datos!$G$2:$G$38069,Datos!$E$2:$E$38069,$A48,Datos!$B$2:$B$38069,11,Datos!$C$2:$C$38069,"&gt;=30",Datos!$F$2:$F$38069,"STANDBY"),0),"")</f>
        <v/>
      </c>
      <c r="J48" s="7">
        <f>IFERROR(ROUND(AVERAGEIFS(Datos!$G$2:$G$38069,Datos!$E$2:$E$38069,$A48,Datos!$B$2:$B$38069,12,Datos!$C$2:$C$38069,"&lt;30",Datos!$F$2:$F$38069,"STANDBY"),0),"")</f>
        <v/>
      </c>
      <c r="K48" s="7">
        <f>IFERROR(ROUND(AVERAGEIFS(Datos!$G$2:$G$38069,Datos!$E$2:$E$38069,$A48,Datos!$B$2:$B$38069,12,Datos!$C$2:$C$38069,"&gt;=30",Datos!$F$2:$F$38069,"STANDBY"),0),"")</f>
        <v/>
      </c>
      <c r="L48" s="7">
        <f>IFERROR(ROUND(AVERAGEIFS(Datos!$G$2:$G$38069,Datos!$E$2:$E$38069,$A48,Datos!$B$2:$B$38069,13,Datos!$C$2:$C$38069,"&lt;30",Datos!$F$2:$F$38069,"STANDBY"),0),"")</f>
        <v/>
      </c>
      <c r="M48" s="7">
        <f>IFERROR(ROUND(AVERAGEIFS(Datos!$G$2:$G$38069,Datos!$E$2:$E$38069,$A48,Datos!$B$2:$B$38069,13,Datos!$C$2:$C$38069,"&gt;=30",Datos!$F$2:$F$38069,"STANDBY"),0),"")</f>
        <v/>
      </c>
      <c r="N48" s="7">
        <f>IFERROR(ROUND(AVERAGEIFS(Datos!$G$2:$G$38069,Datos!$E$2:$E$38069,$A48,Datos!$B$2:$B$38069,14,Datos!$C$2:$C$38069,"&lt;30",Datos!$F$2:$F$38069,"STANDBY"),0),"")</f>
        <v/>
      </c>
      <c r="O48" s="7">
        <f>IFERROR(ROUND(AVERAGEIFS(Datos!$G$2:$G$38069,Datos!$E$2:$E$38069,$A48,Datos!$B$2:$B$38069,14,Datos!$C$2:$C$38069,"&gt;=30",Datos!$F$2:$F$38069,"STANDBY"),0),"")</f>
        <v/>
      </c>
      <c r="P48" s="7">
        <f>IFERROR(ROUND(AVERAGEIFS(Datos!$G$2:$G$38069,Datos!$E$2:$E$38069,$A48,Datos!$B$2:$B$38069,15,Datos!$C$2:$C$38069,"&lt;30",Datos!$F$2:$F$38069,"STANDBY"),0),"")</f>
        <v/>
      </c>
      <c r="Q48" s="7">
        <f>IFERROR(ROUND(AVERAGEIFS(Datos!$G$2:$G$38069,Datos!$E$2:$E$38069,$A48,Datos!$B$2:$B$38069,15,Datos!$C$2:$C$38069,"&gt;=30",Datos!$F$2:$F$38069,"STANDBY"),0),"")</f>
        <v/>
      </c>
      <c r="R48" s="7">
        <f>IFERROR(ROUND(AVERAGEIFS(Datos!$G$2:$G$38069,Datos!$E$2:$E$38069,$A48,Datos!$B$2:$B$38069,16,Datos!$C$2:$C$38069,"&lt;30",Datos!$F$2:$F$38069,"STANDBY"),0),"")</f>
        <v/>
      </c>
      <c r="S48" s="7">
        <f>IFERROR(ROUND(AVERAGEIFS(Datos!$G$2:$G$38069,Datos!$E$2:$E$38069,$A48,Datos!$B$2:$B$38069,16,Datos!$C$2:$C$38069,"&gt;=30",Datos!$F$2:$F$38069,"STANDBY"),0),"")</f>
        <v/>
      </c>
      <c r="T48" s="7">
        <f>IFERROR(ROUND(AVERAGEIFS(Datos!$G$2:$G$38069,Datos!$E$2:$E$38069,$A48,Datos!$B$2:$B$38069,17,Datos!$C$2:$C$38069,"&lt;30",Datos!$F$2:$F$38069,"STANDBY"),0),"")</f>
        <v/>
      </c>
      <c r="U48" s="7">
        <f>IFERROR(ROUND(AVERAGEIFS(Datos!$G$2:$G$38069,Datos!$E$2:$E$38069,$A48,Datos!$B$2:$B$38069,17,Datos!$C$2:$C$38069,"&gt;=30",Datos!$F$2:$F$38069,"STANDBY"),0),"")</f>
        <v/>
      </c>
      <c r="V48" s="7">
        <f>IFERROR(ROUND(AVERAGEIFS(Datos!$G$2:$G$38069,Datos!$E$2:$E$38069,$A48,Datos!$B$2:$B$38069,18,Datos!$C$2:$C$38069,"&lt;30",Datos!$F$2:$F$38069,"STANDBY"),0),"")</f>
        <v/>
      </c>
      <c r="W48" s="7">
        <f>IFERROR(ROUND(AVERAGEIFS(Datos!$G$2:$G$38069,Datos!$E$2:$E$38069,$A48,Datos!$B$2:$B$38069,18,Datos!$C$2:$C$38069,"&gt;=30",Datos!$F$2:$F$38069,"STANDBY"),0),"")</f>
        <v/>
      </c>
      <c r="X48" s="7">
        <f>IFERROR(ROUND(AVERAGEIFS(Datos!$G$2:$G$38069,Datos!$E$2:$E$38069,$A48,Datos!$B$2:$B$38069,19,Datos!$C$2:$C$38069,"&lt;30",Datos!$F$2:$F$38069,"STANDBY"),0),"")</f>
        <v/>
      </c>
      <c r="Y48" s="7">
        <f>IFERROR(ROUND(AVERAGEIFS(Datos!$G$2:$G$38069,Datos!$E$2:$E$38069,$A48,Datos!$B$2:$B$38069,19,Datos!$C$2:$C$38069,"&gt;=30",Datos!$F$2:$F$38069,"STANDBY"),0),"")</f>
        <v/>
      </c>
      <c r="Z48" s="7">
        <f>IFERROR(ROUND(AVERAGEIFS(Datos!$G$2:$G$38069,Datos!$E$2:$E$38069,$A48,Datos!$B$2:$B$38069,20,Datos!$C$2:$C$38069,"&lt;30",Datos!$F$2:$F$38069,"STANDBY"),0),"")</f>
        <v/>
      </c>
      <c r="AA48" s="7">
        <f>IFERROR(ROUND(AVERAGEIFS(Datos!$G$2:$G$38069,Datos!$E$2:$E$38069,$A48,Datos!$B$2:$B$38069,20,Datos!$C$2:$C$38069,"&gt;=30",Datos!$F$2:$F$38069,"STANDBY"),0),"")</f>
        <v/>
      </c>
      <c r="AB48" s="7">
        <f>IFERROR(ROUND(AVERAGEIFS(Datos!$G$2:$G$38069,Datos!$E$2:$E$38069,$A48,Datos!$B$2:$B$38069,21,Datos!$C$2:$C$38069,"&lt;30",Datos!$F$2:$F$38069,"STANDBY"),0),"")</f>
        <v/>
      </c>
      <c r="AC48" s="7">
        <f>IFERROR(ROUND(AVERAGEIFS(Datos!$G$2:$G$38069,Datos!$E$2:$E$38069,$A48,Datos!$B$2:$B$38069,21,Datos!$C$2:$C$38069,"&gt;=30",Datos!$F$2:$F$38069,"STANDBY"),0),"")</f>
        <v/>
      </c>
      <c r="AD48" s="7">
        <f>IFERROR(ROUND(AVERAGEIFS(Datos!$G$2:$G$38069,Datos!$E$2:$E$38069,$A48,Datos!$B$2:$B$38069,22,Datos!$C$2:$C$38069,"&lt;30",Datos!$F$2:$F$38069,"STANDBY"),0),"")</f>
        <v/>
      </c>
      <c r="AE48" s="7">
        <f>IFERROR(ROUND(AVERAGEIFS(Datos!$G$2:$G$38069,Datos!$E$2:$E$38069,$A48,Datos!$B$2:$B$38069,22,Datos!$C$2:$C$38069,"&gt;=30",Datos!$F$2:$F$38069,"STANDBY"),0),"")</f>
        <v/>
      </c>
      <c r="AF48" s="7">
        <f>IFERROR(ROUND(AVERAGEIFS(Datos!$G$2:$G$38069,Datos!$E$2:$E$38069,$A48,Datos!$B$2:$B$38069,23,Datos!$C$2:$C$38069,"&lt;30",Datos!$F$2:$F$38069,"STANDBY"),0),"")</f>
        <v/>
      </c>
      <c r="AG48" s="7">
        <f>IFERROR(ROUND(AVERAGEIFS(Datos!$G$2:$G$38069,Datos!$E$2:$E$38069,$A48,Datos!$B$2:$B$38069,23,Datos!$C$2:$C$38069,"&gt;=30",Datos!$F$2:$F$38069,"STANDBY"),0),"")</f>
        <v/>
      </c>
    </row>
    <row r="49">
      <c r="A49" s="6" t="inlineStr">
        <is>
          <t>Main Street Vehicles</t>
        </is>
      </c>
      <c r="B49" s="7">
        <f>IFERROR(ROUND(AVERAGEIFS(Datos!$G$2:$G$38069,Datos!$E$2:$E$38069,$A49,Datos!$B$2:$B$38069,8,Datos!$C$2:$C$38069,"&lt;30",Datos!$F$2:$F$38069,"STANDBY"),0),"")</f>
        <v/>
      </c>
      <c r="C49" s="7">
        <f>IFERROR(ROUND(AVERAGEIFS(Datos!$G$2:$G$38069,Datos!$E$2:$E$38069,$A49,Datos!$B$2:$B$38069,8,Datos!$C$2:$C$38069,"&gt;=30",Datos!$F$2:$F$38069,"STANDBY"),0),"")</f>
        <v/>
      </c>
      <c r="D49" s="7">
        <f>IFERROR(ROUND(AVERAGEIFS(Datos!$G$2:$G$38069,Datos!$E$2:$E$38069,$A49,Datos!$B$2:$B$38069,9,Datos!$C$2:$C$38069,"&lt;30",Datos!$F$2:$F$38069,"STANDBY"),0),"")</f>
        <v/>
      </c>
      <c r="E49" s="7">
        <f>IFERROR(ROUND(AVERAGEIFS(Datos!$G$2:$G$38069,Datos!$E$2:$E$38069,$A49,Datos!$B$2:$B$38069,9,Datos!$C$2:$C$38069,"&gt;=30",Datos!$F$2:$F$38069,"STANDBY"),0),"")</f>
        <v/>
      </c>
      <c r="F49" s="7">
        <f>IFERROR(ROUND(AVERAGEIFS(Datos!$G$2:$G$38069,Datos!$E$2:$E$38069,$A49,Datos!$B$2:$B$38069,10,Datos!$C$2:$C$38069,"&lt;30",Datos!$F$2:$F$38069,"STANDBY"),0),"")</f>
        <v/>
      </c>
      <c r="G49" s="7">
        <f>IFERROR(ROUND(AVERAGEIFS(Datos!$G$2:$G$38069,Datos!$E$2:$E$38069,$A49,Datos!$B$2:$B$38069,10,Datos!$C$2:$C$38069,"&gt;=30",Datos!$F$2:$F$38069,"STANDBY"),0),"")</f>
        <v/>
      </c>
      <c r="H49" s="7">
        <f>IFERROR(ROUND(AVERAGEIFS(Datos!$G$2:$G$38069,Datos!$E$2:$E$38069,$A49,Datos!$B$2:$B$38069,11,Datos!$C$2:$C$38069,"&lt;30",Datos!$F$2:$F$38069,"STANDBY"),0),"")</f>
        <v/>
      </c>
      <c r="I49" s="7">
        <f>IFERROR(ROUND(AVERAGEIFS(Datos!$G$2:$G$38069,Datos!$E$2:$E$38069,$A49,Datos!$B$2:$B$38069,11,Datos!$C$2:$C$38069,"&gt;=30",Datos!$F$2:$F$38069,"STANDBY"),0),"")</f>
        <v/>
      </c>
      <c r="J49" s="7">
        <f>IFERROR(ROUND(AVERAGEIFS(Datos!$G$2:$G$38069,Datos!$E$2:$E$38069,$A49,Datos!$B$2:$B$38069,12,Datos!$C$2:$C$38069,"&lt;30",Datos!$F$2:$F$38069,"STANDBY"),0),"")</f>
        <v/>
      </c>
      <c r="K49" s="7">
        <f>IFERROR(ROUND(AVERAGEIFS(Datos!$G$2:$G$38069,Datos!$E$2:$E$38069,$A49,Datos!$B$2:$B$38069,12,Datos!$C$2:$C$38069,"&gt;=30",Datos!$F$2:$F$38069,"STANDBY"),0),"")</f>
        <v/>
      </c>
      <c r="L49" s="7">
        <f>IFERROR(ROUND(AVERAGEIFS(Datos!$G$2:$G$38069,Datos!$E$2:$E$38069,$A49,Datos!$B$2:$B$38069,13,Datos!$C$2:$C$38069,"&lt;30",Datos!$F$2:$F$38069,"STANDBY"),0),"")</f>
        <v/>
      </c>
      <c r="M49" s="7">
        <f>IFERROR(ROUND(AVERAGEIFS(Datos!$G$2:$G$38069,Datos!$E$2:$E$38069,$A49,Datos!$B$2:$B$38069,13,Datos!$C$2:$C$38069,"&gt;=30",Datos!$F$2:$F$38069,"STANDBY"),0),"")</f>
        <v/>
      </c>
      <c r="N49" s="7">
        <f>IFERROR(ROUND(AVERAGEIFS(Datos!$G$2:$G$38069,Datos!$E$2:$E$38069,$A49,Datos!$B$2:$B$38069,14,Datos!$C$2:$C$38069,"&lt;30",Datos!$F$2:$F$38069,"STANDBY"),0),"")</f>
        <v/>
      </c>
      <c r="O49" s="7">
        <f>IFERROR(ROUND(AVERAGEIFS(Datos!$G$2:$G$38069,Datos!$E$2:$E$38069,$A49,Datos!$B$2:$B$38069,14,Datos!$C$2:$C$38069,"&gt;=30",Datos!$F$2:$F$38069,"STANDBY"),0),"")</f>
        <v/>
      </c>
      <c r="P49" s="7">
        <f>IFERROR(ROUND(AVERAGEIFS(Datos!$G$2:$G$38069,Datos!$E$2:$E$38069,$A49,Datos!$B$2:$B$38069,15,Datos!$C$2:$C$38069,"&lt;30",Datos!$F$2:$F$38069,"STANDBY"),0),"")</f>
        <v/>
      </c>
      <c r="Q49" s="7">
        <f>IFERROR(ROUND(AVERAGEIFS(Datos!$G$2:$G$38069,Datos!$E$2:$E$38069,$A49,Datos!$B$2:$B$38069,15,Datos!$C$2:$C$38069,"&gt;=30",Datos!$F$2:$F$38069,"STANDBY"),0),"")</f>
        <v/>
      </c>
      <c r="R49" s="7">
        <f>IFERROR(ROUND(AVERAGEIFS(Datos!$G$2:$G$38069,Datos!$E$2:$E$38069,$A49,Datos!$B$2:$B$38069,16,Datos!$C$2:$C$38069,"&lt;30",Datos!$F$2:$F$38069,"STANDBY"),0),"")</f>
        <v/>
      </c>
      <c r="S49" s="7">
        <f>IFERROR(ROUND(AVERAGEIFS(Datos!$G$2:$G$38069,Datos!$E$2:$E$38069,$A49,Datos!$B$2:$B$38069,16,Datos!$C$2:$C$38069,"&gt;=30",Datos!$F$2:$F$38069,"STANDBY"),0),"")</f>
        <v/>
      </c>
      <c r="T49" s="7">
        <f>IFERROR(ROUND(AVERAGEIFS(Datos!$G$2:$G$38069,Datos!$E$2:$E$38069,$A49,Datos!$B$2:$B$38069,17,Datos!$C$2:$C$38069,"&lt;30",Datos!$F$2:$F$38069,"STANDBY"),0),"")</f>
        <v/>
      </c>
      <c r="U49" s="7">
        <f>IFERROR(ROUND(AVERAGEIFS(Datos!$G$2:$G$38069,Datos!$E$2:$E$38069,$A49,Datos!$B$2:$B$38069,17,Datos!$C$2:$C$38069,"&gt;=30",Datos!$F$2:$F$38069,"STANDBY"),0),"")</f>
        <v/>
      </c>
      <c r="V49" s="7">
        <f>IFERROR(ROUND(AVERAGEIFS(Datos!$G$2:$G$38069,Datos!$E$2:$E$38069,$A49,Datos!$B$2:$B$38069,18,Datos!$C$2:$C$38069,"&lt;30",Datos!$F$2:$F$38069,"STANDBY"),0),"")</f>
        <v/>
      </c>
      <c r="W49" s="7">
        <f>IFERROR(ROUND(AVERAGEIFS(Datos!$G$2:$G$38069,Datos!$E$2:$E$38069,$A49,Datos!$B$2:$B$38069,18,Datos!$C$2:$C$38069,"&gt;=30",Datos!$F$2:$F$38069,"STANDBY"),0),"")</f>
        <v/>
      </c>
      <c r="X49" s="7">
        <f>IFERROR(ROUND(AVERAGEIFS(Datos!$G$2:$G$38069,Datos!$E$2:$E$38069,$A49,Datos!$B$2:$B$38069,19,Datos!$C$2:$C$38069,"&lt;30",Datos!$F$2:$F$38069,"STANDBY"),0),"")</f>
        <v/>
      </c>
      <c r="Y49" s="7">
        <f>IFERROR(ROUND(AVERAGEIFS(Datos!$G$2:$G$38069,Datos!$E$2:$E$38069,$A49,Datos!$B$2:$B$38069,19,Datos!$C$2:$C$38069,"&gt;=30",Datos!$F$2:$F$38069,"STANDBY"),0),"")</f>
        <v/>
      </c>
      <c r="Z49" s="7">
        <f>IFERROR(ROUND(AVERAGEIFS(Datos!$G$2:$G$38069,Datos!$E$2:$E$38069,$A49,Datos!$B$2:$B$38069,20,Datos!$C$2:$C$38069,"&lt;30",Datos!$F$2:$F$38069,"STANDBY"),0),"")</f>
        <v/>
      </c>
      <c r="AA49" s="7">
        <f>IFERROR(ROUND(AVERAGEIFS(Datos!$G$2:$G$38069,Datos!$E$2:$E$38069,$A49,Datos!$B$2:$B$38069,20,Datos!$C$2:$C$38069,"&gt;=30",Datos!$F$2:$F$38069,"STANDBY"),0),"")</f>
        <v/>
      </c>
      <c r="AB49" s="7">
        <f>IFERROR(ROUND(AVERAGEIFS(Datos!$G$2:$G$38069,Datos!$E$2:$E$38069,$A49,Datos!$B$2:$B$38069,21,Datos!$C$2:$C$38069,"&lt;30",Datos!$F$2:$F$38069,"STANDBY"),0),"")</f>
        <v/>
      </c>
      <c r="AC49" s="7">
        <f>IFERROR(ROUND(AVERAGEIFS(Datos!$G$2:$G$38069,Datos!$E$2:$E$38069,$A49,Datos!$B$2:$B$38069,21,Datos!$C$2:$C$38069,"&gt;=30",Datos!$F$2:$F$38069,"STANDBY"),0),"")</f>
        <v/>
      </c>
      <c r="AD49" s="7">
        <f>IFERROR(ROUND(AVERAGEIFS(Datos!$G$2:$G$38069,Datos!$E$2:$E$38069,$A49,Datos!$B$2:$B$38069,22,Datos!$C$2:$C$38069,"&lt;30",Datos!$F$2:$F$38069,"STANDBY"),0),"")</f>
        <v/>
      </c>
      <c r="AE49" s="7">
        <f>IFERROR(ROUND(AVERAGEIFS(Datos!$G$2:$G$38069,Datos!$E$2:$E$38069,$A49,Datos!$B$2:$B$38069,22,Datos!$C$2:$C$38069,"&gt;=30",Datos!$F$2:$F$38069,"STANDBY"),0),"")</f>
        <v/>
      </c>
      <c r="AF49" s="7">
        <f>IFERROR(ROUND(AVERAGEIFS(Datos!$G$2:$G$38069,Datos!$E$2:$E$38069,$A49,Datos!$B$2:$B$38069,23,Datos!$C$2:$C$38069,"&lt;30",Datos!$F$2:$F$38069,"STANDBY"),0),"")</f>
        <v/>
      </c>
      <c r="AG49" s="7">
        <f>IFERROR(ROUND(AVERAGEIFS(Datos!$G$2:$G$38069,Datos!$E$2:$E$38069,$A49,Datos!$B$2:$B$38069,23,Datos!$C$2:$C$38069,"&gt;=30",Datos!$F$2:$F$38069,"STANDBY"),0),"")</f>
        <v/>
      </c>
    </row>
    <row r="50">
      <c r="A50" s="6" t="inlineStr">
        <is>
          <t>Meet Mickey Mouse</t>
        </is>
      </c>
      <c r="B50" s="7">
        <f>IFERROR(ROUND(AVERAGEIFS(Datos!$G$2:$G$38069,Datos!$E$2:$E$38069,$A50,Datos!$B$2:$B$38069,8,Datos!$C$2:$C$38069,"&lt;30",Datos!$F$2:$F$38069,"STANDBY"),0),"")</f>
        <v/>
      </c>
      <c r="C50" s="7">
        <f>IFERROR(ROUND(AVERAGEIFS(Datos!$G$2:$G$38069,Datos!$E$2:$E$38069,$A50,Datos!$B$2:$B$38069,8,Datos!$C$2:$C$38069,"&gt;=30",Datos!$F$2:$F$38069,"STANDBY"),0),"")</f>
        <v/>
      </c>
      <c r="D50" s="7">
        <f>IFERROR(ROUND(AVERAGEIFS(Datos!$G$2:$G$38069,Datos!$E$2:$E$38069,$A50,Datos!$B$2:$B$38069,9,Datos!$C$2:$C$38069,"&lt;30",Datos!$F$2:$F$38069,"STANDBY"),0),"")</f>
        <v/>
      </c>
      <c r="E50" s="7">
        <f>IFERROR(ROUND(AVERAGEIFS(Datos!$G$2:$G$38069,Datos!$E$2:$E$38069,$A50,Datos!$B$2:$B$38069,9,Datos!$C$2:$C$38069,"&gt;=30",Datos!$F$2:$F$38069,"STANDBY"),0),"")</f>
        <v/>
      </c>
      <c r="F50" s="7">
        <f>IFERROR(ROUND(AVERAGEIFS(Datos!$G$2:$G$38069,Datos!$E$2:$E$38069,$A50,Datos!$B$2:$B$38069,10,Datos!$C$2:$C$38069,"&lt;30",Datos!$F$2:$F$38069,"STANDBY"),0),"")</f>
        <v/>
      </c>
      <c r="G50" s="7">
        <f>IFERROR(ROUND(AVERAGEIFS(Datos!$G$2:$G$38069,Datos!$E$2:$E$38069,$A50,Datos!$B$2:$B$38069,10,Datos!$C$2:$C$38069,"&gt;=30",Datos!$F$2:$F$38069,"STANDBY"),0),"")</f>
        <v/>
      </c>
      <c r="H50" s="7">
        <f>IFERROR(ROUND(AVERAGEIFS(Datos!$G$2:$G$38069,Datos!$E$2:$E$38069,$A50,Datos!$B$2:$B$38069,11,Datos!$C$2:$C$38069,"&lt;30",Datos!$F$2:$F$38069,"STANDBY"),0),"")</f>
        <v/>
      </c>
      <c r="I50" s="7">
        <f>IFERROR(ROUND(AVERAGEIFS(Datos!$G$2:$G$38069,Datos!$E$2:$E$38069,$A50,Datos!$B$2:$B$38069,11,Datos!$C$2:$C$38069,"&gt;=30",Datos!$F$2:$F$38069,"STANDBY"),0),"")</f>
        <v/>
      </c>
      <c r="J50" s="7">
        <f>IFERROR(ROUND(AVERAGEIFS(Datos!$G$2:$G$38069,Datos!$E$2:$E$38069,$A50,Datos!$B$2:$B$38069,12,Datos!$C$2:$C$38069,"&lt;30",Datos!$F$2:$F$38069,"STANDBY"),0),"")</f>
        <v/>
      </c>
      <c r="K50" s="7">
        <f>IFERROR(ROUND(AVERAGEIFS(Datos!$G$2:$G$38069,Datos!$E$2:$E$38069,$A50,Datos!$B$2:$B$38069,12,Datos!$C$2:$C$38069,"&gt;=30",Datos!$F$2:$F$38069,"STANDBY"),0),"")</f>
        <v/>
      </c>
      <c r="L50" s="7">
        <f>IFERROR(ROUND(AVERAGEIFS(Datos!$G$2:$G$38069,Datos!$E$2:$E$38069,$A50,Datos!$B$2:$B$38069,13,Datos!$C$2:$C$38069,"&lt;30",Datos!$F$2:$F$38069,"STANDBY"),0),"")</f>
        <v/>
      </c>
      <c r="M50" s="7">
        <f>IFERROR(ROUND(AVERAGEIFS(Datos!$G$2:$G$38069,Datos!$E$2:$E$38069,$A50,Datos!$B$2:$B$38069,13,Datos!$C$2:$C$38069,"&gt;=30",Datos!$F$2:$F$38069,"STANDBY"),0),"")</f>
        <v/>
      </c>
      <c r="N50" s="7">
        <f>IFERROR(ROUND(AVERAGEIFS(Datos!$G$2:$G$38069,Datos!$E$2:$E$38069,$A50,Datos!$B$2:$B$38069,14,Datos!$C$2:$C$38069,"&lt;30",Datos!$F$2:$F$38069,"STANDBY"),0),"")</f>
        <v/>
      </c>
      <c r="O50" s="7">
        <f>IFERROR(ROUND(AVERAGEIFS(Datos!$G$2:$G$38069,Datos!$E$2:$E$38069,$A50,Datos!$B$2:$B$38069,14,Datos!$C$2:$C$38069,"&gt;=30",Datos!$F$2:$F$38069,"STANDBY"),0),"")</f>
        <v/>
      </c>
      <c r="P50" s="7">
        <f>IFERROR(ROUND(AVERAGEIFS(Datos!$G$2:$G$38069,Datos!$E$2:$E$38069,$A50,Datos!$B$2:$B$38069,15,Datos!$C$2:$C$38069,"&lt;30",Datos!$F$2:$F$38069,"STANDBY"),0),"")</f>
        <v/>
      </c>
      <c r="Q50" s="7">
        <f>IFERROR(ROUND(AVERAGEIFS(Datos!$G$2:$G$38069,Datos!$E$2:$E$38069,$A50,Datos!$B$2:$B$38069,15,Datos!$C$2:$C$38069,"&gt;=30",Datos!$F$2:$F$38069,"STANDBY"),0),"")</f>
        <v/>
      </c>
      <c r="R50" s="7">
        <f>IFERROR(ROUND(AVERAGEIFS(Datos!$G$2:$G$38069,Datos!$E$2:$E$38069,$A50,Datos!$B$2:$B$38069,16,Datos!$C$2:$C$38069,"&lt;30",Datos!$F$2:$F$38069,"STANDBY"),0),"")</f>
        <v/>
      </c>
      <c r="S50" s="7">
        <f>IFERROR(ROUND(AVERAGEIFS(Datos!$G$2:$G$38069,Datos!$E$2:$E$38069,$A50,Datos!$B$2:$B$38069,16,Datos!$C$2:$C$38069,"&gt;=30",Datos!$F$2:$F$38069,"STANDBY"),0),"")</f>
        <v/>
      </c>
      <c r="T50" s="7">
        <f>IFERROR(ROUND(AVERAGEIFS(Datos!$G$2:$G$38069,Datos!$E$2:$E$38069,$A50,Datos!$B$2:$B$38069,17,Datos!$C$2:$C$38069,"&lt;30",Datos!$F$2:$F$38069,"STANDBY"),0),"")</f>
        <v/>
      </c>
      <c r="U50" s="7">
        <f>IFERROR(ROUND(AVERAGEIFS(Datos!$G$2:$G$38069,Datos!$E$2:$E$38069,$A50,Datos!$B$2:$B$38069,17,Datos!$C$2:$C$38069,"&gt;=30",Datos!$F$2:$F$38069,"STANDBY"),0),"")</f>
        <v/>
      </c>
      <c r="V50" s="7">
        <f>IFERROR(ROUND(AVERAGEIFS(Datos!$G$2:$G$38069,Datos!$E$2:$E$38069,$A50,Datos!$B$2:$B$38069,18,Datos!$C$2:$C$38069,"&lt;30",Datos!$F$2:$F$38069,"STANDBY"),0),"")</f>
        <v/>
      </c>
      <c r="W50" s="7">
        <f>IFERROR(ROUND(AVERAGEIFS(Datos!$G$2:$G$38069,Datos!$E$2:$E$38069,$A50,Datos!$B$2:$B$38069,18,Datos!$C$2:$C$38069,"&gt;=30",Datos!$F$2:$F$38069,"STANDBY"),0),"")</f>
        <v/>
      </c>
      <c r="X50" s="7">
        <f>IFERROR(ROUND(AVERAGEIFS(Datos!$G$2:$G$38069,Datos!$E$2:$E$38069,$A50,Datos!$B$2:$B$38069,19,Datos!$C$2:$C$38069,"&lt;30",Datos!$F$2:$F$38069,"STANDBY"),0),"")</f>
        <v/>
      </c>
      <c r="Y50" s="7">
        <f>IFERROR(ROUND(AVERAGEIFS(Datos!$G$2:$G$38069,Datos!$E$2:$E$38069,$A50,Datos!$B$2:$B$38069,19,Datos!$C$2:$C$38069,"&gt;=30",Datos!$F$2:$F$38069,"STANDBY"),0),"")</f>
        <v/>
      </c>
      <c r="Z50" s="7">
        <f>IFERROR(ROUND(AVERAGEIFS(Datos!$G$2:$G$38069,Datos!$E$2:$E$38069,$A50,Datos!$B$2:$B$38069,20,Datos!$C$2:$C$38069,"&lt;30",Datos!$F$2:$F$38069,"STANDBY"),0),"")</f>
        <v/>
      </c>
      <c r="AA50" s="7">
        <f>IFERROR(ROUND(AVERAGEIFS(Datos!$G$2:$G$38069,Datos!$E$2:$E$38069,$A50,Datos!$B$2:$B$38069,20,Datos!$C$2:$C$38069,"&gt;=30",Datos!$F$2:$F$38069,"STANDBY"),0),"")</f>
        <v/>
      </c>
      <c r="AB50" s="7">
        <f>IFERROR(ROUND(AVERAGEIFS(Datos!$G$2:$G$38069,Datos!$E$2:$E$38069,$A50,Datos!$B$2:$B$38069,21,Datos!$C$2:$C$38069,"&lt;30",Datos!$F$2:$F$38069,"STANDBY"),0),"")</f>
        <v/>
      </c>
      <c r="AC50" s="7">
        <f>IFERROR(ROUND(AVERAGEIFS(Datos!$G$2:$G$38069,Datos!$E$2:$E$38069,$A50,Datos!$B$2:$B$38069,21,Datos!$C$2:$C$38069,"&gt;=30",Datos!$F$2:$F$38069,"STANDBY"),0),"")</f>
        <v/>
      </c>
      <c r="AD50" s="7">
        <f>IFERROR(ROUND(AVERAGEIFS(Datos!$G$2:$G$38069,Datos!$E$2:$E$38069,$A50,Datos!$B$2:$B$38069,22,Datos!$C$2:$C$38069,"&lt;30",Datos!$F$2:$F$38069,"STANDBY"),0),"")</f>
        <v/>
      </c>
      <c r="AE50" s="7">
        <f>IFERROR(ROUND(AVERAGEIFS(Datos!$G$2:$G$38069,Datos!$E$2:$E$38069,$A50,Datos!$B$2:$B$38069,22,Datos!$C$2:$C$38069,"&gt;=30",Datos!$F$2:$F$38069,"STANDBY"),0),"")</f>
        <v/>
      </c>
      <c r="AF50" s="7">
        <f>IFERROR(ROUND(AVERAGEIFS(Datos!$G$2:$G$38069,Datos!$E$2:$E$38069,$A50,Datos!$B$2:$B$38069,23,Datos!$C$2:$C$38069,"&lt;30",Datos!$F$2:$F$38069,"STANDBY"),0),"")</f>
        <v/>
      </c>
      <c r="AG50" s="7">
        <f>IFERROR(ROUND(AVERAGEIFS(Datos!$G$2:$G$38069,Datos!$E$2:$E$38069,$A50,Datos!$B$2:$B$38069,23,Datos!$C$2:$C$38069,"&gt;=30",Datos!$F$2:$F$38069,"STANDBY"),0),"")</f>
        <v/>
      </c>
    </row>
    <row r="51">
      <c r="A51" s="6" t="inlineStr">
        <is>
          <t>Mickey’s PhilharMagic</t>
        </is>
      </c>
      <c r="B51" s="7">
        <f>IFERROR(ROUND(AVERAGEIFS(Datos!$G$2:$G$38069,Datos!$E$2:$E$38069,$A51,Datos!$B$2:$B$38069,8,Datos!$C$2:$C$38069,"&lt;30",Datos!$F$2:$F$38069,"STANDBY"),0),"")</f>
        <v/>
      </c>
      <c r="C51" s="7">
        <f>IFERROR(ROUND(AVERAGEIFS(Datos!$G$2:$G$38069,Datos!$E$2:$E$38069,$A51,Datos!$B$2:$B$38069,8,Datos!$C$2:$C$38069,"&gt;=30",Datos!$F$2:$F$38069,"STANDBY"),0),"")</f>
        <v/>
      </c>
      <c r="D51" s="7">
        <f>IFERROR(ROUND(AVERAGEIFS(Datos!$G$2:$G$38069,Datos!$E$2:$E$38069,$A51,Datos!$B$2:$B$38069,9,Datos!$C$2:$C$38069,"&lt;30",Datos!$F$2:$F$38069,"STANDBY"),0),"")</f>
        <v/>
      </c>
      <c r="E51" s="7">
        <f>IFERROR(ROUND(AVERAGEIFS(Datos!$G$2:$G$38069,Datos!$E$2:$E$38069,$A51,Datos!$B$2:$B$38069,9,Datos!$C$2:$C$38069,"&gt;=30",Datos!$F$2:$F$38069,"STANDBY"),0),"")</f>
        <v/>
      </c>
      <c r="F51" s="7">
        <f>IFERROR(ROUND(AVERAGEIFS(Datos!$G$2:$G$38069,Datos!$E$2:$E$38069,$A51,Datos!$B$2:$B$38069,10,Datos!$C$2:$C$38069,"&lt;30",Datos!$F$2:$F$38069,"STANDBY"),0),"")</f>
        <v/>
      </c>
      <c r="G51" s="7">
        <f>IFERROR(ROUND(AVERAGEIFS(Datos!$G$2:$G$38069,Datos!$E$2:$E$38069,$A51,Datos!$B$2:$B$38069,10,Datos!$C$2:$C$38069,"&gt;=30",Datos!$F$2:$F$38069,"STANDBY"),0),"")</f>
        <v/>
      </c>
      <c r="H51" s="7">
        <f>IFERROR(ROUND(AVERAGEIFS(Datos!$G$2:$G$38069,Datos!$E$2:$E$38069,$A51,Datos!$B$2:$B$38069,11,Datos!$C$2:$C$38069,"&lt;30",Datos!$F$2:$F$38069,"STANDBY"),0),"")</f>
        <v/>
      </c>
      <c r="I51" s="7">
        <f>IFERROR(ROUND(AVERAGEIFS(Datos!$G$2:$G$38069,Datos!$E$2:$E$38069,$A51,Datos!$B$2:$B$38069,11,Datos!$C$2:$C$38069,"&gt;=30",Datos!$F$2:$F$38069,"STANDBY"),0),"")</f>
        <v/>
      </c>
      <c r="J51" s="7">
        <f>IFERROR(ROUND(AVERAGEIFS(Datos!$G$2:$G$38069,Datos!$E$2:$E$38069,$A51,Datos!$B$2:$B$38069,12,Datos!$C$2:$C$38069,"&lt;30",Datos!$F$2:$F$38069,"STANDBY"),0),"")</f>
        <v/>
      </c>
      <c r="K51" s="7">
        <f>IFERROR(ROUND(AVERAGEIFS(Datos!$G$2:$G$38069,Datos!$E$2:$E$38069,$A51,Datos!$B$2:$B$38069,12,Datos!$C$2:$C$38069,"&gt;=30",Datos!$F$2:$F$38069,"STANDBY"),0),"")</f>
        <v/>
      </c>
      <c r="L51" s="7">
        <f>IFERROR(ROUND(AVERAGEIFS(Datos!$G$2:$G$38069,Datos!$E$2:$E$38069,$A51,Datos!$B$2:$B$38069,13,Datos!$C$2:$C$38069,"&lt;30",Datos!$F$2:$F$38069,"STANDBY"),0),"")</f>
        <v/>
      </c>
      <c r="M51" s="7">
        <f>IFERROR(ROUND(AVERAGEIFS(Datos!$G$2:$G$38069,Datos!$E$2:$E$38069,$A51,Datos!$B$2:$B$38069,13,Datos!$C$2:$C$38069,"&gt;=30",Datos!$F$2:$F$38069,"STANDBY"),0),"")</f>
        <v/>
      </c>
      <c r="N51" s="7">
        <f>IFERROR(ROUND(AVERAGEIFS(Datos!$G$2:$G$38069,Datos!$E$2:$E$38069,$A51,Datos!$B$2:$B$38069,14,Datos!$C$2:$C$38069,"&lt;30",Datos!$F$2:$F$38069,"STANDBY"),0),"")</f>
        <v/>
      </c>
      <c r="O51" s="7">
        <f>IFERROR(ROUND(AVERAGEIFS(Datos!$G$2:$G$38069,Datos!$E$2:$E$38069,$A51,Datos!$B$2:$B$38069,14,Datos!$C$2:$C$38069,"&gt;=30",Datos!$F$2:$F$38069,"STANDBY"),0),"")</f>
        <v/>
      </c>
      <c r="P51" s="7">
        <f>IFERROR(ROUND(AVERAGEIFS(Datos!$G$2:$G$38069,Datos!$E$2:$E$38069,$A51,Datos!$B$2:$B$38069,15,Datos!$C$2:$C$38069,"&lt;30",Datos!$F$2:$F$38069,"STANDBY"),0),"")</f>
        <v/>
      </c>
      <c r="Q51" s="7">
        <f>IFERROR(ROUND(AVERAGEIFS(Datos!$G$2:$G$38069,Datos!$E$2:$E$38069,$A51,Datos!$B$2:$B$38069,15,Datos!$C$2:$C$38069,"&gt;=30",Datos!$F$2:$F$38069,"STANDBY"),0),"")</f>
        <v/>
      </c>
      <c r="R51" s="7">
        <f>IFERROR(ROUND(AVERAGEIFS(Datos!$G$2:$G$38069,Datos!$E$2:$E$38069,$A51,Datos!$B$2:$B$38069,16,Datos!$C$2:$C$38069,"&lt;30",Datos!$F$2:$F$38069,"STANDBY"),0),"")</f>
        <v/>
      </c>
      <c r="S51" s="7">
        <f>IFERROR(ROUND(AVERAGEIFS(Datos!$G$2:$G$38069,Datos!$E$2:$E$38069,$A51,Datos!$B$2:$B$38069,16,Datos!$C$2:$C$38069,"&gt;=30",Datos!$F$2:$F$38069,"STANDBY"),0),"")</f>
        <v/>
      </c>
      <c r="T51" s="7">
        <f>IFERROR(ROUND(AVERAGEIFS(Datos!$G$2:$G$38069,Datos!$E$2:$E$38069,$A51,Datos!$B$2:$B$38069,17,Datos!$C$2:$C$38069,"&lt;30",Datos!$F$2:$F$38069,"STANDBY"),0),"")</f>
        <v/>
      </c>
      <c r="U51" s="7">
        <f>IFERROR(ROUND(AVERAGEIFS(Datos!$G$2:$G$38069,Datos!$E$2:$E$38069,$A51,Datos!$B$2:$B$38069,17,Datos!$C$2:$C$38069,"&gt;=30",Datos!$F$2:$F$38069,"STANDBY"),0),"")</f>
        <v/>
      </c>
      <c r="V51" s="7">
        <f>IFERROR(ROUND(AVERAGEIFS(Datos!$G$2:$G$38069,Datos!$E$2:$E$38069,$A51,Datos!$B$2:$B$38069,18,Datos!$C$2:$C$38069,"&lt;30",Datos!$F$2:$F$38069,"STANDBY"),0),"")</f>
        <v/>
      </c>
      <c r="W51" s="7">
        <f>IFERROR(ROUND(AVERAGEIFS(Datos!$G$2:$G$38069,Datos!$E$2:$E$38069,$A51,Datos!$B$2:$B$38069,18,Datos!$C$2:$C$38069,"&gt;=30",Datos!$F$2:$F$38069,"STANDBY"),0),"")</f>
        <v/>
      </c>
      <c r="X51" s="7">
        <f>IFERROR(ROUND(AVERAGEIFS(Datos!$G$2:$G$38069,Datos!$E$2:$E$38069,$A51,Datos!$B$2:$B$38069,19,Datos!$C$2:$C$38069,"&lt;30",Datos!$F$2:$F$38069,"STANDBY"),0),"")</f>
        <v/>
      </c>
      <c r="Y51" s="7">
        <f>IFERROR(ROUND(AVERAGEIFS(Datos!$G$2:$G$38069,Datos!$E$2:$E$38069,$A51,Datos!$B$2:$B$38069,19,Datos!$C$2:$C$38069,"&gt;=30",Datos!$F$2:$F$38069,"STANDBY"),0),"")</f>
        <v/>
      </c>
      <c r="Z51" s="7">
        <f>IFERROR(ROUND(AVERAGEIFS(Datos!$G$2:$G$38069,Datos!$E$2:$E$38069,$A51,Datos!$B$2:$B$38069,20,Datos!$C$2:$C$38069,"&lt;30",Datos!$F$2:$F$38069,"STANDBY"),0),"")</f>
        <v/>
      </c>
      <c r="AA51" s="7">
        <f>IFERROR(ROUND(AVERAGEIFS(Datos!$G$2:$G$38069,Datos!$E$2:$E$38069,$A51,Datos!$B$2:$B$38069,20,Datos!$C$2:$C$38069,"&gt;=30",Datos!$F$2:$F$38069,"STANDBY"),0),"")</f>
        <v/>
      </c>
      <c r="AB51" s="7">
        <f>IFERROR(ROUND(AVERAGEIFS(Datos!$G$2:$G$38069,Datos!$E$2:$E$38069,$A51,Datos!$B$2:$B$38069,21,Datos!$C$2:$C$38069,"&lt;30",Datos!$F$2:$F$38069,"STANDBY"),0),"")</f>
        <v/>
      </c>
      <c r="AC51" s="7">
        <f>IFERROR(ROUND(AVERAGEIFS(Datos!$G$2:$G$38069,Datos!$E$2:$E$38069,$A51,Datos!$B$2:$B$38069,21,Datos!$C$2:$C$38069,"&gt;=30",Datos!$F$2:$F$38069,"STANDBY"),0),"")</f>
        <v/>
      </c>
      <c r="AD51" s="7">
        <f>IFERROR(ROUND(AVERAGEIFS(Datos!$G$2:$G$38069,Datos!$E$2:$E$38069,$A51,Datos!$B$2:$B$38069,22,Datos!$C$2:$C$38069,"&lt;30",Datos!$F$2:$F$38069,"STANDBY"),0),"")</f>
        <v/>
      </c>
      <c r="AE51" s="7">
        <f>IFERROR(ROUND(AVERAGEIFS(Datos!$G$2:$G$38069,Datos!$E$2:$E$38069,$A51,Datos!$B$2:$B$38069,22,Datos!$C$2:$C$38069,"&gt;=30",Datos!$F$2:$F$38069,"STANDBY"),0),"")</f>
        <v/>
      </c>
      <c r="AF51" s="7">
        <f>IFERROR(ROUND(AVERAGEIFS(Datos!$G$2:$G$38069,Datos!$E$2:$E$38069,$A51,Datos!$B$2:$B$38069,23,Datos!$C$2:$C$38069,"&lt;30",Datos!$F$2:$F$38069,"STANDBY"),0),"")</f>
        <v/>
      </c>
      <c r="AG51" s="7">
        <f>IFERROR(ROUND(AVERAGEIFS(Datos!$G$2:$G$38069,Datos!$E$2:$E$38069,$A51,Datos!$B$2:$B$38069,23,Datos!$C$2:$C$38069,"&gt;=30",Datos!$F$2:$F$38069,"STANDBY"),0),"")</f>
        <v/>
      </c>
    </row>
    <row r="52">
      <c r="A52" s="6" t="inlineStr">
        <is>
          <t>Orbitron®</t>
        </is>
      </c>
      <c r="B52" s="7">
        <f>IFERROR(ROUND(AVERAGEIFS(Datos!$G$2:$G$38069,Datos!$E$2:$E$38069,$A52,Datos!$B$2:$B$38069,8,Datos!$C$2:$C$38069,"&lt;30",Datos!$F$2:$F$38069,"STANDBY"),0),"")</f>
        <v/>
      </c>
      <c r="C52" s="7">
        <f>IFERROR(ROUND(AVERAGEIFS(Datos!$G$2:$G$38069,Datos!$E$2:$E$38069,$A52,Datos!$B$2:$B$38069,8,Datos!$C$2:$C$38069,"&gt;=30",Datos!$F$2:$F$38069,"STANDBY"),0),"")</f>
        <v/>
      </c>
      <c r="D52" s="7">
        <f>IFERROR(ROUND(AVERAGEIFS(Datos!$G$2:$G$38069,Datos!$E$2:$E$38069,$A52,Datos!$B$2:$B$38069,9,Datos!$C$2:$C$38069,"&lt;30",Datos!$F$2:$F$38069,"STANDBY"),0),"")</f>
        <v/>
      </c>
      <c r="E52" s="7">
        <f>IFERROR(ROUND(AVERAGEIFS(Datos!$G$2:$G$38069,Datos!$E$2:$E$38069,$A52,Datos!$B$2:$B$38069,9,Datos!$C$2:$C$38069,"&gt;=30",Datos!$F$2:$F$38069,"STANDBY"),0),"")</f>
        <v/>
      </c>
      <c r="F52" s="7">
        <f>IFERROR(ROUND(AVERAGEIFS(Datos!$G$2:$G$38069,Datos!$E$2:$E$38069,$A52,Datos!$B$2:$B$38069,10,Datos!$C$2:$C$38069,"&lt;30",Datos!$F$2:$F$38069,"STANDBY"),0),"")</f>
        <v/>
      </c>
      <c r="G52" s="7">
        <f>IFERROR(ROUND(AVERAGEIFS(Datos!$G$2:$G$38069,Datos!$E$2:$E$38069,$A52,Datos!$B$2:$B$38069,10,Datos!$C$2:$C$38069,"&gt;=30",Datos!$F$2:$F$38069,"STANDBY"),0),"")</f>
        <v/>
      </c>
      <c r="H52" s="7">
        <f>IFERROR(ROUND(AVERAGEIFS(Datos!$G$2:$G$38069,Datos!$E$2:$E$38069,$A52,Datos!$B$2:$B$38069,11,Datos!$C$2:$C$38069,"&lt;30",Datos!$F$2:$F$38069,"STANDBY"),0),"")</f>
        <v/>
      </c>
      <c r="I52" s="7">
        <f>IFERROR(ROUND(AVERAGEIFS(Datos!$G$2:$G$38069,Datos!$E$2:$E$38069,$A52,Datos!$B$2:$B$38069,11,Datos!$C$2:$C$38069,"&gt;=30",Datos!$F$2:$F$38069,"STANDBY"),0),"")</f>
        <v/>
      </c>
      <c r="J52" s="7">
        <f>IFERROR(ROUND(AVERAGEIFS(Datos!$G$2:$G$38069,Datos!$E$2:$E$38069,$A52,Datos!$B$2:$B$38069,12,Datos!$C$2:$C$38069,"&lt;30",Datos!$F$2:$F$38069,"STANDBY"),0),"")</f>
        <v/>
      </c>
      <c r="K52" s="7">
        <f>IFERROR(ROUND(AVERAGEIFS(Datos!$G$2:$G$38069,Datos!$E$2:$E$38069,$A52,Datos!$B$2:$B$38069,12,Datos!$C$2:$C$38069,"&gt;=30",Datos!$F$2:$F$38069,"STANDBY"),0),"")</f>
        <v/>
      </c>
      <c r="L52" s="7">
        <f>IFERROR(ROUND(AVERAGEIFS(Datos!$G$2:$G$38069,Datos!$E$2:$E$38069,$A52,Datos!$B$2:$B$38069,13,Datos!$C$2:$C$38069,"&lt;30",Datos!$F$2:$F$38069,"STANDBY"),0),"")</f>
        <v/>
      </c>
      <c r="M52" s="7">
        <f>IFERROR(ROUND(AVERAGEIFS(Datos!$G$2:$G$38069,Datos!$E$2:$E$38069,$A52,Datos!$B$2:$B$38069,13,Datos!$C$2:$C$38069,"&gt;=30",Datos!$F$2:$F$38069,"STANDBY"),0),"")</f>
        <v/>
      </c>
      <c r="N52" s="7">
        <f>IFERROR(ROUND(AVERAGEIFS(Datos!$G$2:$G$38069,Datos!$E$2:$E$38069,$A52,Datos!$B$2:$B$38069,14,Datos!$C$2:$C$38069,"&lt;30",Datos!$F$2:$F$38069,"STANDBY"),0),"")</f>
        <v/>
      </c>
      <c r="O52" s="7">
        <f>IFERROR(ROUND(AVERAGEIFS(Datos!$G$2:$G$38069,Datos!$E$2:$E$38069,$A52,Datos!$B$2:$B$38069,14,Datos!$C$2:$C$38069,"&gt;=30",Datos!$F$2:$F$38069,"STANDBY"),0),"")</f>
        <v/>
      </c>
      <c r="P52" s="7">
        <f>IFERROR(ROUND(AVERAGEIFS(Datos!$G$2:$G$38069,Datos!$E$2:$E$38069,$A52,Datos!$B$2:$B$38069,15,Datos!$C$2:$C$38069,"&lt;30",Datos!$F$2:$F$38069,"STANDBY"),0),"")</f>
        <v/>
      </c>
      <c r="Q52" s="7">
        <f>IFERROR(ROUND(AVERAGEIFS(Datos!$G$2:$G$38069,Datos!$E$2:$E$38069,$A52,Datos!$B$2:$B$38069,15,Datos!$C$2:$C$38069,"&gt;=30",Datos!$F$2:$F$38069,"STANDBY"),0),"")</f>
        <v/>
      </c>
      <c r="R52" s="7">
        <f>IFERROR(ROUND(AVERAGEIFS(Datos!$G$2:$G$38069,Datos!$E$2:$E$38069,$A52,Datos!$B$2:$B$38069,16,Datos!$C$2:$C$38069,"&lt;30",Datos!$F$2:$F$38069,"STANDBY"),0),"")</f>
        <v/>
      </c>
      <c r="S52" s="7">
        <f>IFERROR(ROUND(AVERAGEIFS(Datos!$G$2:$G$38069,Datos!$E$2:$E$38069,$A52,Datos!$B$2:$B$38069,16,Datos!$C$2:$C$38069,"&gt;=30",Datos!$F$2:$F$38069,"STANDBY"),0),"")</f>
        <v/>
      </c>
      <c r="T52" s="7">
        <f>IFERROR(ROUND(AVERAGEIFS(Datos!$G$2:$G$38069,Datos!$E$2:$E$38069,$A52,Datos!$B$2:$B$38069,17,Datos!$C$2:$C$38069,"&lt;30",Datos!$F$2:$F$38069,"STANDBY"),0),"")</f>
        <v/>
      </c>
      <c r="U52" s="7">
        <f>IFERROR(ROUND(AVERAGEIFS(Datos!$G$2:$G$38069,Datos!$E$2:$E$38069,$A52,Datos!$B$2:$B$38069,17,Datos!$C$2:$C$38069,"&gt;=30",Datos!$F$2:$F$38069,"STANDBY"),0),"")</f>
        <v/>
      </c>
      <c r="V52" s="7">
        <f>IFERROR(ROUND(AVERAGEIFS(Datos!$G$2:$G$38069,Datos!$E$2:$E$38069,$A52,Datos!$B$2:$B$38069,18,Datos!$C$2:$C$38069,"&lt;30",Datos!$F$2:$F$38069,"STANDBY"),0),"")</f>
        <v/>
      </c>
      <c r="W52" s="7">
        <f>IFERROR(ROUND(AVERAGEIFS(Datos!$G$2:$G$38069,Datos!$E$2:$E$38069,$A52,Datos!$B$2:$B$38069,18,Datos!$C$2:$C$38069,"&gt;=30",Datos!$F$2:$F$38069,"STANDBY"),0),"")</f>
        <v/>
      </c>
      <c r="X52" s="7">
        <f>IFERROR(ROUND(AVERAGEIFS(Datos!$G$2:$G$38069,Datos!$E$2:$E$38069,$A52,Datos!$B$2:$B$38069,19,Datos!$C$2:$C$38069,"&lt;30",Datos!$F$2:$F$38069,"STANDBY"),0),"")</f>
        <v/>
      </c>
      <c r="Y52" s="7">
        <f>IFERROR(ROUND(AVERAGEIFS(Datos!$G$2:$G$38069,Datos!$E$2:$E$38069,$A52,Datos!$B$2:$B$38069,19,Datos!$C$2:$C$38069,"&gt;=30",Datos!$F$2:$F$38069,"STANDBY"),0),"")</f>
        <v/>
      </c>
      <c r="Z52" s="7">
        <f>IFERROR(ROUND(AVERAGEIFS(Datos!$G$2:$G$38069,Datos!$E$2:$E$38069,$A52,Datos!$B$2:$B$38069,20,Datos!$C$2:$C$38069,"&lt;30",Datos!$F$2:$F$38069,"STANDBY"),0),"")</f>
        <v/>
      </c>
      <c r="AA52" s="7">
        <f>IFERROR(ROUND(AVERAGEIFS(Datos!$G$2:$G$38069,Datos!$E$2:$E$38069,$A52,Datos!$B$2:$B$38069,20,Datos!$C$2:$C$38069,"&gt;=30",Datos!$F$2:$F$38069,"STANDBY"),0),"")</f>
        <v/>
      </c>
      <c r="AB52" s="7">
        <f>IFERROR(ROUND(AVERAGEIFS(Datos!$G$2:$G$38069,Datos!$E$2:$E$38069,$A52,Datos!$B$2:$B$38069,21,Datos!$C$2:$C$38069,"&lt;30",Datos!$F$2:$F$38069,"STANDBY"),0),"")</f>
        <v/>
      </c>
      <c r="AC52" s="7">
        <f>IFERROR(ROUND(AVERAGEIFS(Datos!$G$2:$G$38069,Datos!$E$2:$E$38069,$A52,Datos!$B$2:$B$38069,21,Datos!$C$2:$C$38069,"&gt;=30",Datos!$F$2:$F$38069,"STANDBY"),0),"")</f>
        <v/>
      </c>
      <c r="AD52" s="7">
        <f>IFERROR(ROUND(AVERAGEIFS(Datos!$G$2:$G$38069,Datos!$E$2:$E$38069,$A52,Datos!$B$2:$B$38069,22,Datos!$C$2:$C$38069,"&lt;30",Datos!$F$2:$F$38069,"STANDBY"),0),"")</f>
        <v/>
      </c>
      <c r="AE52" s="7">
        <f>IFERROR(ROUND(AVERAGEIFS(Datos!$G$2:$G$38069,Datos!$E$2:$E$38069,$A52,Datos!$B$2:$B$38069,22,Datos!$C$2:$C$38069,"&gt;=30",Datos!$F$2:$F$38069,"STANDBY"),0),"")</f>
        <v/>
      </c>
      <c r="AF52" s="7">
        <f>IFERROR(ROUND(AVERAGEIFS(Datos!$G$2:$G$38069,Datos!$E$2:$E$38069,$A52,Datos!$B$2:$B$38069,23,Datos!$C$2:$C$38069,"&lt;30",Datos!$F$2:$F$38069,"STANDBY"),0),"")</f>
        <v/>
      </c>
      <c r="AG52" s="7">
        <f>IFERROR(ROUND(AVERAGEIFS(Datos!$G$2:$G$38069,Datos!$E$2:$E$38069,$A52,Datos!$B$2:$B$38069,23,Datos!$C$2:$C$38069,"&gt;=30",Datos!$F$2:$F$38069,"STANDBY"),0),"")</f>
        <v/>
      </c>
    </row>
    <row r="53">
      <c r="A53" s="6" t="inlineStr">
        <is>
          <t>Peter Pan's Flight</t>
        </is>
      </c>
      <c r="B53" s="7">
        <f>IFERROR(ROUND(AVERAGEIFS(Datos!$G$2:$G$38069,Datos!$E$2:$E$38069,$A53,Datos!$B$2:$B$38069,8,Datos!$C$2:$C$38069,"&lt;30",Datos!$F$2:$F$38069,"STANDBY"),0),"")</f>
        <v/>
      </c>
      <c r="C53" s="7">
        <f>IFERROR(ROUND(AVERAGEIFS(Datos!$G$2:$G$38069,Datos!$E$2:$E$38069,$A53,Datos!$B$2:$B$38069,8,Datos!$C$2:$C$38069,"&gt;=30",Datos!$F$2:$F$38069,"STANDBY"),0),"")</f>
        <v/>
      </c>
      <c r="D53" s="7">
        <f>IFERROR(ROUND(AVERAGEIFS(Datos!$G$2:$G$38069,Datos!$E$2:$E$38069,$A53,Datos!$B$2:$B$38069,9,Datos!$C$2:$C$38069,"&lt;30",Datos!$F$2:$F$38069,"STANDBY"),0),"")</f>
        <v/>
      </c>
      <c r="E53" s="7">
        <f>IFERROR(ROUND(AVERAGEIFS(Datos!$G$2:$G$38069,Datos!$E$2:$E$38069,$A53,Datos!$B$2:$B$38069,9,Datos!$C$2:$C$38069,"&gt;=30",Datos!$F$2:$F$38069,"STANDBY"),0),"")</f>
        <v/>
      </c>
      <c r="F53" s="7">
        <f>IFERROR(ROUND(AVERAGEIFS(Datos!$G$2:$G$38069,Datos!$E$2:$E$38069,$A53,Datos!$B$2:$B$38069,10,Datos!$C$2:$C$38069,"&lt;30",Datos!$F$2:$F$38069,"STANDBY"),0),"")</f>
        <v/>
      </c>
      <c r="G53" s="7">
        <f>IFERROR(ROUND(AVERAGEIFS(Datos!$G$2:$G$38069,Datos!$E$2:$E$38069,$A53,Datos!$B$2:$B$38069,10,Datos!$C$2:$C$38069,"&gt;=30",Datos!$F$2:$F$38069,"STANDBY"),0),"")</f>
        <v/>
      </c>
      <c r="H53" s="7">
        <f>IFERROR(ROUND(AVERAGEIFS(Datos!$G$2:$G$38069,Datos!$E$2:$E$38069,$A53,Datos!$B$2:$B$38069,11,Datos!$C$2:$C$38069,"&lt;30",Datos!$F$2:$F$38069,"STANDBY"),0),"")</f>
        <v/>
      </c>
      <c r="I53" s="7">
        <f>IFERROR(ROUND(AVERAGEIFS(Datos!$G$2:$G$38069,Datos!$E$2:$E$38069,$A53,Datos!$B$2:$B$38069,11,Datos!$C$2:$C$38069,"&gt;=30",Datos!$F$2:$F$38069,"STANDBY"),0),"")</f>
        <v/>
      </c>
      <c r="J53" s="7">
        <f>IFERROR(ROUND(AVERAGEIFS(Datos!$G$2:$G$38069,Datos!$E$2:$E$38069,$A53,Datos!$B$2:$B$38069,12,Datos!$C$2:$C$38069,"&lt;30",Datos!$F$2:$F$38069,"STANDBY"),0),"")</f>
        <v/>
      </c>
      <c r="K53" s="7">
        <f>IFERROR(ROUND(AVERAGEIFS(Datos!$G$2:$G$38069,Datos!$E$2:$E$38069,$A53,Datos!$B$2:$B$38069,12,Datos!$C$2:$C$38069,"&gt;=30",Datos!$F$2:$F$38069,"STANDBY"),0),"")</f>
        <v/>
      </c>
      <c r="L53" s="7">
        <f>IFERROR(ROUND(AVERAGEIFS(Datos!$G$2:$G$38069,Datos!$E$2:$E$38069,$A53,Datos!$B$2:$B$38069,13,Datos!$C$2:$C$38069,"&lt;30",Datos!$F$2:$F$38069,"STANDBY"),0),"")</f>
        <v/>
      </c>
      <c r="M53" s="7">
        <f>IFERROR(ROUND(AVERAGEIFS(Datos!$G$2:$G$38069,Datos!$E$2:$E$38069,$A53,Datos!$B$2:$B$38069,13,Datos!$C$2:$C$38069,"&gt;=30",Datos!$F$2:$F$38069,"STANDBY"),0),"")</f>
        <v/>
      </c>
      <c r="N53" s="7">
        <f>IFERROR(ROUND(AVERAGEIFS(Datos!$G$2:$G$38069,Datos!$E$2:$E$38069,$A53,Datos!$B$2:$B$38069,14,Datos!$C$2:$C$38069,"&lt;30",Datos!$F$2:$F$38069,"STANDBY"),0),"")</f>
        <v/>
      </c>
      <c r="O53" s="7">
        <f>IFERROR(ROUND(AVERAGEIFS(Datos!$G$2:$G$38069,Datos!$E$2:$E$38069,$A53,Datos!$B$2:$B$38069,14,Datos!$C$2:$C$38069,"&gt;=30",Datos!$F$2:$F$38069,"STANDBY"),0),"")</f>
        <v/>
      </c>
      <c r="P53" s="7">
        <f>IFERROR(ROUND(AVERAGEIFS(Datos!$G$2:$G$38069,Datos!$E$2:$E$38069,$A53,Datos!$B$2:$B$38069,15,Datos!$C$2:$C$38069,"&lt;30",Datos!$F$2:$F$38069,"STANDBY"),0),"")</f>
        <v/>
      </c>
      <c r="Q53" s="7">
        <f>IFERROR(ROUND(AVERAGEIFS(Datos!$G$2:$G$38069,Datos!$E$2:$E$38069,$A53,Datos!$B$2:$B$38069,15,Datos!$C$2:$C$38069,"&gt;=30",Datos!$F$2:$F$38069,"STANDBY"),0),"")</f>
        <v/>
      </c>
      <c r="R53" s="7">
        <f>IFERROR(ROUND(AVERAGEIFS(Datos!$G$2:$G$38069,Datos!$E$2:$E$38069,$A53,Datos!$B$2:$B$38069,16,Datos!$C$2:$C$38069,"&lt;30",Datos!$F$2:$F$38069,"STANDBY"),0),"")</f>
        <v/>
      </c>
      <c r="S53" s="7">
        <f>IFERROR(ROUND(AVERAGEIFS(Datos!$G$2:$G$38069,Datos!$E$2:$E$38069,$A53,Datos!$B$2:$B$38069,16,Datos!$C$2:$C$38069,"&gt;=30",Datos!$F$2:$F$38069,"STANDBY"),0),"")</f>
        <v/>
      </c>
      <c r="T53" s="7">
        <f>IFERROR(ROUND(AVERAGEIFS(Datos!$G$2:$G$38069,Datos!$E$2:$E$38069,$A53,Datos!$B$2:$B$38069,17,Datos!$C$2:$C$38069,"&lt;30",Datos!$F$2:$F$38069,"STANDBY"),0),"")</f>
        <v/>
      </c>
      <c r="U53" s="7">
        <f>IFERROR(ROUND(AVERAGEIFS(Datos!$G$2:$G$38069,Datos!$E$2:$E$38069,$A53,Datos!$B$2:$B$38069,17,Datos!$C$2:$C$38069,"&gt;=30",Datos!$F$2:$F$38069,"STANDBY"),0),"")</f>
        <v/>
      </c>
      <c r="V53" s="7">
        <f>IFERROR(ROUND(AVERAGEIFS(Datos!$G$2:$G$38069,Datos!$E$2:$E$38069,$A53,Datos!$B$2:$B$38069,18,Datos!$C$2:$C$38069,"&lt;30",Datos!$F$2:$F$38069,"STANDBY"),0),"")</f>
        <v/>
      </c>
      <c r="W53" s="7">
        <f>IFERROR(ROUND(AVERAGEIFS(Datos!$G$2:$G$38069,Datos!$E$2:$E$38069,$A53,Datos!$B$2:$B$38069,18,Datos!$C$2:$C$38069,"&gt;=30",Datos!$F$2:$F$38069,"STANDBY"),0),"")</f>
        <v/>
      </c>
      <c r="X53" s="7">
        <f>IFERROR(ROUND(AVERAGEIFS(Datos!$G$2:$G$38069,Datos!$E$2:$E$38069,$A53,Datos!$B$2:$B$38069,19,Datos!$C$2:$C$38069,"&lt;30",Datos!$F$2:$F$38069,"STANDBY"),0),"")</f>
        <v/>
      </c>
      <c r="Y53" s="7">
        <f>IFERROR(ROUND(AVERAGEIFS(Datos!$G$2:$G$38069,Datos!$E$2:$E$38069,$A53,Datos!$B$2:$B$38069,19,Datos!$C$2:$C$38069,"&gt;=30",Datos!$F$2:$F$38069,"STANDBY"),0),"")</f>
        <v/>
      </c>
      <c r="Z53" s="7">
        <f>IFERROR(ROUND(AVERAGEIFS(Datos!$G$2:$G$38069,Datos!$E$2:$E$38069,$A53,Datos!$B$2:$B$38069,20,Datos!$C$2:$C$38069,"&lt;30",Datos!$F$2:$F$38069,"STANDBY"),0),"")</f>
        <v/>
      </c>
      <c r="AA53" s="7">
        <f>IFERROR(ROUND(AVERAGEIFS(Datos!$G$2:$G$38069,Datos!$E$2:$E$38069,$A53,Datos!$B$2:$B$38069,20,Datos!$C$2:$C$38069,"&gt;=30",Datos!$F$2:$F$38069,"STANDBY"),0),"")</f>
        <v/>
      </c>
      <c r="AB53" s="7">
        <f>IFERROR(ROUND(AVERAGEIFS(Datos!$G$2:$G$38069,Datos!$E$2:$E$38069,$A53,Datos!$B$2:$B$38069,21,Datos!$C$2:$C$38069,"&lt;30",Datos!$F$2:$F$38069,"STANDBY"),0),"")</f>
        <v/>
      </c>
      <c r="AC53" s="7">
        <f>IFERROR(ROUND(AVERAGEIFS(Datos!$G$2:$G$38069,Datos!$E$2:$E$38069,$A53,Datos!$B$2:$B$38069,21,Datos!$C$2:$C$38069,"&gt;=30",Datos!$F$2:$F$38069,"STANDBY"),0),"")</f>
        <v/>
      </c>
      <c r="AD53" s="7">
        <f>IFERROR(ROUND(AVERAGEIFS(Datos!$G$2:$G$38069,Datos!$E$2:$E$38069,$A53,Datos!$B$2:$B$38069,22,Datos!$C$2:$C$38069,"&lt;30",Datos!$F$2:$F$38069,"STANDBY"),0),"")</f>
        <v/>
      </c>
      <c r="AE53" s="7">
        <f>IFERROR(ROUND(AVERAGEIFS(Datos!$G$2:$G$38069,Datos!$E$2:$E$38069,$A53,Datos!$B$2:$B$38069,22,Datos!$C$2:$C$38069,"&gt;=30",Datos!$F$2:$F$38069,"STANDBY"),0),"")</f>
        <v/>
      </c>
      <c r="AF53" s="7">
        <f>IFERROR(ROUND(AVERAGEIFS(Datos!$G$2:$G$38069,Datos!$E$2:$E$38069,$A53,Datos!$B$2:$B$38069,23,Datos!$C$2:$C$38069,"&lt;30",Datos!$F$2:$F$38069,"STANDBY"),0),"")</f>
        <v/>
      </c>
      <c r="AG53" s="7">
        <f>IFERROR(ROUND(AVERAGEIFS(Datos!$G$2:$G$38069,Datos!$E$2:$E$38069,$A53,Datos!$B$2:$B$38069,23,Datos!$C$2:$C$38069,"&gt;=30",Datos!$F$2:$F$38069,"STANDBY"),0),"")</f>
        <v/>
      </c>
    </row>
    <row r="54">
      <c r="A54" s="6" t="inlineStr">
        <is>
          <t>Phantom Manor</t>
        </is>
      </c>
      <c r="B54" s="7">
        <f>IFERROR(ROUND(AVERAGEIFS(Datos!$G$2:$G$38069,Datos!$E$2:$E$38069,$A54,Datos!$B$2:$B$38069,8,Datos!$C$2:$C$38069,"&lt;30",Datos!$F$2:$F$38069,"STANDBY"),0),"")</f>
        <v/>
      </c>
      <c r="C54" s="7">
        <f>IFERROR(ROUND(AVERAGEIFS(Datos!$G$2:$G$38069,Datos!$E$2:$E$38069,$A54,Datos!$B$2:$B$38069,8,Datos!$C$2:$C$38069,"&gt;=30",Datos!$F$2:$F$38069,"STANDBY"),0),"")</f>
        <v/>
      </c>
      <c r="D54" s="7">
        <f>IFERROR(ROUND(AVERAGEIFS(Datos!$G$2:$G$38069,Datos!$E$2:$E$38069,$A54,Datos!$B$2:$B$38069,9,Datos!$C$2:$C$38069,"&lt;30",Datos!$F$2:$F$38069,"STANDBY"),0),"")</f>
        <v/>
      </c>
      <c r="E54" s="7">
        <f>IFERROR(ROUND(AVERAGEIFS(Datos!$G$2:$G$38069,Datos!$E$2:$E$38069,$A54,Datos!$B$2:$B$38069,9,Datos!$C$2:$C$38069,"&gt;=30",Datos!$F$2:$F$38069,"STANDBY"),0),"")</f>
        <v/>
      </c>
      <c r="F54" s="7">
        <f>IFERROR(ROUND(AVERAGEIFS(Datos!$G$2:$G$38069,Datos!$E$2:$E$38069,$A54,Datos!$B$2:$B$38069,10,Datos!$C$2:$C$38069,"&lt;30",Datos!$F$2:$F$38069,"STANDBY"),0),"")</f>
        <v/>
      </c>
      <c r="G54" s="7">
        <f>IFERROR(ROUND(AVERAGEIFS(Datos!$G$2:$G$38069,Datos!$E$2:$E$38069,$A54,Datos!$B$2:$B$38069,10,Datos!$C$2:$C$38069,"&gt;=30",Datos!$F$2:$F$38069,"STANDBY"),0),"")</f>
        <v/>
      </c>
      <c r="H54" s="7">
        <f>IFERROR(ROUND(AVERAGEIFS(Datos!$G$2:$G$38069,Datos!$E$2:$E$38069,$A54,Datos!$B$2:$B$38069,11,Datos!$C$2:$C$38069,"&lt;30",Datos!$F$2:$F$38069,"STANDBY"),0),"")</f>
        <v/>
      </c>
      <c r="I54" s="7">
        <f>IFERROR(ROUND(AVERAGEIFS(Datos!$G$2:$G$38069,Datos!$E$2:$E$38069,$A54,Datos!$B$2:$B$38069,11,Datos!$C$2:$C$38069,"&gt;=30",Datos!$F$2:$F$38069,"STANDBY"),0),"")</f>
        <v/>
      </c>
      <c r="J54" s="7">
        <f>IFERROR(ROUND(AVERAGEIFS(Datos!$G$2:$G$38069,Datos!$E$2:$E$38069,$A54,Datos!$B$2:$B$38069,12,Datos!$C$2:$C$38069,"&lt;30",Datos!$F$2:$F$38069,"STANDBY"),0),"")</f>
        <v/>
      </c>
      <c r="K54" s="7">
        <f>IFERROR(ROUND(AVERAGEIFS(Datos!$G$2:$G$38069,Datos!$E$2:$E$38069,$A54,Datos!$B$2:$B$38069,12,Datos!$C$2:$C$38069,"&gt;=30",Datos!$F$2:$F$38069,"STANDBY"),0),"")</f>
        <v/>
      </c>
      <c r="L54" s="7">
        <f>IFERROR(ROUND(AVERAGEIFS(Datos!$G$2:$G$38069,Datos!$E$2:$E$38069,$A54,Datos!$B$2:$B$38069,13,Datos!$C$2:$C$38069,"&lt;30",Datos!$F$2:$F$38069,"STANDBY"),0),"")</f>
        <v/>
      </c>
      <c r="M54" s="7">
        <f>IFERROR(ROUND(AVERAGEIFS(Datos!$G$2:$G$38069,Datos!$E$2:$E$38069,$A54,Datos!$B$2:$B$38069,13,Datos!$C$2:$C$38069,"&gt;=30",Datos!$F$2:$F$38069,"STANDBY"),0),"")</f>
        <v/>
      </c>
      <c r="N54" s="7">
        <f>IFERROR(ROUND(AVERAGEIFS(Datos!$G$2:$G$38069,Datos!$E$2:$E$38069,$A54,Datos!$B$2:$B$38069,14,Datos!$C$2:$C$38069,"&lt;30",Datos!$F$2:$F$38069,"STANDBY"),0),"")</f>
        <v/>
      </c>
      <c r="O54" s="7">
        <f>IFERROR(ROUND(AVERAGEIFS(Datos!$G$2:$G$38069,Datos!$E$2:$E$38069,$A54,Datos!$B$2:$B$38069,14,Datos!$C$2:$C$38069,"&gt;=30",Datos!$F$2:$F$38069,"STANDBY"),0),"")</f>
        <v/>
      </c>
      <c r="P54" s="7">
        <f>IFERROR(ROUND(AVERAGEIFS(Datos!$G$2:$G$38069,Datos!$E$2:$E$38069,$A54,Datos!$B$2:$B$38069,15,Datos!$C$2:$C$38069,"&lt;30",Datos!$F$2:$F$38069,"STANDBY"),0),"")</f>
        <v/>
      </c>
      <c r="Q54" s="7">
        <f>IFERROR(ROUND(AVERAGEIFS(Datos!$G$2:$G$38069,Datos!$E$2:$E$38069,$A54,Datos!$B$2:$B$38069,15,Datos!$C$2:$C$38069,"&gt;=30",Datos!$F$2:$F$38069,"STANDBY"),0),"")</f>
        <v/>
      </c>
      <c r="R54" s="7">
        <f>IFERROR(ROUND(AVERAGEIFS(Datos!$G$2:$G$38069,Datos!$E$2:$E$38069,$A54,Datos!$B$2:$B$38069,16,Datos!$C$2:$C$38069,"&lt;30",Datos!$F$2:$F$38069,"STANDBY"),0),"")</f>
        <v/>
      </c>
      <c r="S54" s="7">
        <f>IFERROR(ROUND(AVERAGEIFS(Datos!$G$2:$G$38069,Datos!$E$2:$E$38069,$A54,Datos!$B$2:$B$38069,16,Datos!$C$2:$C$38069,"&gt;=30",Datos!$F$2:$F$38069,"STANDBY"),0),"")</f>
        <v/>
      </c>
      <c r="T54" s="7">
        <f>IFERROR(ROUND(AVERAGEIFS(Datos!$G$2:$G$38069,Datos!$E$2:$E$38069,$A54,Datos!$B$2:$B$38069,17,Datos!$C$2:$C$38069,"&lt;30",Datos!$F$2:$F$38069,"STANDBY"),0),"")</f>
        <v/>
      </c>
      <c r="U54" s="7">
        <f>IFERROR(ROUND(AVERAGEIFS(Datos!$G$2:$G$38069,Datos!$E$2:$E$38069,$A54,Datos!$B$2:$B$38069,17,Datos!$C$2:$C$38069,"&gt;=30",Datos!$F$2:$F$38069,"STANDBY"),0),"")</f>
        <v/>
      </c>
      <c r="V54" s="7">
        <f>IFERROR(ROUND(AVERAGEIFS(Datos!$G$2:$G$38069,Datos!$E$2:$E$38069,$A54,Datos!$B$2:$B$38069,18,Datos!$C$2:$C$38069,"&lt;30",Datos!$F$2:$F$38069,"STANDBY"),0),"")</f>
        <v/>
      </c>
      <c r="W54" s="7">
        <f>IFERROR(ROUND(AVERAGEIFS(Datos!$G$2:$G$38069,Datos!$E$2:$E$38069,$A54,Datos!$B$2:$B$38069,18,Datos!$C$2:$C$38069,"&gt;=30",Datos!$F$2:$F$38069,"STANDBY"),0),"")</f>
        <v/>
      </c>
      <c r="X54" s="7">
        <f>IFERROR(ROUND(AVERAGEIFS(Datos!$G$2:$G$38069,Datos!$E$2:$E$38069,$A54,Datos!$B$2:$B$38069,19,Datos!$C$2:$C$38069,"&lt;30",Datos!$F$2:$F$38069,"STANDBY"),0),"")</f>
        <v/>
      </c>
      <c r="Y54" s="7">
        <f>IFERROR(ROUND(AVERAGEIFS(Datos!$G$2:$G$38069,Datos!$E$2:$E$38069,$A54,Datos!$B$2:$B$38069,19,Datos!$C$2:$C$38069,"&gt;=30",Datos!$F$2:$F$38069,"STANDBY"),0),"")</f>
        <v/>
      </c>
      <c r="Z54" s="7">
        <f>IFERROR(ROUND(AVERAGEIFS(Datos!$G$2:$G$38069,Datos!$E$2:$E$38069,$A54,Datos!$B$2:$B$38069,20,Datos!$C$2:$C$38069,"&lt;30",Datos!$F$2:$F$38069,"STANDBY"),0),"")</f>
        <v/>
      </c>
      <c r="AA54" s="7">
        <f>IFERROR(ROUND(AVERAGEIFS(Datos!$G$2:$G$38069,Datos!$E$2:$E$38069,$A54,Datos!$B$2:$B$38069,20,Datos!$C$2:$C$38069,"&gt;=30",Datos!$F$2:$F$38069,"STANDBY"),0),"")</f>
        <v/>
      </c>
      <c r="AB54" s="7">
        <f>IFERROR(ROUND(AVERAGEIFS(Datos!$G$2:$G$38069,Datos!$E$2:$E$38069,$A54,Datos!$B$2:$B$38069,21,Datos!$C$2:$C$38069,"&lt;30",Datos!$F$2:$F$38069,"STANDBY"),0),"")</f>
        <v/>
      </c>
      <c r="AC54" s="7">
        <f>IFERROR(ROUND(AVERAGEIFS(Datos!$G$2:$G$38069,Datos!$E$2:$E$38069,$A54,Datos!$B$2:$B$38069,21,Datos!$C$2:$C$38069,"&gt;=30",Datos!$F$2:$F$38069,"STANDBY"),0),"")</f>
        <v/>
      </c>
      <c r="AD54" s="7">
        <f>IFERROR(ROUND(AVERAGEIFS(Datos!$G$2:$G$38069,Datos!$E$2:$E$38069,$A54,Datos!$B$2:$B$38069,22,Datos!$C$2:$C$38069,"&lt;30",Datos!$F$2:$F$38069,"STANDBY"),0),"")</f>
        <v/>
      </c>
      <c r="AE54" s="7">
        <f>IFERROR(ROUND(AVERAGEIFS(Datos!$G$2:$G$38069,Datos!$E$2:$E$38069,$A54,Datos!$B$2:$B$38069,22,Datos!$C$2:$C$38069,"&gt;=30",Datos!$F$2:$F$38069,"STANDBY"),0),"")</f>
        <v/>
      </c>
      <c r="AF54" s="7">
        <f>IFERROR(ROUND(AVERAGEIFS(Datos!$G$2:$G$38069,Datos!$E$2:$E$38069,$A54,Datos!$B$2:$B$38069,23,Datos!$C$2:$C$38069,"&lt;30",Datos!$F$2:$F$38069,"STANDBY"),0),"")</f>
        <v/>
      </c>
      <c r="AG54" s="7">
        <f>IFERROR(ROUND(AVERAGEIFS(Datos!$G$2:$G$38069,Datos!$E$2:$E$38069,$A54,Datos!$B$2:$B$38069,23,Datos!$C$2:$C$38069,"&gt;=30",Datos!$F$2:$F$38069,"STANDBY"),0),"")</f>
        <v/>
      </c>
    </row>
    <row r="55">
      <c r="A55" s="6" t="inlineStr">
        <is>
          <t>Pirate Galleon</t>
        </is>
      </c>
      <c r="B55" s="7">
        <f>IFERROR(ROUND(AVERAGEIFS(Datos!$G$2:$G$38069,Datos!$E$2:$E$38069,$A55,Datos!$B$2:$B$38069,8,Datos!$C$2:$C$38069,"&lt;30",Datos!$F$2:$F$38069,"STANDBY"),0),"")</f>
        <v/>
      </c>
      <c r="C55" s="7">
        <f>IFERROR(ROUND(AVERAGEIFS(Datos!$G$2:$G$38069,Datos!$E$2:$E$38069,$A55,Datos!$B$2:$B$38069,8,Datos!$C$2:$C$38069,"&gt;=30",Datos!$F$2:$F$38069,"STANDBY"),0),"")</f>
        <v/>
      </c>
      <c r="D55" s="7">
        <f>IFERROR(ROUND(AVERAGEIFS(Datos!$G$2:$G$38069,Datos!$E$2:$E$38069,$A55,Datos!$B$2:$B$38069,9,Datos!$C$2:$C$38069,"&lt;30",Datos!$F$2:$F$38069,"STANDBY"),0),"")</f>
        <v/>
      </c>
      <c r="E55" s="7">
        <f>IFERROR(ROUND(AVERAGEIFS(Datos!$G$2:$G$38069,Datos!$E$2:$E$38069,$A55,Datos!$B$2:$B$38069,9,Datos!$C$2:$C$38069,"&gt;=30",Datos!$F$2:$F$38069,"STANDBY"),0),"")</f>
        <v/>
      </c>
      <c r="F55" s="7">
        <f>IFERROR(ROUND(AVERAGEIFS(Datos!$G$2:$G$38069,Datos!$E$2:$E$38069,$A55,Datos!$B$2:$B$38069,10,Datos!$C$2:$C$38069,"&lt;30",Datos!$F$2:$F$38069,"STANDBY"),0),"")</f>
        <v/>
      </c>
      <c r="G55" s="7">
        <f>IFERROR(ROUND(AVERAGEIFS(Datos!$G$2:$G$38069,Datos!$E$2:$E$38069,$A55,Datos!$B$2:$B$38069,10,Datos!$C$2:$C$38069,"&gt;=30",Datos!$F$2:$F$38069,"STANDBY"),0),"")</f>
        <v/>
      </c>
      <c r="H55" s="7">
        <f>IFERROR(ROUND(AVERAGEIFS(Datos!$G$2:$G$38069,Datos!$E$2:$E$38069,$A55,Datos!$B$2:$B$38069,11,Datos!$C$2:$C$38069,"&lt;30",Datos!$F$2:$F$38069,"STANDBY"),0),"")</f>
        <v/>
      </c>
      <c r="I55" s="7">
        <f>IFERROR(ROUND(AVERAGEIFS(Datos!$G$2:$G$38069,Datos!$E$2:$E$38069,$A55,Datos!$B$2:$B$38069,11,Datos!$C$2:$C$38069,"&gt;=30",Datos!$F$2:$F$38069,"STANDBY"),0),"")</f>
        <v/>
      </c>
      <c r="J55" s="7">
        <f>IFERROR(ROUND(AVERAGEIFS(Datos!$G$2:$G$38069,Datos!$E$2:$E$38069,$A55,Datos!$B$2:$B$38069,12,Datos!$C$2:$C$38069,"&lt;30",Datos!$F$2:$F$38069,"STANDBY"),0),"")</f>
        <v/>
      </c>
      <c r="K55" s="7">
        <f>IFERROR(ROUND(AVERAGEIFS(Datos!$G$2:$G$38069,Datos!$E$2:$E$38069,$A55,Datos!$B$2:$B$38069,12,Datos!$C$2:$C$38069,"&gt;=30",Datos!$F$2:$F$38069,"STANDBY"),0),"")</f>
        <v/>
      </c>
      <c r="L55" s="7">
        <f>IFERROR(ROUND(AVERAGEIFS(Datos!$G$2:$G$38069,Datos!$E$2:$E$38069,$A55,Datos!$B$2:$B$38069,13,Datos!$C$2:$C$38069,"&lt;30",Datos!$F$2:$F$38069,"STANDBY"),0),"")</f>
        <v/>
      </c>
      <c r="M55" s="7">
        <f>IFERROR(ROUND(AVERAGEIFS(Datos!$G$2:$G$38069,Datos!$E$2:$E$38069,$A55,Datos!$B$2:$B$38069,13,Datos!$C$2:$C$38069,"&gt;=30",Datos!$F$2:$F$38069,"STANDBY"),0),"")</f>
        <v/>
      </c>
      <c r="N55" s="7">
        <f>IFERROR(ROUND(AVERAGEIFS(Datos!$G$2:$G$38069,Datos!$E$2:$E$38069,$A55,Datos!$B$2:$B$38069,14,Datos!$C$2:$C$38069,"&lt;30",Datos!$F$2:$F$38069,"STANDBY"),0),"")</f>
        <v/>
      </c>
      <c r="O55" s="7">
        <f>IFERROR(ROUND(AVERAGEIFS(Datos!$G$2:$G$38069,Datos!$E$2:$E$38069,$A55,Datos!$B$2:$B$38069,14,Datos!$C$2:$C$38069,"&gt;=30",Datos!$F$2:$F$38069,"STANDBY"),0),"")</f>
        <v/>
      </c>
      <c r="P55" s="7">
        <f>IFERROR(ROUND(AVERAGEIFS(Datos!$G$2:$G$38069,Datos!$E$2:$E$38069,$A55,Datos!$B$2:$B$38069,15,Datos!$C$2:$C$38069,"&lt;30",Datos!$F$2:$F$38069,"STANDBY"),0),"")</f>
        <v/>
      </c>
      <c r="Q55" s="7">
        <f>IFERROR(ROUND(AVERAGEIFS(Datos!$G$2:$G$38069,Datos!$E$2:$E$38069,$A55,Datos!$B$2:$B$38069,15,Datos!$C$2:$C$38069,"&gt;=30",Datos!$F$2:$F$38069,"STANDBY"),0),"")</f>
        <v/>
      </c>
      <c r="R55" s="7">
        <f>IFERROR(ROUND(AVERAGEIFS(Datos!$G$2:$G$38069,Datos!$E$2:$E$38069,$A55,Datos!$B$2:$B$38069,16,Datos!$C$2:$C$38069,"&lt;30",Datos!$F$2:$F$38069,"STANDBY"),0),"")</f>
        <v/>
      </c>
      <c r="S55" s="7">
        <f>IFERROR(ROUND(AVERAGEIFS(Datos!$G$2:$G$38069,Datos!$E$2:$E$38069,$A55,Datos!$B$2:$B$38069,16,Datos!$C$2:$C$38069,"&gt;=30",Datos!$F$2:$F$38069,"STANDBY"),0),"")</f>
        <v/>
      </c>
      <c r="T55" s="7">
        <f>IFERROR(ROUND(AVERAGEIFS(Datos!$G$2:$G$38069,Datos!$E$2:$E$38069,$A55,Datos!$B$2:$B$38069,17,Datos!$C$2:$C$38069,"&lt;30",Datos!$F$2:$F$38069,"STANDBY"),0),"")</f>
        <v/>
      </c>
      <c r="U55" s="7">
        <f>IFERROR(ROUND(AVERAGEIFS(Datos!$G$2:$G$38069,Datos!$E$2:$E$38069,$A55,Datos!$B$2:$B$38069,17,Datos!$C$2:$C$38069,"&gt;=30",Datos!$F$2:$F$38069,"STANDBY"),0),"")</f>
        <v/>
      </c>
      <c r="V55" s="7">
        <f>IFERROR(ROUND(AVERAGEIFS(Datos!$G$2:$G$38069,Datos!$E$2:$E$38069,$A55,Datos!$B$2:$B$38069,18,Datos!$C$2:$C$38069,"&lt;30",Datos!$F$2:$F$38069,"STANDBY"),0),"")</f>
        <v/>
      </c>
      <c r="W55" s="7">
        <f>IFERROR(ROUND(AVERAGEIFS(Datos!$G$2:$G$38069,Datos!$E$2:$E$38069,$A55,Datos!$B$2:$B$38069,18,Datos!$C$2:$C$38069,"&gt;=30",Datos!$F$2:$F$38069,"STANDBY"),0),"")</f>
        <v/>
      </c>
      <c r="X55" s="7">
        <f>IFERROR(ROUND(AVERAGEIFS(Datos!$G$2:$G$38069,Datos!$E$2:$E$38069,$A55,Datos!$B$2:$B$38069,19,Datos!$C$2:$C$38069,"&lt;30",Datos!$F$2:$F$38069,"STANDBY"),0),"")</f>
        <v/>
      </c>
      <c r="Y55" s="7">
        <f>IFERROR(ROUND(AVERAGEIFS(Datos!$G$2:$G$38069,Datos!$E$2:$E$38069,$A55,Datos!$B$2:$B$38069,19,Datos!$C$2:$C$38069,"&gt;=30",Datos!$F$2:$F$38069,"STANDBY"),0),"")</f>
        <v/>
      </c>
      <c r="Z55" s="7">
        <f>IFERROR(ROUND(AVERAGEIFS(Datos!$G$2:$G$38069,Datos!$E$2:$E$38069,$A55,Datos!$B$2:$B$38069,20,Datos!$C$2:$C$38069,"&lt;30",Datos!$F$2:$F$38069,"STANDBY"),0),"")</f>
        <v/>
      </c>
      <c r="AA55" s="7">
        <f>IFERROR(ROUND(AVERAGEIFS(Datos!$G$2:$G$38069,Datos!$E$2:$E$38069,$A55,Datos!$B$2:$B$38069,20,Datos!$C$2:$C$38069,"&gt;=30",Datos!$F$2:$F$38069,"STANDBY"),0),"")</f>
        <v/>
      </c>
      <c r="AB55" s="7">
        <f>IFERROR(ROUND(AVERAGEIFS(Datos!$G$2:$G$38069,Datos!$E$2:$E$38069,$A55,Datos!$B$2:$B$38069,21,Datos!$C$2:$C$38069,"&lt;30",Datos!$F$2:$F$38069,"STANDBY"),0),"")</f>
        <v/>
      </c>
      <c r="AC55" s="7">
        <f>IFERROR(ROUND(AVERAGEIFS(Datos!$G$2:$G$38069,Datos!$E$2:$E$38069,$A55,Datos!$B$2:$B$38069,21,Datos!$C$2:$C$38069,"&gt;=30",Datos!$F$2:$F$38069,"STANDBY"),0),"")</f>
        <v/>
      </c>
      <c r="AD55" s="7">
        <f>IFERROR(ROUND(AVERAGEIFS(Datos!$G$2:$G$38069,Datos!$E$2:$E$38069,$A55,Datos!$B$2:$B$38069,22,Datos!$C$2:$C$38069,"&lt;30",Datos!$F$2:$F$38069,"STANDBY"),0),"")</f>
        <v/>
      </c>
      <c r="AE55" s="7">
        <f>IFERROR(ROUND(AVERAGEIFS(Datos!$G$2:$G$38069,Datos!$E$2:$E$38069,$A55,Datos!$B$2:$B$38069,22,Datos!$C$2:$C$38069,"&gt;=30",Datos!$F$2:$F$38069,"STANDBY"),0),"")</f>
        <v/>
      </c>
      <c r="AF55" s="7">
        <f>IFERROR(ROUND(AVERAGEIFS(Datos!$G$2:$G$38069,Datos!$E$2:$E$38069,$A55,Datos!$B$2:$B$38069,23,Datos!$C$2:$C$38069,"&lt;30",Datos!$F$2:$F$38069,"STANDBY"),0),"")</f>
        <v/>
      </c>
      <c r="AG55" s="7">
        <f>IFERROR(ROUND(AVERAGEIFS(Datos!$G$2:$G$38069,Datos!$E$2:$E$38069,$A55,Datos!$B$2:$B$38069,23,Datos!$C$2:$C$38069,"&gt;=30",Datos!$F$2:$F$38069,"STANDBY"),0),"")</f>
        <v/>
      </c>
    </row>
    <row r="56">
      <c r="A56" s="6" t="inlineStr">
        <is>
          <t>Pirates of the Caribbean</t>
        </is>
      </c>
      <c r="B56" s="7">
        <f>IFERROR(ROUND(AVERAGEIFS(Datos!$G$2:$G$38069,Datos!$E$2:$E$38069,$A56,Datos!$B$2:$B$38069,8,Datos!$C$2:$C$38069,"&lt;30",Datos!$F$2:$F$38069,"STANDBY"),0),"")</f>
        <v/>
      </c>
      <c r="C56" s="7">
        <f>IFERROR(ROUND(AVERAGEIFS(Datos!$G$2:$G$38069,Datos!$E$2:$E$38069,$A56,Datos!$B$2:$B$38069,8,Datos!$C$2:$C$38069,"&gt;=30",Datos!$F$2:$F$38069,"STANDBY"),0),"")</f>
        <v/>
      </c>
      <c r="D56" s="7">
        <f>IFERROR(ROUND(AVERAGEIFS(Datos!$G$2:$G$38069,Datos!$E$2:$E$38069,$A56,Datos!$B$2:$B$38069,9,Datos!$C$2:$C$38069,"&lt;30",Datos!$F$2:$F$38069,"STANDBY"),0),"")</f>
        <v/>
      </c>
      <c r="E56" s="7">
        <f>IFERROR(ROUND(AVERAGEIFS(Datos!$G$2:$G$38069,Datos!$E$2:$E$38069,$A56,Datos!$B$2:$B$38069,9,Datos!$C$2:$C$38069,"&gt;=30",Datos!$F$2:$F$38069,"STANDBY"),0),"")</f>
        <v/>
      </c>
      <c r="F56" s="7">
        <f>IFERROR(ROUND(AVERAGEIFS(Datos!$G$2:$G$38069,Datos!$E$2:$E$38069,$A56,Datos!$B$2:$B$38069,10,Datos!$C$2:$C$38069,"&lt;30",Datos!$F$2:$F$38069,"STANDBY"),0),"")</f>
        <v/>
      </c>
      <c r="G56" s="7">
        <f>IFERROR(ROUND(AVERAGEIFS(Datos!$G$2:$G$38069,Datos!$E$2:$E$38069,$A56,Datos!$B$2:$B$38069,10,Datos!$C$2:$C$38069,"&gt;=30",Datos!$F$2:$F$38069,"STANDBY"),0),"")</f>
        <v/>
      </c>
      <c r="H56" s="7">
        <f>IFERROR(ROUND(AVERAGEIFS(Datos!$G$2:$G$38069,Datos!$E$2:$E$38069,$A56,Datos!$B$2:$B$38069,11,Datos!$C$2:$C$38069,"&lt;30",Datos!$F$2:$F$38069,"STANDBY"),0),"")</f>
        <v/>
      </c>
      <c r="I56" s="7">
        <f>IFERROR(ROUND(AVERAGEIFS(Datos!$G$2:$G$38069,Datos!$E$2:$E$38069,$A56,Datos!$B$2:$B$38069,11,Datos!$C$2:$C$38069,"&gt;=30",Datos!$F$2:$F$38069,"STANDBY"),0),"")</f>
        <v/>
      </c>
      <c r="J56" s="7">
        <f>IFERROR(ROUND(AVERAGEIFS(Datos!$G$2:$G$38069,Datos!$E$2:$E$38069,$A56,Datos!$B$2:$B$38069,12,Datos!$C$2:$C$38069,"&lt;30",Datos!$F$2:$F$38069,"STANDBY"),0),"")</f>
        <v/>
      </c>
      <c r="K56" s="7">
        <f>IFERROR(ROUND(AVERAGEIFS(Datos!$G$2:$G$38069,Datos!$E$2:$E$38069,$A56,Datos!$B$2:$B$38069,12,Datos!$C$2:$C$38069,"&gt;=30",Datos!$F$2:$F$38069,"STANDBY"),0),"")</f>
        <v/>
      </c>
      <c r="L56" s="7">
        <f>IFERROR(ROUND(AVERAGEIFS(Datos!$G$2:$G$38069,Datos!$E$2:$E$38069,$A56,Datos!$B$2:$B$38069,13,Datos!$C$2:$C$38069,"&lt;30",Datos!$F$2:$F$38069,"STANDBY"),0),"")</f>
        <v/>
      </c>
      <c r="M56" s="7">
        <f>IFERROR(ROUND(AVERAGEIFS(Datos!$G$2:$G$38069,Datos!$E$2:$E$38069,$A56,Datos!$B$2:$B$38069,13,Datos!$C$2:$C$38069,"&gt;=30",Datos!$F$2:$F$38069,"STANDBY"),0),"")</f>
        <v/>
      </c>
      <c r="N56" s="7">
        <f>IFERROR(ROUND(AVERAGEIFS(Datos!$G$2:$G$38069,Datos!$E$2:$E$38069,$A56,Datos!$B$2:$B$38069,14,Datos!$C$2:$C$38069,"&lt;30",Datos!$F$2:$F$38069,"STANDBY"),0),"")</f>
        <v/>
      </c>
      <c r="O56" s="7">
        <f>IFERROR(ROUND(AVERAGEIFS(Datos!$G$2:$G$38069,Datos!$E$2:$E$38069,$A56,Datos!$B$2:$B$38069,14,Datos!$C$2:$C$38069,"&gt;=30",Datos!$F$2:$F$38069,"STANDBY"),0),"")</f>
        <v/>
      </c>
      <c r="P56" s="7">
        <f>IFERROR(ROUND(AVERAGEIFS(Datos!$G$2:$G$38069,Datos!$E$2:$E$38069,$A56,Datos!$B$2:$B$38069,15,Datos!$C$2:$C$38069,"&lt;30",Datos!$F$2:$F$38069,"STANDBY"),0),"")</f>
        <v/>
      </c>
      <c r="Q56" s="7">
        <f>IFERROR(ROUND(AVERAGEIFS(Datos!$G$2:$G$38069,Datos!$E$2:$E$38069,$A56,Datos!$B$2:$B$38069,15,Datos!$C$2:$C$38069,"&gt;=30",Datos!$F$2:$F$38069,"STANDBY"),0),"")</f>
        <v/>
      </c>
      <c r="R56" s="7">
        <f>IFERROR(ROUND(AVERAGEIFS(Datos!$G$2:$G$38069,Datos!$E$2:$E$38069,$A56,Datos!$B$2:$B$38069,16,Datos!$C$2:$C$38069,"&lt;30",Datos!$F$2:$F$38069,"STANDBY"),0),"")</f>
        <v/>
      </c>
      <c r="S56" s="7">
        <f>IFERROR(ROUND(AVERAGEIFS(Datos!$G$2:$G$38069,Datos!$E$2:$E$38069,$A56,Datos!$B$2:$B$38069,16,Datos!$C$2:$C$38069,"&gt;=30",Datos!$F$2:$F$38069,"STANDBY"),0),"")</f>
        <v/>
      </c>
      <c r="T56" s="7">
        <f>IFERROR(ROUND(AVERAGEIFS(Datos!$G$2:$G$38069,Datos!$E$2:$E$38069,$A56,Datos!$B$2:$B$38069,17,Datos!$C$2:$C$38069,"&lt;30",Datos!$F$2:$F$38069,"STANDBY"),0),"")</f>
        <v/>
      </c>
      <c r="U56" s="7">
        <f>IFERROR(ROUND(AVERAGEIFS(Datos!$G$2:$G$38069,Datos!$E$2:$E$38069,$A56,Datos!$B$2:$B$38069,17,Datos!$C$2:$C$38069,"&gt;=30",Datos!$F$2:$F$38069,"STANDBY"),0),"")</f>
        <v/>
      </c>
      <c r="V56" s="7">
        <f>IFERROR(ROUND(AVERAGEIFS(Datos!$G$2:$G$38069,Datos!$E$2:$E$38069,$A56,Datos!$B$2:$B$38069,18,Datos!$C$2:$C$38069,"&lt;30",Datos!$F$2:$F$38069,"STANDBY"),0),"")</f>
        <v/>
      </c>
      <c r="W56" s="7">
        <f>IFERROR(ROUND(AVERAGEIFS(Datos!$G$2:$G$38069,Datos!$E$2:$E$38069,$A56,Datos!$B$2:$B$38069,18,Datos!$C$2:$C$38069,"&gt;=30",Datos!$F$2:$F$38069,"STANDBY"),0),"")</f>
        <v/>
      </c>
      <c r="X56" s="7">
        <f>IFERROR(ROUND(AVERAGEIFS(Datos!$G$2:$G$38069,Datos!$E$2:$E$38069,$A56,Datos!$B$2:$B$38069,19,Datos!$C$2:$C$38069,"&lt;30",Datos!$F$2:$F$38069,"STANDBY"),0),"")</f>
        <v/>
      </c>
      <c r="Y56" s="7">
        <f>IFERROR(ROUND(AVERAGEIFS(Datos!$G$2:$G$38069,Datos!$E$2:$E$38069,$A56,Datos!$B$2:$B$38069,19,Datos!$C$2:$C$38069,"&gt;=30",Datos!$F$2:$F$38069,"STANDBY"),0),"")</f>
        <v/>
      </c>
      <c r="Z56" s="7">
        <f>IFERROR(ROUND(AVERAGEIFS(Datos!$G$2:$G$38069,Datos!$E$2:$E$38069,$A56,Datos!$B$2:$B$38069,20,Datos!$C$2:$C$38069,"&lt;30",Datos!$F$2:$F$38069,"STANDBY"),0),"")</f>
        <v/>
      </c>
      <c r="AA56" s="7">
        <f>IFERROR(ROUND(AVERAGEIFS(Datos!$G$2:$G$38069,Datos!$E$2:$E$38069,$A56,Datos!$B$2:$B$38069,20,Datos!$C$2:$C$38069,"&gt;=30",Datos!$F$2:$F$38069,"STANDBY"),0),"")</f>
        <v/>
      </c>
      <c r="AB56" s="7">
        <f>IFERROR(ROUND(AVERAGEIFS(Datos!$G$2:$G$38069,Datos!$E$2:$E$38069,$A56,Datos!$B$2:$B$38069,21,Datos!$C$2:$C$38069,"&lt;30",Datos!$F$2:$F$38069,"STANDBY"),0),"")</f>
        <v/>
      </c>
      <c r="AC56" s="7">
        <f>IFERROR(ROUND(AVERAGEIFS(Datos!$G$2:$G$38069,Datos!$E$2:$E$38069,$A56,Datos!$B$2:$B$38069,21,Datos!$C$2:$C$38069,"&gt;=30",Datos!$F$2:$F$38069,"STANDBY"),0),"")</f>
        <v/>
      </c>
      <c r="AD56" s="7">
        <f>IFERROR(ROUND(AVERAGEIFS(Datos!$G$2:$G$38069,Datos!$E$2:$E$38069,$A56,Datos!$B$2:$B$38069,22,Datos!$C$2:$C$38069,"&lt;30",Datos!$F$2:$F$38069,"STANDBY"),0),"")</f>
        <v/>
      </c>
      <c r="AE56" s="7">
        <f>IFERROR(ROUND(AVERAGEIFS(Datos!$G$2:$G$38069,Datos!$E$2:$E$38069,$A56,Datos!$B$2:$B$38069,22,Datos!$C$2:$C$38069,"&gt;=30",Datos!$F$2:$F$38069,"STANDBY"),0),"")</f>
        <v/>
      </c>
      <c r="AF56" s="7">
        <f>IFERROR(ROUND(AVERAGEIFS(Datos!$G$2:$G$38069,Datos!$E$2:$E$38069,$A56,Datos!$B$2:$B$38069,23,Datos!$C$2:$C$38069,"&lt;30",Datos!$F$2:$F$38069,"STANDBY"),0),"")</f>
        <v/>
      </c>
      <c r="AG56" s="7">
        <f>IFERROR(ROUND(AVERAGEIFS(Datos!$G$2:$G$38069,Datos!$E$2:$E$38069,$A56,Datos!$B$2:$B$38069,23,Datos!$C$2:$C$38069,"&gt;=30",Datos!$F$2:$F$38069,"STANDBY"),0),"")</f>
        <v/>
      </c>
    </row>
    <row r="57">
      <c r="A57" s="6" t="inlineStr">
        <is>
          <t>Pirates' Beach</t>
        </is>
      </c>
      <c r="B57" s="7">
        <f>IFERROR(ROUND(AVERAGEIFS(Datos!$G$2:$G$38069,Datos!$E$2:$E$38069,$A57,Datos!$B$2:$B$38069,8,Datos!$C$2:$C$38069,"&lt;30",Datos!$F$2:$F$38069,"STANDBY"),0),"")</f>
        <v/>
      </c>
      <c r="C57" s="7">
        <f>IFERROR(ROUND(AVERAGEIFS(Datos!$G$2:$G$38069,Datos!$E$2:$E$38069,$A57,Datos!$B$2:$B$38069,8,Datos!$C$2:$C$38069,"&gt;=30",Datos!$F$2:$F$38069,"STANDBY"),0),"")</f>
        <v/>
      </c>
      <c r="D57" s="7">
        <f>IFERROR(ROUND(AVERAGEIFS(Datos!$G$2:$G$38069,Datos!$E$2:$E$38069,$A57,Datos!$B$2:$B$38069,9,Datos!$C$2:$C$38069,"&lt;30",Datos!$F$2:$F$38069,"STANDBY"),0),"")</f>
        <v/>
      </c>
      <c r="E57" s="7">
        <f>IFERROR(ROUND(AVERAGEIFS(Datos!$G$2:$G$38069,Datos!$E$2:$E$38069,$A57,Datos!$B$2:$B$38069,9,Datos!$C$2:$C$38069,"&gt;=30",Datos!$F$2:$F$38069,"STANDBY"),0),"")</f>
        <v/>
      </c>
      <c r="F57" s="7">
        <f>IFERROR(ROUND(AVERAGEIFS(Datos!$G$2:$G$38069,Datos!$E$2:$E$38069,$A57,Datos!$B$2:$B$38069,10,Datos!$C$2:$C$38069,"&lt;30",Datos!$F$2:$F$38069,"STANDBY"),0),"")</f>
        <v/>
      </c>
      <c r="G57" s="7">
        <f>IFERROR(ROUND(AVERAGEIFS(Datos!$G$2:$G$38069,Datos!$E$2:$E$38069,$A57,Datos!$B$2:$B$38069,10,Datos!$C$2:$C$38069,"&gt;=30",Datos!$F$2:$F$38069,"STANDBY"),0),"")</f>
        <v/>
      </c>
      <c r="H57" s="7">
        <f>IFERROR(ROUND(AVERAGEIFS(Datos!$G$2:$G$38069,Datos!$E$2:$E$38069,$A57,Datos!$B$2:$B$38069,11,Datos!$C$2:$C$38069,"&lt;30",Datos!$F$2:$F$38069,"STANDBY"),0),"")</f>
        <v/>
      </c>
      <c r="I57" s="7">
        <f>IFERROR(ROUND(AVERAGEIFS(Datos!$G$2:$G$38069,Datos!$E$2:$E$38069,$A57,Datos!$B$2:$B$38069,11,Datos!$C$2:$C$38069,"&gt;=30",Datos!$F$2:$F$38069,"STANDBY"),0),"")</f>
        <v/>
      </c>
      <c r="J57" s="7">
        <f>IFERROR(ROUND(AVERAGEIFS(Datos!$G$2:$G$38069,Datos!$E$2:$E$38069,$A57,Datos!$B$2:$B$38069,12,Datos!$C$2:$C$38069,"&lt;30",Datos!$F$2:$F$38069,"STANDBY"),0),"")</f>
        <v/>
      </c>
      <c r="K57" s="7">
        <f>IFERROR(ROUND(AVERAGEIFS(Datos!$G$2:$G$38069,Datos!$E$2:$E$38069,$A57,Datos!$B$2:$B$38069,12,Datos!$C$2:$C$38069,"&gt;=30",Datos!$F$2:$F$38069,"STANDBY"),0),"")</f>
        <v/>
      </c>
      <c r="L57" s="7">
        <f>IFERROR(ROUND(AVERAGEIFS(Datos!$G$2:$G$38069,Datos!$E$2:$E$38069,$A57,Datos!$B$2:$B$38069,13,Datos!$C$2:$C$38069,"&lt;30",Datos!$F$2:$F$38069,"STANDBY"),0),"")</f>
        <v/>
      </c>
      <c r="M57" s="7">
        <f>IFERROR(ROUND(AVERAGEIFS(Datos!$G$2:$G$38069,Datos!$E$2:$E$38069,$A57,Datos!$B$2:$B$38069,13,Datos!$C$2:$C$38069,"&gt;=30",Datos!$F$2:$F$38069,"STANDBY"),0),"")</f>
        <v/>
      </c>
      <c r="N57" s="7">
        <f>IFERROR(ROUND(AVERAGEIFS(Datos!$G$2:$G$38069,Datos!$E$2:$E$38069,$A57,Datos!$B$2:$B$38069,14,Datos!$C$2:$C$38069,"&lt;30",Datos!$F$2:$F$38069,"STANDBY"),0),"")</f>
        <v/>
      </c>
      <c r="O57" s="7">
        <f>IFERROR(ROUND(AVERAGEIFS(Datos!$G$2:$G$38069,Datos!$E$2:$E$38069,$A57,Datos!$B$2:$B$38069,14,Datos!$C$2:$C$38069,"&gt;=30",Datos!$F$2:$F$38069,"STANDBY"),0),"")</f>
        <v/>
      </c>
      <c r="P57" s="7">
        <f>IFERROR(ROUND(AVERAGEIFS(Datos!$G$2:$G$38069,Datos!$E$2:$E$38069,$A57,Datos!$B$2:$B$38069,15,Datos!$C$2:$C$38069,"&lt;30",Datos!$F$2:$F$38069,"STANDBY"),0),"")</f>
        <v/>
      </c>
      <c r="Q57" s="7">
        <f>IFERROR(ROUND(AVERAGEIFS(Datos!$G$2:$G$38069,Datos!$E$2:$E$38069,$A57,Datos!$B$2:$B$38069,15,Datos!$C$2:$C$38069,"&gt;=30",Datos!$F$2:$F$38069,"STANDBY"),0),"")</f>
        <v/>
      </c>
      <c r="R57" s="7">
        <f>IFERROR(ROUND(AVERAGEIFS(Datos!$G$2:$G$38069,Datos!$E$2:$E$38069,$A57,Datos!$B$2:$B$38069,16,Datos!$C$2:$C$38069,"&lt;30",Datos!$F$2:$F$38069,"STANDBY"),0),"")</f>
        <v/>
      </c>
      <c r="S57" s="7">
        <f>IFERROR(ROUND(AVERAGEIFS(Datos!$G$2:$G$38069,Datos!$E$2:$E$38069,$A57,Datos!$B$2:$B$38069,16,Datos!$C$2:$C$38069,"&gt;=30",Datos!$F$2:$F$38069,"STANDBY"),0),"")</f>
        <v/>
      </c>
      <c r="T57" s="7">
        <f>IFERROR(ROUND(AVERAGEIFS(Datos!$G$2:$G$38069,Datos!$E$2:$E$38069,$A57,Datos!$B$2:$B$38069,17,Datos!$C$2:$C$38069,"&lt;30",Datos!$F$2:$F$38069,"STANDBY"),0),"")</f>
        <v/>
      </c>
      <c r="U57" s="7">
        <f>IFERROR(ROUND(AVERAGEIFS(Datos!$G$2:$G$38069,Datos!$E$2:$E$38069,$A57,Datos!$B$2:$B$38069,17,Datos!$C$2:$C$38069,"&gt;=30",Datos!$F$2:$F$38069,"STANDBY"),0),"")</f>
        <v/>
      </c>
      <c r="V57" s="7">
        <f>IFERROR(ROUND(AVERAGEIFS(Datos!$G$2:$G$38069,Datos!$E$2:$E$38069,$A57,Datos!$B$2:$B$38069,18,Datos!$C$2:$C$38069,"&lt;30",Datos!$F$2:$F$38069,"STANDBY"),0),"")</f>
        <v/>
      </c>
      <c r="W57" s="7">
        <f>IFERROR(ROUND(AVERAGEIFS(Datos!$G$2:$G$38069,Datos!$E$2:$E$38069,$A57,Datos!$B$2:$B$38069,18,Datos!$C$2:$C$38069,"&gt;=30",Datos!$F$2:$F$38069,"STANDBY"),0),"")</f>
        <v/>
      </c>
      <c r="X57" s="7">
        <f>IFERROR(ROUND(AVERAGEIFS(Datos!$G$2:$G$38069,Datos!$E$2:$E$38069,$A57,Datos!$B$2:$B$38069,19,Datos!$C$2:$C$38069,"&lt;30",Datos!$F$2:$F$38069,"STANDBY"),0),"")</f>
        <v/>
      </c>
      <c r="Y57" s="7">
        <f>IFERROR(ROUND(AVERAGEIFS(Datos!$G$2:$G$38069,Datos!$E$2:$E$38069,$A57,Datos!$B$2:$B$38069,19,Datos!$C$2:$C$38069,"&gt;=30",Datos!$F$2:$F$38069,"STANDBY"),0),"")</f>
        <v/>
      </c>
      <c r="Z57" s="7">
        <f>IFERROR(ROUND(AVERAGEIFS(Datos!$G$2:$G$38069,Datos!$E$2:$E$38069,$A57,Datos!$B$2:$B$38069,20,Datos!$C$2:$C$38069,"&lt;30",Datos!$F$2:$F$38069,"STANDBY"),0),"")</f>
        <v/>
      </c>
      <c r="AA57" s="7">
        <f>IFERROR(ROUND(AVERAGEIFS(Datos!$G$2:$G$38069,Datos!$E$2:$E$38069,$A57,Datos!$B$2:$B$38069,20,Datos!$C$2:$C$38069,"&gt;=30",Datos!$F$2:$F$38069,"STANDBY"),0),"")</f>
        <v/>
      </c>
      <c r="AB57" s="7">
        <f>IFERROR(ROUND(AVERAGEIFS(Datos!$G$2:$G$38069,Datos!$E$2:$E$38069,$A57,Datos!$B$2:$B$38069,21,Datos!$C$2:$C$38069,"&lt;30",Datos!$F$2:$F$38069,"STANDBY"),0),"")</f>
        <v/>
      </c>
      <c r="AC57" s="7">
        <f>IFERROR(ROUND(AVERAGEIFS(Datos!$G$2:$G$38069,Datos!$E$2:$E$38069,$A57,Datos!$B$2:$B$38069,21,Datos!$C$2:$C$38069,"&gt;=30",Datos!$F$2:$F$38069,"STANDBY"),0),"")</f>
        <v/>
      </c>
      <c r="AD57" s="7">
        <f>IFERROR(ROUND(AVERAGEIFS(Datos!$G$2:$G$38069,Datos!$E$2:$E$38069,$A57,Datos!$B$2:$B$38069,22,Datos!$C$2:$C$38069,"&lt;30",Datos!$F$2:$F$38069,"STANDBY"),0),"")</f>
        <v/>
      </c>
      <c r="AE57" s="7">
        <f>IFERROR(ROUND(AVERAGEIFS(Datos!$G$2:$G$38069,Datos!$E$2:$E$38069,$A57,Datos!$B$2:$B$38069,22,Datos!$C$2:$C$38069,"&gt;=30",Datos!$F$2:$F$38069,"STANDBY"),0),"")</f>
        <v/>
      </c>
      <c r="AF57" s="7">
        <f>IFERROR(ROUND(AVERAGEIFS(Datos!$G$2:$G$38069,Datos!$E$2:$E$38069,$A57,Datos!$B$2:$B$38069,23,Datos!$C$2:$C$38069,"&lt;30",Datos!$F$2:$F$38069,"STANDBY"),0),"")</f>
        <v/>
      </c>
      <c r="AG57" s="7">
        <f>IFERROR(ROUND(AVERAGEIFS(Datos!$G$2:$G$38069,Datos!$E$2:$E$38069,$A57,Datos!$B$2:$B$38069,23,Datos!$C$2:$C$38069,"&gt;=30",Datos!$F$2:$F$38069,"STANDBY"),0),"")</f>
        <v/>
      </c>
    </row>
    <row r="58">
      <c r="A58" s="6" t="inlineStr">
        <is>
          <t>Princess Pavilion</t>
        </is>
      </c>
      <c r="B58" s="7">
        <f>IFERROR(ROUND(AVERAGEIFS(Datos!$G$2:$G$38069,Datos!$E$2:$E$38069,$A58,Datos!$B$2:$B$38069,8,Datos!$C$2:$C$38069,"&lt;30",Datos!$F$2:$F$38069,"STANDBY"),0),"")</f>
        <v/>
      </c>
      <c r="C58" s="7">
        <f>IFERROR(ROUND(AVERAGEIFS(Datos!$G$2:$G$38069,Datos!$E$2:$E$38069,$A58,Datos!$B$2:$B$38069,8,Datos!$C$2:$C$38069,"&gt;=30",Datos!$F$2:$F$38069,"STANDBY"),0),"")</f>
        <v/>
      </c>
      <c r="D58" s="7">
        <f>IFERROR(ROUND(AVERAGEIFS(Datos!$G$2:$G$38069,Datos!$E$2:$E$38069,$A58,Datos!$B$2:$B$38069,9,Datos!$C$2:$C$38069,"&lt;30",Datos!$F$2:$F$38069,"STANDBY"),0),"")</f>
        <v/>
      </c>
      <c r="E58" s="7">
        <f>IFERROR(ROUND(AVERAGEIFS(Datos!$G$2:$G$38069,Datos!$E$2:$E$38069,$A58,Datos!$B$2:$B$38069,9,Datos!$C$2:$C$38069,"&gt;=30",Datos!$F$2:$F$38069,"STANDBY"),0),"")</f>
        <v/>
      </c>
      <c r="F58" s="7">
        <f>IFERROR(ROUND(AVERAGEIFS(Datos!$G$2:$G$38069,Datos!$E$2:$E$38069,$A58,Datos!$B$2:$B$38069,10,Datos!$C$2:$C$38069,"&lt;30",Datos!$F$2:$F$38069,"STANDBY"),0),"")</f>
        <v/>
      </c>
      <c r="G58" s="7">
        <f>IFERROR(ROUND(AVERAGEIFS(Datos!$G$2:$G$38069,Datos!$E$2:$E$38069,$A58,Datos!$B$2:$B$38069,10,Datos!$C$2:$C$38069,"&gt;=30",Datos!$F$2:$F$38069,"STANDBY"),0),"")</f>
        <v/>
      </c>
      <c r="H58" s="7">
        <f>IFERROR(ROUND(AVERAGEIFS(Datos!$G$2:$G$38069,Datos!$E$2:$E$38069,$A58,Datos!$B$2:$B$38069,11,Datos!$C$2:$C$38069,"&lt;30",Datos!$F$2:$F$38069,"STANDBY"),0),"")</f>
        <v/>
      </c>
      <c r="I58" s="7">
        <f>IFERROR(ROUND(AVERAGEIFS(Datos!$G$2:$G$38069,Datos!$E$2:$E$38069,$A58,Datos!$B$2:$B$38069,11,Datos!$C$2:$C$38069,"&gt;=30",Datos!$F$2:$F$38069,"STANDBY"),0),"")</f>
        <v/>
      </c>
      <c r="J58" s="7">
        <f>IFERROR(ROUND(AVERAGEIFS(Datos!$G$2:$G$38069,Datos!$E$2:$E$38069,$A58,Datos!$B$2:$B$38069,12,Datos!$C$2:$C$38069,"&lt;30",Datos!$F$2:$F$38069,"STANDBY"),0),"")</f>
        <v/>
      </c>
      <c r="K58" s="7">
        <f>IFERROR(ROUND(AVERAGEIFS(Datos!$G$2:$G$38069,Datos!$E$2:$E$38069,$A58,Datos!$B$2:$B$38069,12,Datos!$C$2:$C$38069,"&gt;=30",Datos!$F$2:$F$38069,"STANDBY"),0),"")</f>
        <v/>
      </c>
      <c r="L58" s="7">
        <f>IFERROR(ROUND(AVERAGEIFS(Datos!$G$2:$G$38069,Datos!$E$2:$E$38069,$A58,Datos!$B$2:$B$38069,13,Datos!$C$2:$C$38069,"&lt;30",Datos!$F$2:$F$38069,"STANDBY"),0),"")</f>
        <v/>
      </c>
      <c r="M58" s="7">
        <f>IFERROR(ROUND(AVERAGEIFS(Datos!$G$2:$G$38069,Datos!$E$2:$E$38069,$A58,Datos!$B$2:$B$38069,13,Datos!$C$2:$C$38069,"&gt;=30",Datos!$F$2:$F$38069,"STANDBY"),0),"")</f>
        <v/>
      </c>
      <c r="N58" s="7">
        <f>IFERROR(ROUND(AVERAGEIFS(Datos!$G$2:$G$38069,Datos!$E$2:$E$38069,$A58,Datos!$B$2:$B$38069,14,Datos!$C$2:$C$38069,"&lt;30",Datos!$F$2:$F$38069,"STANDBY"),0),"")</f>
        <v/>
      </c>
      <c r="O58" s="7">
        <f>IFERROR(ROUND(AVERAGEIFS(Datos!$G$2:$G$38069,Datos!$E$2:$E$38069,$A58,Datos!$B$2:$B$38069,14,Datos!$C$2:$C$38069,"&gt;=30",Datos!$F$2:$F$38069,"STANDBY"),0),"")</f>
        <v/>
      </c>
      <c r="P58" s="7">
        <f>IFERROR(ROUND(AVERAGEIFS(Datos!$G$2:$G$38069,Datos!$E$2:$E$38069,$A58,Datos!$B$2:$B$38069,15,Datos!$C$2:$C$38069,"&lt;30",Datos!$F$2:$F$38069,"STANDBY"),0),"")</f>
        <v/>
      </c>
      <c r="Q58" s="7">
        <f>IFERROR(ROUND(AVERAGEIFS(Datos!$G$2:$G$38069,Datos!$E$2:$E$38069,$A58,Datos!$B$2:$B$38069,15,Datos!$C$2:$C$38069,"&gt;=30",Datos!$F$2:$F$38069,"STANDBY"),0),"")</f>
        <v/>
      </c>
      <c r="R58" s="7">
        <f>IFERROR(ROUND(AVERAGEIFS(Datos!$G$2:$G$38069,Datos!$E$2:$E$38069,$A58,Datos!$B$2:$B$38069,16,Datos!$C$2:$C$38069,"&lt;30",Datos!$F$2:$F$38069,"STANDBY"),0),"")</f>
        <v/>
      </c>
      <c r="S58" s="7">
        <f>IFERROR(ROUND(AVERAGEIFS(Datos!$G$2:$G$38069,Datos!$E$2:$E$38069,$A58,Datos!$B$2:$B$38069,16,Datos!$C$2:$C$38069,"&gt;=30",Datos!$F$2:$F$38069,"STANDBY"),0),"")</f>
        <v/>
      </c>
      <c r="T58" s="7">
        <f>IFERROR(ROUND(AVERAGEIFS(Datos!$G$2:$G$38069,Datos!$E$2:$E$38069,$A58,Datos!$B$2:$B$38069,17,Datos!$C$2:$C$38069,"&lt;30",Datos!$F$2:$F$38069,"STANDBY"),0),"")</f>
        <v/>
      </c>
      <c r="U58" s="7">
        <f>IFERROR(ROUND(AVERAGEIFS(Datos!$G$2:$G$38069,Datos!$E$2:$E$38069,$A58,Datos!$B$2:$B$38069,17,Datos!$C$2:$C$38069,"&gt;=30",Datos!$F$2:$F$38069,"STANDBY"),0),"")</f>
        <v/>
      </c>
      <c r="V58" s="7">
        <f>IFERROR(ROUND(AVERAGEIFS(Datos!$G$2:$G$38069,Datos!$E$2:$E$38069,$A58,Datos!$B$2:$B$38069,18,Datos!$C$2:$C$38069,"&lt;30",Datos!$F$2:$F$38069,"STANDBY"),0),"")</f>
        <v/>
      </c>
      <c r="W58" s="7">
        <f>IFERROR(ROUND(AVERAGEIFS(Datos!$G$2:$G$38069,Datos!$E$2:$E$38069,$A58,Datos!$B$2:$B$38069,18,Datos!$C$2:$C$38069,"&gt;=30",Datos!$F$2:$F$38069,"STANDBY"),0),"")</f>
        <v/>
      </c>
      <c r="X58" s="7">
        <f>IFERROR(ROUND(AVERAGEIFS(Datos!$G$2:$G$38069,Datos!$E$2:$E$38069,$A58,Datos!$B$2:$B$38069,19,Datos!$C$2:$C$38069,"&lt;30",Datos!$F$2:$F$38069,"STANDBY"),0),"")</f>
        <v/>
      </c>
      <c r="Y58" s="7">
        <f>IFERROR(ROUND(AVERAGEIFS(Datos!$G$2:$G$38069,Datos!$E$2:$E$38069,$A58,Datos!$B$2:$B$38069,19,Datos!$C$2:$C$38069,"&gt;=30",Datos!$F$2:$F$38069,"STANDBY"),0),"")</f>
        <v/>
      </c>
      <c r="Z58" s="7">
        <f>IFERROR(ROUND(AVERAGEIFS(Datos!$G$2:$G$38069,Datos!$E$2:$E$38069,$A58,Datos!$B$2:$B$38069,20,Datos!$C$2:$C$38069,"&lt;30",Datos!$F$2:$F$38069,"STANDBY"),0),"")</f>
        <v/>
      </c>
      <c r="AA58" s="7">
        <f>IFERROR(ROUND(AVERAGEIFS(Datos!$G$2:$G$38069,Datos!$E$2:$E$38069,$A58,Datos!$B$2:$B$38069,20,Datos!$C$2:$C$38069,"&gt;=30",Datos!$F$2:$F$38069,"STANDBY"),0),"")</f>
        <v/>
      </c>
      <c r="AB58" s="7">
        <f>IFERROR(ROUND(AVERAGEIFS(Datos!$G$2:$G$38069,Datos!$E$2:$E$38069,$A58,Datos!$B$2:$B$38069,21,Datos!$C$2:$C$38069,"&lt;30",Datos!$F$2:$F$38069,"STANDBY"),0),"")</f>
        <v/>
      </c>
      <c r="AC58" s="7">
        <f>IFERROR(ROUND(AVERAGEIFS(Datos!$G$2:$G$38069,Datos!$E$2:$E$38069,$A58,Datos!$B$2:$B$38069,21,Datos!$C$2:$C$38069,"&gt;=30",Datos!$F$2:$F$38069,"STANDBY"),0),"")</f>
        <v/>
      </c>
      <c r="AD58" s="7">
        <f>IFERROR(ROUND(AVERAGEIFS(Datos!$G$2:$G$38069,Datos!$E$2:$E$38069,$A58,Datos!$B$2:$B$38069,22,Datos!$C$2:$C$38069,"&lt;30",Datos!$F$2:$F$38069,"STANDBY"),0),"")</f>
        <v/>
      </c>
      <c r="AE58" s="7">
        <f>IFERROR(ROUND(AVERAGEIFS(Datos!$G$2:$G$38069,Datos!$E$2:$E$38069,$A58,Datos!$B$2:$B$38069,22,Datos!$C$2:$C$38069,"&gt;=30",Datos!$F$2:$F$38069,"STANDBY"),0),"")</f>
        <v/>
      </c>
      <c r="AF58" s="7">
        <f>IFERROR(ROUND(AVERAGEIFS(Datos!$G$2:$G$38069,Datos!$E$2:$E$38069,$A58,Datos!$B$2:$B$38069,23,Datos!$C$2:$C$38069,"&lt;30",Datos!$F$2:$F$38069,"STANDBY"),0),"")</f>
        <v/>
      </c>
      <c r="AG58" s="7">
        <f>IFERROR(ROUND(AVERAGEIFS(Datos!$G$2:$G$38069,Datos!$E$2:$E$38069,$A58,Datos!$B$2:$B$38069,23,Datos!$C$2:$C$38069,"&gt;=30",Datos!$F$2:$F$38069,"STANDBY"),0),"")</f>
        <v/>
      </c>
    </row>
    <row r="59">
      <c r="A59" s="6" t="inlineStr">
        <is>
          <t>River Rogue Keelboats</t>
        </is>
      </c>
      <c r="B59" s="7">
        <f>IFERROR(ROUND(AVERAGEIFS(Datos!$G$2:$G$38069,Datos!$E$2:$E$38069,$A59,Datos!$B$2:$B$38069,8,Datos!$C$2:$C$38069,"&lt;30",Datos!$F$2:$F$38069,"STANDBY"),0),"")</f>
        <v/>
      </c>
      <c r="C59" s="7">
        <f>IFERROR(ROUND(AVERAGEIFS(Datos!$G$2:$G$38069,Datos!$E$2:$E$38069,$A59,Datos!$B$2:$B$38069,8,Datos!$C$2:$C$38069,"&gt;=30",Datos!$F$2:$F$38069,"STANDBY"),0),"")</f>
        <v/>
      </c>
      <c r="D59" s="7">
        <f>IFERROR(ROUND(AVERAGEIFS(Datos!$G$2:$G$38069,Datos!$E$2:$E$38069,$A59,Datos!$B$2:$B$38069,9,Datos!$C$2:$C$38069,"&lt;30",Datos!$F$2:$F$38069,"STANDBY"),0),"")</f>
        <v/>
      </c>
      <c r="E59" s="7">
        <f>IFERROR(ROUND(AVERAGEIFS(Datos!$G$2:$G$38069,Datos!$E$2:$E$38069,$A59,Datos!$B$2:$B$38069,9,Datos!$C$2:$C$38069,"&gt;=30",Datos!$F$2:$F$38069,"STANDBY"),0),"")</f>
        <v/>
      </c>
      <c r="F59" s="7">
        <f>IFERROR(ROUND(AVERAGEIFS(Datos!$G$2:$G$38069,Datos!$E$2:$E$38069,$A59,Datos!$B$2:$B$38069,10,Datos!$C$2:$C$38069,"&lt;30",Datos!$F$2:$F$38069,"STANDBY"),0),"")</f>
        <v/>
      </c>
      <c r="G59" s="7">
        <f>IFERROR(ROUND(AVERAGEIFS(Datos!$G$2:$G$38069,Datos!$E$2:$E$38069,$A59,Datos!$B$2:$B$38069,10,Datos!$C$2:$C$38069,"&gt;=30",Datos!$F$2:$F$38069,"STANDBY"),0),"")</f>
        <v/>
      </c>
      <c r="H59" s="7">
        <f>IFERROR(ROUND(AVERAGEIFS(Datos!$G$2:$G$38069,Datos!$E$2:$E$38069,$A59,Datos!$B$2:$B$38069,11,Datos!$C$2:$C$38069,"&lt;30",Datos!$F$2:$F$38069,"STANDBY"),0),"")</f>
        <v/>
      </c>
      <c r="I59" s="7">
        <f>IFERROR(ROUND(AVERAGEIFS(Datos!$G$2:$G$38069,Datos!$E$2:$E$38069,$A59,Datos!$B$2:$B$38069,11,Datos!$C$2:$C$38069,"&gt;=30",Datos!$F$2:$F$38069,"STANDBY"),0),"")</f>
        <v/>
      </c>
      <c r="J59" s="7">
        <f>IFERROR(ROUND(AVERAGEIFS(Datos!$G$2:$G$38069,Datos!$E$2:$E$38069,$A59,Datos!$B$2:$B$38069,12,Datos!$C$2:$C$38069,"&lt;30",Datos!$F$2:$F$38069,"STANDBY"),0),"")</f>
        <v/>
      </c>
      <c r="K59" s="7">
        <f>IFERROR(ROUND(AVERAGEIFS(Datos!$G$2:$G$38069,Datos!$E$2:$E$38069,$A59,Datos!$B$2:$B$38069,12,Datos!$C$2:$C$38069,"&gt;=30",Datos!$F$2:$F$38069,"STANDBY"),0),"")</f>
        <v/>
      </c>
      <c r="L59" s="7">
        <f>IFERROR(ROUND(AVERAGEIFS(Datos!$G$2:$G$38069,Datos!$E$2:$E$38069,$A59,Datos!$B$2:$B$38069,13,Datos!$C$2:$C$38069,"&lt;30",Datos!$F$2:$F$38069,"STANDBY"),0),"")</f>
        <v/>
      </c>
      <c r="M59" s="7">
        <f>IFERROR(ROUND(AVERAGEIFS(Datos!$G$2:$G$38069,Datos!$E$2:$E$38069,$A59,Datos!$B$2:$B$38069,13,Datos!$C$2:$C$38069,"&gt;=30",Datos!$F$2:$F$38069,"STANDBY"),0),"")</f>
        <v/>
      </c>
      <c r="N59" s="7">
        <f>IFERROR(ROUND(AVERAGEIFS(Datos!$G$2:$G$38069,Datos!$E$2:$E$38069,$A59,Datos!$B$2:$B$38069,14,Datos!$C$2:$C$38069,"&lt;30",Datos!$F$2:$F$38069,"STANDBY"),0),"")</f>
        <v/>
      </c>
      <c r="O59" s="7">
        <f>IFERROR(ROUND(AVERAGEIFS(Datos!$G$2:$G$38069,Datos!$E$2:$E$38069,$A59,Datos!$B$2:$B$38069,14,Datos!$C$2:$C$38069,"&gt;=30",Datos!$F$2:$F$38069,"STANDBY"),0),"")</f>
        <v/>
      </c>
      <c r="P59" s="7">
        <f>IFERROR(ROUND(AVERAGEIFS(Datos!$G$2:$G$38069,Datos!$E$2:$E$38069,$A59,Datos!$B$2:$B$38069,15,Datos!$C$2:$C$38069,"&lt;30",Datos!$F$2:$F$38069,"STANDBY"),0),"")</f>
        <v/>
      </c>
      <c r="Q59" s="7">
        <f>IFERROR(ROUND(AVERAGEIFS(Datos!$G$2:$G$38069,Datos!$E$2:$E$38069,$A59,Datos!$B$2:$B$38069,15,Datos!$C$2:$C$38069,"&gt;=30",Datos!$F$2:$F$38069,"STANDBY"),0),"")</f>
        <v/>
      </c>
      <c r="R59" s="7">
        <f>IFERROR(ROUND(AVERAGEIFS(Datos!$G$2:$G$38069,Datos!$E$2:$E$38069,$A59,Datos!$B$2:$B$38069,16,Datos!$C$2:$C$38069,"&lt;30",Datos!$F$2:$F$38069,"STANDBY"),0),"")</f>
        <v/>
      </c>
      <c r="S59" s="7">
        <f>IFERROR(ROUND(AVERAGEIFS(Datos!$G$2:$G$38069,Datos!$E$2:$E$38069,$A59,Datos!$B$2:$B$38069,16,Datos!$C$2:$C$38069,"&gt;=30",Datos!$F$2:$F$38069,"STANDBY"),0),"")</f>
        <v/>
      </c>
      <c r="T59" s="7">
        <f>IFERROR(ROUND(AVERAGEIFS(Datos!$G$2:$G$38069,Datos!$E$2:$E$38069,$A59,Datos!$B$2:$B$38069,17,Datos!$C$2:$C$38069,"&lt;30",Datos!$F$2:$F$38069,"STANDBY"),0),"")</f>
        <v/>
      </c>
      <c r="U59" s="7">
        <f>IFERROR(ROUND(AVERAGEIFS(Datos!$G$2:$G$38069,Datos!$E$2:$E$38069,$A59,Datos!$B$2:$B$38069,17,Datos!$C$2:$C$38069,"&gt;=30",Datos!$F$2:$F$38069,"STANDBY"),0),"")</f>
        <v/>
      </c>
      <c r="V59" s="7">
        <f>IFERROR(ROUND(AVERAGEIFS(Datos!$G$2:$G$38069,Datos!$E$2:$E$38069,$A59,Datos!$B$2:$B$38069,18,Datos!$C$2:$C$38069,"&lt;30",Datos!$F$2:$F$38069,"STANDBY"),0),"")</f>
        <v/>
      </c>
      <c r="W59" s="7">
        <f>IFERROR(ROUND(AVERAGEIFS(Datos!$G$2:$G$38069,Datos!$E$2:$E$38069,$A59,Datos!$B$2:$B$38069,18,Datos!$C$2:$C$38069,"&gt;=30",Datos!$F$2:$F$38069,"STANDBY"),0),"")</f>
        <v/>
      </c>
      <c r="X59" s="7">
        <f>IFERROR(ROUND(AVERAGEIFS(Datos!$G$2:$G$38069,Datos!$E$2:$E$38069,$A59,Datos!$B$2:$B$38069,19,Datos!$C$2:$C$38069,"&lt;30",Datos!$F$2:$F$38069,"STANDBY"),0),"")</f>
        <v/>
      </c>
      <c r="Y59" s="7">
        <f>IFERROR(ROUND(AVERAGEIFS(Datos!$G$2:$G$38069,Datos!$E$2:$E$38069,$A59,Datos!$B$2:$B$38069,19,Datos!$C$2:$C$38069,"&gt;=30",Datos!$F$2:$F$38069,"STANDBY"),0),"")</f>
        <v/>
      </c>
      <c r="Z59" s="7">
        <f>IFERROR(ROUND(AVERAGEIFS(Datos!$G$2:$G$38069,Datos!$E$2:$E$38069,$A59,Datos!$B$2:$B$38069,20,Datos!$C$2:$C$38069,"&lt;30",Datos!$F$2:$F$38069,"STANDBY"),0),"")</f>
        <v/>
      </c>
      <c r="AA59" s="7">
        <f>IFERROR(ROUND(AVERAGEIFS(Datos!$G$2:$G$38069,Datos!$E$2:$E$38069,$A59,Datos!$B$2:$B$38069,20,Datos!$C$2:$C$38069,"&gt;=30",Datos!$F$2:$F$38069,"STANDBY"),0),"")</f>
        <v/>
      </c>
      <c r="AB59" s="7">
        <f>IFERROR(ROUND(AVERAGEIFS(Datos!$G$2:$G$38069,Datos!$E$2:$E$38069,$A59,Datos!$B$2:$B$38069,21,Datos!$C$2:$C$38069,"&lt;30",Datos!$F$2:$F$38069,"STANDBY"),0),"")</f>
        <v/>
      </c>
      <c r="AC59" s="7">
        <f>IFERROR(ROUND(AVERAGEIFS(Datos!$G$2:$G$38069,Datos!$E$2:$E$38069,$A59,Datos!$B$2:$B$38069,21,Datos!$C$2:$C$38069,"&gt;=30",Datos!$F$2:$F$38069,"STANDBY"),0),"")</f>
        <v/>
      </c>
      <c r="AD59" s="7">
        <f>IFERROR(ROUND(AVERAGEIFS(Datos!$G$2:$G$38069,Datos!$E$2:$E$38069,$A59,Datos!$B$2:$B$38069,22,Datos!$C$2:$C$38069,"&lt;30",Datos!$F$2:$F$38069,"STANDBY"),0),"")</f>
        <v/>
      </c>
      <c r="AE59" s="7">
        <f>IFERROR(ROUND(AVERAGEIFS(Datos!$G$2:$G$38069,Datos!$E$2:$E$38069,$A59,Datos!$B$2:$B$38069,22,Datos!$C$2:$C$38069,"&gt;=30",Datos!$F$2:$F$38069,"STANDBY"),0),"")</f>
        <v/>
      </c>
      <c r="AF59" s="7">
        <f>IFERROR(ROUND(AVERAGEIFS(Datos!$G$2:$G$38069,Datos!$E$2:$E$38069,$A59,Datos!$B$2:$B$38069,23,Datos!$C$2:$C$38069,"&lt;30",Datos!$F$2:$F$38069,"STANDBY"),0),"")</f>
        <v/>
      </c>
      <c r="AG59" s="7">
        <f>IFERROR(ROUND(AVERAGEIFS(Datos!$G$2:$G$38069,Datos!$E$2:$E$38069,$A59,Datos!$B$2:$B$38069,23,Datos!$C$2:$C$38069,"&gt;=30",Datos!$F$2:$F$38069,"STANDBY"),0),"")</f>
        <v/>
      </c>
    </row>
    <row r="60">
      <c r="A60" s="6" t="inlineStr">
        <is>
          <t>Rustler Roundup Shootin' Gallery</t>
        </is>
      </c>
      <c r="B60" s="7">
        <f>IFERROR(ROUND(AVERAGEIFS(Datos!$G$2:$G$38069,Datos!$E$2:$E$38069,$A60,Datos!$B$2:$B$38069,8,Datos!$C$2:$C$38069,"&lt;30",Datos!$F$2:$F$38069,"STANDBY"),0),"")</f>
        <v/>
      </c>
      <c r="C60" s="7">
        <f>IFERROR(ROUND(AVERAGEIFS(Datos!$G$2:$G$38069,Datos!$E$2:$E$38069,$A60,Datos!$B$2:$B$38069,8,Datos!$C$2:$C$38069,"&gt;=30",Datos!$F$2:$F$38069,"STANDBY"),0),"")</f>
        <v/>
      </c>
      <c r="D60" s="7">
        <f>IFERROR(ROUND(AVERAGEIFS(Datos!$G$2:$G$38069,Datos!$E$2:$E$38069,$A60,Datos!$B$2:$B$38069,9,Datos!$C$2:$C$38069,"&lt;30",Datos!$F$2:$F$38069,"STANDBY"),0),"")</f>
        <v/>
      </c>
      <c r="E60" s="7">
        <f>IFERROR(ROUND(AVERAGEIFS(Datos!$G$2:$G$38069,Datos!$E$2:$E$38069,$A60,Datos!$B$2:$B$38069,9,Datos!$C$2:$C$38069,"&gt;=30",Datos!$F$2:$F$38069,"STANDBY"),0),"")</f>
        <v/>
      </c>
      <c r="F60" s="7">
        <f>IFERROR(ROUND(AVERAGEIFS(Datos!$G$2:$G$38069,Datos!$E$2:$E$38069,$A60,Datos!$B$2:$B$38069,10,Datos!$C$2:$C$38069,"&lt;30",Datos!$F$2:$F$38069,"STANDBY"),0),"")</f>
        <v/>
      </c>
      <c r="G60" s="7">
        <f>IFERROR(ROUND(AVERAGEIFS(Datos!$G$2:$G$38069,Datos!$E$2:$E$38069,$A60,Datos!$B$2:$B$38069,10,Datos!$C$2:$C$38069,"&gt;=30",Datos!$F$2:$F$38069,"STANDBY"),0),"")</f>
        <v/>
      </c>
      <c r="H60" s="7">
        <f>IFERROR(ROUND(AVERAGEIFS(Datos!$G$2:$G$38069,Datos!$E$2:$E$38069,$A60,Datos!$B$2:$B$38069,11,Datos!$C$2:$C$38069,"&lt;30",Datos!$F$2:$F$38069,"STANDBY"),0),"")</f>
        <v/>
      </c>
      <c r="I60" s="7">
        <f>IFERROR(ROUND(AVERAGEIFS(Datos!$G$2:$G$38069,Datos!$E$2:$E$38069,$A60,Datos!$B$2:$B$38069,11,Datos!$C$2:$C$38069,"&gt;=30",Datos!$F$2:$F$38069,"STANDBY"),0),"")</f>
        <v/>
      </c>
      <c r="J60" s="7">
        <f>IFERROR(ROUND(AVERAGEIFS(Datos!$G$2:$G$38069,Datos!$E$2:$E$38069,$A60,Datos!$B$2:$B$38069,12,Datos!$C$2:$C$38069,"&lt;30",Datos!$F$2:$F$38069,"STANDBY"),0),"")</f>
        <v/>
      </c>
      <c r="K60" s="7">
        <f>IFERROR(ROUND(AVERAGEIFS(Datos!$G$2:$G$38069,Datos!$E$2:$E$38069,$A60,Datos!$B$2:$B$38069,12,Datos!$C$2:$C$38069,"&gt;=30",Datos!$F$2:$F$38069,"STANDBY"),0),"")</f>
        <v/>
      </c>
      <c r="L60" s="7">
        <f>IFERROR(ROUND(AVERAGEIFS(Datos!$G$2:$G$38069,Datos!$E$2:$E$38069,$A60,Datos!$B$2:$B$38069,13,Datos!$C$2:$C$38069,"&lt;30",Datos!$F$2:$F$38069,"STANDBY"),0),"")</f>
        <v/>
      </c>
      <c r="M60" s="7">
        <f>IFERROR(ROUND(AVERAGEIFS(Datos!$G$2:$G$38069,Datos!$E$2:$E$38069,$A60,Datos!$B$2:$B$38069,13,Datos!$C$2:$C$38069,"&gt;=30",Datos!$F$2:$F$38069,"STANDBY"),0),"")</f>
        <v/>
      </c>
      <c r="N60" s="7">
        <f>IFERROR(ROUND(AVERAGEIFS(Datos!$G$2:$G$38069,Datos!$E$2:$E$38069,$A60,Datos!$B$2:$B$38069,14,Datos!$C$2:$C$38069,"&lt;30",Datos!$F$2:$F$38069,"STANDBY"),0),"")</f>
        <v/>
      </c>
      <c r="O60" s="7">
        <f>IFERROR(ROUND(AVERAGEIFS(Datos!$G$2:$G$38069,Datos!$E$2:$E$38069,$A60,Datos!$B$2:$B$38069,14,Datos!$C$2:$C$38069,"&gt;=30",Datos!$F$2:$F$38069,"STANDBY"),0),"")</f>
        <v/>
      </c>
      <c r="P60" s="7">
        <f>IFERROR(ROUND(AVERAGEIFS(Datos!$G$2:$G$38069,Datos!$E$2:$E$38069,$A60,Datos!$B$2:$B$38069,15,Datos!$C$2:$C$38069,"&lt;30",Datos!$F$2:$F$38069,"STANDBY"),0),"")</f>
        <v/>
      </c>
      <c r="Q60" s="7">
        <f>IFERROR(ROUND(AVERAGEIFS(Datos!$G$2:$G$38069,Datos!$E$2:$E$38069,$A60,Datos!$B$2:$B$38069,15,Datos!$C$2:$C$38069,"&gt;=30",Datos!$F$2:$F$38069,"STANDBY"),0),"")</f>
        <v/>
      </c>
      <c r="R60" s="7">
        <f>IFERROR(ROUND(AVERAGEIFS(Datos!$G$2:$G$38069,Datos!$E$2:$E$38069,$A60,Datos!$B$2:$B$38069,16,Datos!$C$2:$C$38069,"&lt;30",Datos!$F$2:$F$38069,"STANDBY"),0),"")</f>
        <v/>
      </c>
      <c r="S60" s="7">
        <f>IFERROR(ROUND(AVERAGEIFS(Datos!$G$2:$G$38069,Datos!$E$2:$E$38069,$A60,Datos!$B$2:$B$38069,16,Datos!$C$2:$C$38069,"&gt;=30",Datos!$F$2:$F$38069,"STANDBY"),0),"")</f>
        <v/>
      </c>
      <c r="T60" s="7">
        <f>IFERROR(ROUND(AVERAGEIFS(Datos!$G$2:$G$38069,Datos!$E$2:$E$38069,$A60,Datos!$B$2:$B$38069,17,Datos!$C$2:$C$38069,"&lt;30",Datos!$F$2:$F$38069,"STANDBY"),0),"")</f>
        <v/>
      </c>
      <c r="U60" s="7">
        <f>IFERROR(ROUND(AVERAGEIFS(Datos!$G$2:$G$38069,Datos!$E$2:$E$38069,$A60,Datos!$B$2:$B$38069,17,Datos!$C$2:$C$38069,"&gt;=30",Datos!$F$2:$F$38069,"STANDBY"),0),"")</f>
        <v/>
      </c>
      <c r="V60" s="7">
        <f>IFERROR(ROUND(AVERAGEIFS(Datos!$G$2:$G$38069,Datos!$E$2:$E$38069,$A60,Datos!$B$2:$B$38069,18,Datos!$C$2:$C$38069,"&lt;30",Datos!$F$2:$F$38069,"STANDBY"),0),"")</f>
        <v/>
      </c>
      <c r="W60" s="7">
        <f>IFERROR(ROUND(AVERAGEIFS(Datos!$G$2:$G$38069,Datos!$E$2:$E$38069,$A60,Datos!$B$2:$B$38069,18,Datos!$C$2:$C$38069,"&gt;=30",Datos!$F$2:$F$38069,"STANDBY"),0),"")</f>
        <v/>
      </c>
      <c r="X60" s="7">
        <f>IFERROR(ROUND(AVERAGEIFS(Datos!$G$2:$G$38069,Datos!$E$2:$E$38069,$A60,Datos!$B$2:$B$38069,19,Datos!$C$2:$C$38069,"&lt;30",Datos!$F$2:$F$38069,"STANDBY"),0),"")</f>
        <v/>
      </c>
      <c r="Y60" s="7">
        <f>IFERROR(ROUND(AVERAGEIFS(Datos!$G$2:$G$38069,Datos!$E$2:$E$38069,$A60,Datos!$B$2:$B$38069,19,Datos!$C$2:$C$38069,"&gt;=30",Datos!$F$2:$F$38069,"STANDBY"),0),"")</f>
        <v/>
      </c>
      <c r="Z60" s="7">
        <f>IFERROR(ROUND(AVERAGEIFS(Datos!$G$2:$G$38069,Datos!$E$2:$E$38069,$A60,Datos!$B$2:$B$38069,20,Datos!$C$2:$C$38069,"&lt;30",Datos!$F$2:$F$38069,"STANDBY"),0),"")</f>
        <v/>
      </c>
      <c r="AA60" s="7">
        <f>IFERROR(ROUND(AVERAGEIFS(Datos!$G$2:$G$38069,Datos!$E$2:$E$38069,$A60,Datos!$B$2:$B$38069,20,Datos!$C$2:$C$38069,"&gt;=30",Datos!$F$2:$F$38069,"STANDBY"),0),"")</f>
        <v/>
      </c>
      <c r="AB60" s="7">
        <f>IFERROR(ROUND(AVERAGEIFS(Datos!$G$2:$G$38069,Datos!$E$2:$E$38069,$A60,Datos!$B$2:$B$38069,21,Datos!$C$2:$C$38069,"&lt;30",Datos!$F$2:$F$38069,"STANDBY"),0),"")</f>
        <v/>
      </c>
      <c r="AC60" s="7">
        <f>IFERROR(ROUND(AVERAGEIFS(Datos!$G$2:$G$38069,Datos!$E$2:$E$38069,$A60,Datos!$B$2:$B$38069,21,Datos!$C$2:$C$38069,"&gt;=30",Datos!$F$2:$F$38069,"STANDBY"),0),"")</f>
        <v/>
      </c>
      <c r="AD60" s="7">
        <f>IFERROR(ROUND(AVERAGEIFS(Datos!$G$2:$G$38069,Datos!$E$2:$E$38069,$A60,Datos!$B$2:$B$38069,22,Datos!$C$2:$C$38069,"&lt;30",Datos!$F$2:$F$38069,"STANDBY"),0),"")</f>
        <v/>
      </c>
      <c r="AE60" s="7">
        <f>IFERROR(ROUND(AVERAGEIFS(Datos!$G$2:$G$38069,Datos!$E$2:$E$38069,$A60,Datos!$B$2:$B$38069,22,Datos!$C$2:$C$38069,"&gt;=30",Datos!$F$2:$F$38069,"STANDBY"),0),"")</f>
        <v/>
      </c>
      <c r="AF60" s="7">
        <f>IFERROR(ROUND(AVERAGEIFS(Datos!$G$2:$G$38069,Datos!$E$2:$E$38069,$A60,Datos!$B$2:$B$38069,23,Datos!$C$2:$C$38069,"&lt;30",Datos!$F$2:$F$38069,"STANDBY"),0),"")</f>
        <v/>
      </c>
      <c r="AG60" s="7">
        <f>IFERROR(ROUND(AVERAGEIFS(Datos!$G$2:$G$38069,Datos!$E$2:$E$38069,$A60,Datos!$B$2:$B$38069,23,Datos!$C$2:$C$38069,"&gt;=30",Datos!$F$2:$F$38069,"STANDBY"),0),"")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IFERROR(ROUND(AVERAGEIFS(Datos!$G$2:$G$38069,Datos!$E$2:$E$38069,$A61,Datos!$B$2:$B$38069,8,Datos!$C$2:$C$38069,"&lt;30",Datos!$F$2:$F$38069,"STANDBY"),0),"")</f>
        <v/>
      </c>
      <c r="C61" s="7">
        <f>IFERROR(ROUND(AVERAGEIFS(Datos!$G$2:$G$38069,Datos!$E$2:$E$38069,$A61,Datos!$B$2:$B$38069,8,Datos!$C$2:$C$38069,"&gt;=30",Datos!$F$2:$F$38069,"STANDBY"),0),"")</f>
        <v/>
      </c>
      <c r="D61" s="7">
        <f>IFERROR(ROUND(AVERAGEIFS(Datos!$G$2:$G$38069,Datos!$E$2:$E$38069,$A61,Datos!$B$2:$B$38069,9,Datos!$C$2:$C$38069,"&lt;30",Datos!$F$2:$F$38069,"STANDBY"),0),"")</f>
        <v/>
      </c>
      <c r="E61" s="7">
        <f>IFERROR(ROUND(AVERAGEIFS(Datos!$G$2:$G$38069,Datos!$E$2:$E$38069,$A61,Datos!$B$2:$B$38069,9,Datos!$C$2:$C$38069,"&gt;=30",Datos!$F$2:$F$38069,"STANDBY"),0),"")</f>
        <v/>
      </c>
      <c r="F61" s="7">
        <f>IFERROR(ROUND(AVERAGEIFS(Datos!$G$2:$G$38069,Datos!$E$2:$E$38069,$A61,Datos!$B$2:$B$38069,10,Datos!$C$2:$C$38069,"&lt;30",Datos!$F$2:$F$38069,"STANDBY"),0),"")</f>
        <v/>
      </c>
      <c r="G61" s="7">
        <f>IFERROR(ROUND(AVERAGEIFS(Datos!$G$2:$G$38069,Datos!$E$2:$E$38069,$A61,Datos!$B$2:$B$38069,10,Datos!$C$2:$C$38069,"&gt;=30",Datos!$F$2:$F$38069,"STANDBY"),0),"")</f>
        <v/>
      </c>
      <c r="H61" s="7">
        <f>IFERROR(ROUND(AVERAGEIFS(Datos!$G$2:$G$38069,Datos!$E$2:$E$38069,$A61,Datos!$B$2:$B$38069,11,Datos!$C$2:$C$38069,"&lt;30",Datos!$F$2:$F$38069,"STANDBY"),0),"")</f>
        <v/>
      </c>
      <c r="I61" s="7">
        <f>IFERROR(ROUND(AVERAGEIFS(Datos!$G$2:$G$38069,Datos!$E$2:$E$38069,$A61,Datos!$B$2:$B$38069,11,Datos!$C$2:$C$38069,"&gt;=30",Datos!$F$2:$F$38069,"STANDBY"),0),"")</f>
        <v/>
      </c>
      <c r="J61" s="7">
        <f>IFERROR(ROUND(AVERAGEIFS(Datos!$G$2:$G$38069,Datos!$E$2:$E$38069,$A61,Datos!$B$2:$B$38069,12,Datos!$C$2:$C$38069,"&lt;30",Datos!$F$2:$F$38069,"STANDBY"),0),"")</f>
        <v/>
      </c>
      <c r="K61" s="7">
        <f>IFERROR(ROUND(AVERAGEIFS(Datos!$G$2:$G$38069,Datos!$E$2:$E$38069,$A61,Datos!$B$2:$B$38069,12,Datos!$C$2:$C$38069,"&gt;=30",Datos!$F$2:$F$38069,"STANDBY"),0),"")</f>
        <v/>
      </c>
      <c r="L61" s="7">
        <f>IFERROR(ROUND(AVERAGEIFS(Datos!$G$2:$G$38069,Datos!$E$2:$E$38069,$A61,Datos!$B$2:$B$38069,13,Datos!$C$2:$C$38069,"&lt;30",Datos!$F$2:$F$38069,"STANDBY"),0),"")</f>
        <v/>
      </c>
      <c r="M61" s="7">
        <f>IFERROR(ROUND(AVERAGEIFS(Datos!$G$2:$G$38069,Datos!$E$2:$E$38069,$A61,Datos!$B$2:$B$38069,13,Datos!$C$2:$C$38069,"&gt;=30",Datos!$F$2:$F$38069,"STANDBY"),0),"")</f>
        <v/>
      </c>
      <c r="N61" s="7">
        <f>IFERROR(ROUND(AVERAGEIFS(Datos!$G$2:$G$38069,Datos!$E$2:$E$38069,$A61,Datos!$B$2:$B$38069,14,Datos!$C$2:$C$38069,"&lt;30",Datos!$F$2:$F$38069,"STANDBY"),0),"")</f>
        <v/>
      </c>
      <c r="O61" s="7">
        <f>IFERROR(ROUND(AVERAGEIFS(Datos!$G$2:$G$38069,Datos!$E$2:$E$38069,$A61,Datos!$B$2:$B$38069,14,Datos!$C$2:$C$38069,"&gt;=30",Datos!$F$2:$F$38069,"STANDBY"),0),"")</f>
        <v/>
      </c>
      <c r="P61" s="7">
        <f>IFERROR(ROUND(AVERAGEIFS(Datos!$G$2:$G$38069,Datos!$E$2:$E$38069,$A61,Datos!$B$2:$B$38069,15,Datos!$C$2:$C$38069,"&lt;30",Datos!$F$2:$F$38069,"STANDBY"),0),"")</f>
        <v/>
      </c>
      <c r="Q61" s="7">
        <f>IFERROR(ROUND(AVERAGEIFS(Datos!$G$2:$G$38069,Datos!$E$2:$E$38069,$A61,Datos!$B$2:$B$38069,15,Datos!$C$2:$C$38069,"&gt;=30",Datos!$F$2:$F$38069,"STANDBY"),0),"")</f>
        <v/>
      </c>
      <c r="R61" s="7">
        <f>IFERROR(ROUND(AVERAGEIFS(Datos!$G$2:$G$38069,Datos!$E$2:$E$38069,$A61,Datos!$B$2:$B$38069,16,Datos!$C$2:$C$38069,"&lt;30",Datos!$F$2:$F$38069,"STANDBY"),0),"")</f>
        <v/>
      </c>
      <c r="S61" s="7">
        <f>IFERROR(ROUND(AVERAGEIFS(Datos!$G$2:$G$38069,Datos!$E$2:$E$38069,$A61,Datos!$B$2:$B$38069,16,Datos!$C$2:$C$38069,"&gt;=30",Datos!$F$2:$F$38069,"STANDBY"),0),"")</f>
        <v/>
      </c>
      <c r="T61" s="7">
        <f>IFERROR(ROUND(AVERAGEIFS(Datos!$G$2:$G$38069,Datos!$E$2:$E$38069,$A61,Datos!$B$2:$B$38069,17,Datos!$C$2:$C$38069,"&lt;30",Datos!$F$2:$F$38069,"STANDBY"),0),"")</f>
        <v/>
      </c>
      <c r="U61" s="7">
        <f>IFERROR(ROUND(AVERAGEIFS(Datos!$G$2:$G$38069,Datos!$E$2:$E$38069,$A61,Datos!$B$2:$B$38069,17,Datos!$C$2:$C$38069,"&gt;=30",Datos!$F$2:$F$38069,"STANDBY"),0),"")</f>
        <v/>
      </c>
      <c r="V61" s="7">
        <f>IFERROR(ROUND(AVERAGEIFS(Datos!$G$2:$G$38069,Datos!$E$2:$E$38069,$A61,Datos!$B$2:$B$38069,18,Datos!$C$2:$C$38069,"&lt;30",Datos!$F$2:$F$38069,"STANDBY"),0),"")</f>
        <v/>
      </c>
      <c r="W61" s="7">
        <f>IFERROR(ROUND(AVERAGEIFS(Datos!$G$2:$G$38069,Datos!$E$2:$E$38069,$A61,Datos!$B$2:$B$38069,18,Datos!$C$2:$C$38069,"&gt;=30",Datos!$F$2:$F$38069,"STANDBY"),0),"")</f>
        <v/>
      </c>
      <c r="X61" s="7">
        <f>IFERROR(ROUND(AVERAGEIFS(Datos!$G$2:$G$38069,Datos!$E$2:$E$38069,$A61,Datos!$B$2:$B$38069,19,Datos!$C$2:$C$38069,"&lt;30",Datos!$F$2:$F$38069,"STANDBY"),0),"")</f>
        <v/>
      </c>
      <c r="Y61" s="7">
        <f>IFERROR(ROUND(AVERAGEIFS(Datos!$G$2:$G$38069,Datos!$E$2:$E$38069,$A61,Datos!$B$2:$B$38069,19,Datos!$C$2:$C$38069,"&gt;=30",Datos!$F$2:$F$38069,"STANDBY"),0),"")</f>
        <v/>
      </c>
      <c r="Z61" s="7">
        <f>IFERROR(ROUND(AVERAGEIFS(Datos!$G$2:$G$38069,Datos!$E$2:$E$38069,$A61,Datos!$B$2:$B$38069,20,Datos!$C$2:$C$38069,"&lt;30",Datos!$F$2:$F$38069,"STANDBY"),0),"")</f>
        <v/>
      </c>
      <c r="AA61" s="7">
        <f>IFERROR(ROUND(AVERAGEIFS(Datos!$G$2:$G$38069,Datos!$E$2:$E$38069,$A61,Datos!$B$2:$B$38069,20,Datos!$C$2:$C$38069,"&gt;=30",Datos!$F$2:$F$38069,"STANDBY"),0),"")</f>
        <v/>
      </c>
      <c r="AB61" s="7">
        <f>IFERROR(ROUND(AVERAGEIFS(Datos!$G$2:$G$38069,Datos!$E$2:$E$38069,$A61,Datos!$B$2:$B$38069,21,Datos!$C$2:$C$38069,"&lt;30",Datos!$F$2:$F$38069,"STANDBY"),0),"")</f>
        <v/>
      </c>
      <c r="AC61" s="7">
        <f>IFERROR(ROUND(AVERAGEIFS(Datos!$G$2:$G$38069,Datos!$E$2:$E$38069,$A61,Datos!$B$2:$B$38069,21,Datos!$C$2:$C$38069,"&gt;=30",Datos!$F$2:$F$38069,"STANDBY"),0),"")</f>
        <v/>
      </c>
      <c r="AD61" s="7">
        <f>IFERROR(ROUND(AVERAGEIFS(Datos!$G$2:$G$38069,Datos!$E$2:$E$38069,$A61,Datos!$B$2:$B$38069,22,Datos!$C$2:$C$38069,"&lt;30",Datos!$F$2:$F$38069,"STANDBY"),0),"")</f>
        <v/>
      </c>
      <c r="AE61" s="7">
        <f>IFERROR(ROUND(AVERAGEIFS(Datos!$G$2:$G$38069,Datos!$E$2:$E$38069,$A61,Datos!$B$2:$B$38069,22,Datos!$C$2:$C$38069,"&gt;=30",Datos!$F$2:$F$38069,"STANDBY"),0),"")</f>
        <v/>
      </c>
      <c r="AF61" s="7">
        <f>IFERROR(ROUND(AVERAGEIFS(Datos!$G$2:$G$38069,Datos!$E$2:$E$38069,$A61,Datos!$B$2:$B$38069,23,Datos!$C$2:$C$38069,"&lt;30",Datos!$F$2:$F$38069,"STANDBY"),0),"")</f>
        <v/>
      </c>
      <c r="AG61" s="7">
        <f>IFERROR(ROUND(AVERAGEIFS(Datos!$G$2:$G$38069,Datos!$E$2:$E$38069,$A61,Datos!$B$2:$B$38069,23,Datos!$C$2:$C$38069,"&gt;=30",Datos!$F$2:$F$38069,"STANDBY"),0),"")</f>
        <v/>
      </c>
    </row>
    <row r="62">
      <c r="A62" s="6" t="inlineStr">
        <is>
          <t>Star Wars Hyperspace Mountain</t>
        </is>
      </c>
      <c r="B62" s="7">
        <f>IFERROR(ROUND(AVERAGEIFS(Datos!$G$2:$G$38069,Datos!$E$2:$E$38069,$A62,Datos!$B$2:$B$38069,8,Datos!$C$2:$C$38069,"&lt;30",Datos!$F$2:$F$38069,"STANDBY"),0),"")</f>
        <v/>
      </c>
      <c r="C62" s="7">
        <f>IFERROR(ROUND(AVERAGEIFS(Datos!$G$2:$G$38069,Datos!$E$2:$E$38069,$A62,Datos!$B$2:$B$38069,8,Datos!$C$2:$C$38069,"&gt;=30",Datos!$F$2:$F$38069,"STANDBY"),0),"")</f>
        <v/>
      </c>
      <c r="D62" s="7">
        <f>IFERROR(ROUND(AVERAGEIFS(Datos!$G$2:$G$38069,Datos!$E$2:$E$38069,$A62,Datos!$B$2:$B$38069,9,Datos!$C$2:$C$38069,"&lt;30",Datos!$F$2:$F$38069,"STANDBY"),0),"")</f>
        <v/>
      </c>
      <c r="E62" s="7">
        <f>IFERROR(ROUND(AVERAGEIFS(Datos!$G$2:$G$38069,Datos!$E$2:$E$38069,$A62,Datos!$B$2:$B$38069,9,Datos!$C$2:$C$38069,"&gt;=30",Datos!$F$2:$F$38069,"STANDBY"),0),"")</f>
        <v/>
      </c>
      <c r="F62" s="7">
        <f>IFERROR(ROUND(AVERAGEIFS(Datos!$G$2:$G$38069,Datos!$E$2:$E$38069,$A62,Datos!$B$2:$B$38069,10,Datos!$C$2:$C$38069,"&lt;30",Datos!$F$2:$F$38069,"STANDBY"),0),"")</f>
        <v/>
      </c>
      <c r="G62" s="7">
        <f>IFERROR(ROUND(AVERAGEIFS(Datos!$G$2:$G$38069,Datos!$E$2:$E$38069,$A62,Datos!$B$2:$B$38069,10,Datos!$C$2:$C$38069,"&gt;=30",Datos!$F$2:$F$38069,"STANDBY"),0),"")</f>
        <v/>
      </c>
      <c r="H62" s="7">
        <f>IFERROR(ROUND(AVERAGEIFS(Datos!$G$2:$G$38069,Datos!$E$2:$E$38069,$A62,Datos!$B$2:$B$38069,11,Datos!$C$2:$C$38069,"&lt;30",Datos!$F$2:$F$38069,"STANDBY"),0),"")</f>
        <v/>
      </c>
      <c r="I62" s="7">
        <f>IFERROR(ROUND(AVERAGEIFS(Datos!$G$2:$G$38069,Datos!$E$2:$E$38069,$A62,Datos!$B$2:$B$38069,11,Datos!$C$2:$C$38069,"&gt;=30",Datos!$F$2:$F$38069,"STANDBY"),0),"")</f>
        <v/>
      </c>
      <c r="J62" s="7">
        <f>IFERROR(ROUND(AVERAGEIFS(Datos!$G$2:$G$38069,Datos!$E$2:$E$38069,$A62,Datos!$B$2:$B$38069,12,Datos!$C$2:$C$38069,"&lt;30",Datos!$F$2:$F$38069,"STANDBY"),0),"")</f>
        <v/>
      </c>
      <c r="K62" s="7">
        <f>IFERROR(ROUND(AVERAGEIFS(Datos!$G$2:$G$38069,Datos!$E$2:$E$38069,$A62,Datos!$B$2:$B$38069,12,Datos!$C$2:$C$38069,"&gt;=30",Datos!$F$2:$F$38069,"STANDBY"),0),"")</f>
        <v/>
      </c>
      <c r="L62" s="7">
        <f>IFERROR(ROUND(AVERAGEIFS(Datos!$G$2:$G$38069,Datos!$E$2:$E$38069,$A62,Datos!$B$2:$B$38069,13,Datos!$C$2:$C$38069,"&lt;30",Datos!$F$2:$F$38069,"STANDBY"),0),"")</f>
        <v/>
      </c>
      <c r="M62" s="7">
        <f>IFERROR(ROUND(AVERAGEIFS(Datos!$G$2:$G$38069,Datos!$E$2:$E$38069,$A62,Datos!$B$2:$B$38069,13,Datos!$C$2:$C$38069,"&gt;=30",Datos!$F$2:$F$38069,"STANDBY"),0),"")</f>
        <v/>
      </c>
      <c r="N62" s="7">
        <f>IFERROR(ROUND(AVERAGEIFS(Datos!$G$2:$G$38069,Datos!$E$2:$E$38069,$A62,Datos!$B$2:$B$38069,14,Datos!$C$2:$C$38069,"&lt;30",Datos!$F$2:$F$38069,"STANDBY"),0),"")</f>
        <v/>
      </c>
      <c r="O62" s="7">
        <f>IFERROR(ROUND(AVERAGEIFS(Datos!$G$2:$G$38069,Datos!$E$2:$E$38069,$A62,Datos!$B$2:$B$38069,14,Datos!$C$2:$C$38069,"&gt;=30",Datos!$F$2:$F$38069,"STANDBY"),0),"")</f>
        <v/>
      </c>
      <c r="P62" s="7">
        <f>IFERROR(ROUND(AVERAGEIFS(Datos!$G$2:$G$38069,Datos!$E$2:$E$38069,$A62,Datos!$B$2:$B$38069,15,Datos!$C$2:$C$38069,"&lt;30",Datos!$F$2:$F$38069,"STANDBY"),0),"")</f>
        <v/>
      </c>
      <c r="Q62" s="7">
        <f>IFERROR(ROUND(AVERAGEIFS(Datos!$G$2:$G$38069,Datos!$E$2:$E$38069,$A62,Datos!$B$2:$B$38069,15,Datos!$C$2:$C$38069,"&gt;=30",Datos!$F$2:$F$38069,"STANDBY"),0),"")</f>
        <v/>
      </c>
      <c r="R62" s="7">
        <f>IFERROR(ROUND(AVERAGEIFS(Datos!$G$2:$G$38069,Datos!$E$2:$E$38069,$A62,Datos!$B$2:$B$38069,16,Datos!$C$2:$C$38069,"&lt;30",Datos!$F$2:$F$38069,"STANDBY"),0),"")</f>
        <v/>
      </c>
      <c r="S62" s="7">
        <f>IFERROR(ROUND(AVERAGEIFS(Datos!$G$2:$G$38069,Datos!$E$2:$E$38069,$A62,Datos!$B$2:$B$38069,16,Datos!$C$2:$C$38069,"&gt;=30",Datos!$F$2:$F$38069,"STANDBY"),0),"")</f>
        <v/>
      </c>
      <c r="T62" s="7">
        <f>IFERROR(ROUND(AVERAGEIFS(Datos!$G$2:$G$38069,Datos!$E$2:$E$38069,$A62,Datos!$B$2:$B$38069,17,Datos!$C$2:$C$38069,"&lt;30",Datos!$F$2:$F$38069,"STANDBY"),0),"")</f>
        <v/>
      </c>
      <c r="U62" s="7">
        <f>IFERROR(ROUND(AVERAGEIFS(Datos!$G$2:$G$38069,Datos!$E$2:$E$38069,$A62,Datos!$B$2:$B$38069,17,Datos!$C$2:$C$38069,"&gt;=30",Datos!$F$2:$F$38069,"STANDBY"),0),"")</f>
        <v/>
      </c>
      <c r="V62" s="7">
        <f>IFERROR(ROUND(AVERAGEIFS(Datos!$G$2:$G$38069,Datos!$E$2:$E$38069,$A62,Datos!$B$2:$B$38069,18,Datos!$C$2:$C$38069,"&lt;30",Datos!$F$2:$F$38069,"STANDBY"),0),"")</f>
        <v/>
      </c>
      <c r="W62" s="7">
        <f>IFERROR(ROUND(AVERAGEIFS(Datos!$G$2:$G$38069,Datos!$E$2:$E$38069,$A62,Datos!$B$2:$B$38069,18,Datos!$C$2:$C$38069,"&gt;=30",Datos!$F$2:$F$38069,"STANDBY"),0),"")</f>
        <v/>
      </c>
      <c r="X62" s="7">
        <f>IFERROR(ROUND(AVERAGEIFS(Datos!$G$2:$G$38069,Datos!$E$2:$E$38069,$A62,Datos!$B$2:$B$38069,19,Datos!$C$2:$C$38069,"&lt;30",Datos!$F$2:$F$38069,"STANDBY"),0),"")</f>
        <v/>
      </c>
      <c r="Y62" s="7">
        <f>IFERROR(ROUND(AVERAGEIFS(Datos!$G$2:$G$38069,Datos!$E$2:$E$38069,$A62,Datos!$B$2:$B$38069,19,Datos!$C$2:$C$38069,"&gt;=30",Datos!$F$2:$F$38069,"STANDBY"),0),"")</f>
        <v/>
      </c>
      <c r="Z62" s="7">
        <f>IFERROR(ROUND(AVERAGEIFS(Datos!$G$2:$G$38069,Datos!$E$2:$E$38069,$A62,Datos!$B$2:$B$38069,20,Datos!$C$2:$C$38069,"&lt;30",Datos!$F$2:$F$38069,"STANDBY"),0),"")</f>
        <v/>
      </c>
      <c r="AA62" s="7">
        <f>IFERROR(ROUND(AVERAGEIFS(Datos!$G$2:$G$38069,Datos!$E$2:$E$38069,$A62,Datos!$B$2:$B$38069,20,Datos!$C$2:$C$38069,"&gt;=30",Datos!$F$2:$F$38069,"STANDBY"),0),"")</f>
        <v/>
      </c>
      <c r="AB62" s="7">
        <f>IFERROR(ROUND(AVERAGEIFS(Datos!$G$2:$G$38069,Datos!$E$2:$E$38069,$A62,Datos!$B$2:$B$38069,21,Datos!$C$2:$C$38069,"&lt;30",Datos!$F$2:$F$38069,"STANDBY"),0),"")</f>
        <v/>
      </c>
      <c r="AC62" s="7">
        <f>IFERROR(ROUND(AVERAGEIFS(Datos!$G$2:$G$38069,Datos!$E$2:$E$38069,$A62,Datos!$B$2:$B$38069,21,Datos!$C$2:$C$38069,"&gt;=30",Datos!$F$2:$F$38069,"STANDBY"),0),"")</f>
        <v/>
      </c>
      <c r="AD62" s="7">
        <f>IFERROR(ROUND(AVERAGEIFS(Datos!$G$2:$G$38069,Datos!$E$2:$E$38069,$A62,Datos!$B$2:$B$38069,22,Datos!$C$2:$C$38069,"&lt;30",Datos!$F$2:$F$38069,"STANDBY"),0),"")</f>
        <v/>
      </c>
      <c r="AE62" s="7">
        <f>IFERROR(ROUND(AVERAGEIFS(Datos!$G$2:$G$38069,Datos!$E$2:$E$38069,$A62,Datos!$B$2:$B$38069,22,Datos!$C$2:$C$38069,"&gt;=30",Datos!$F$2:$F$38069,"STANDBY"),0),"")</f>
        <v/>
      </c>
      <c r="AF62" s="7">
        <f>IFERROR(ROUND(AVERAGEIFS(Datos!$G$2:$G$38069,Datos!$E$2:$E$38069,$A62,Datos!$B$2:$B$38069,23,Datos!$C$2:$C$38069,"&lt;30",Datos!$F$2:$F$38069,"STANDBY"),0),"")</f>
        <v/>
      </c>
      <c r="AG62" s="7">
        <f>IFERROR(ROUND(AVERAGEIFS(Datos!$G$2:$G$38069,Datos!$E$2:$E$38069,$A62,Datos!$B$2:$B$38069,23,Datos!$C$2:$C$38069,"&gt;=30",Datos!$F$2:$F$38069,"STANDBY"),0),"")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IFERROR(ROUND(AVERAGEIFS(Datos!$G$2:$G$38069,Datos!$E$2:$E$38069,$A63,Datos!$B$2:$B$38069,8,Datos!$C$2:$C$38069,"&lt;30",Datos!$F$2:$F$38069,"STANDBY"),0),"")</f>
        <v/>
      </c>
      <c r="C63" s="7">
        <f>IFERROR(ROUND(AVERAGEIFS(Datos!$G$2:$G$38069,Datos!$E$2:$E$38069,$A63,Datos!$B$2:$B$38069,8,Datos!$C$2:$C$38069,"&gt;=30",Datos!$F$2:$F$38069,"STANDBY"),0),"")</f>
        <v/>
      </c>
      <c r="D63" s="7">
        <f>IFERROR(ROUND(AVERAGEIFS(Datos!$G$2:$G$38069,Datos!$E$2:$E$38069,$A63,Datos!$B$2:$B$38069,9,Datos!$C$2:$C$38069,"&lt;30",Datos!$F$2:$F$38069,"STANDBY"),0),"")</f>
        <v/>
      </c>
      <c r="E63" s="7">
        <f>IFERROR(ROUND(AVERAGEIFS(Datos!$G$2:$G$38069,Datos!$E$2:$E$38069,$A63,Datos!$B$2:$B$38069,9,Datos!$C$2:$C$38069,"&gt;=30",Datos!$F$2:$F$38069,"STANDBY"),0),"")</f>
        <v/>
      </c>
      <c r="F63" s="7">
        <f>IFERROR(ROUND(AVERAGEIFS(Datos!$G$2:$G$38069,Datos!$E$2:$E$38069,$A63,Datos!$B$2:$B$38069,10,Datos!$C$2:$C$38069,"&lt;30",Datos!$F$2:$F$38069,"STANDBY"),0),"")</f>
        <v/>
      </c>
      <c r="G63" s="7">
        <f>IFERROR(ROUND(AVERAGEIFS(Datos!$G$2:$G$38069,Datos!$E$2:$E$38069,$A63,Datos!$B$2:$B$38069,10,Datos!$C$2:$C$38069,"&gt;=30",Datos!$F$2:$F$38069,"STANDBY"),0),"")</f>
        <v/>
      </c>
      <c r="H63" s="7">
        <f>IFERROR(ROUND(AVERAGEIFS(Datos!$G$2:$G$38069,Datos!$E$2:$E$38069,$A63,Datos!$B$2:$B$38069,11,Datos!$C$2:$C$38069,"&lt;30",Datos!$F$2:$F$38069,"STANDBY"),0),"")</f>
        <v/>
      </c>
      <c r="I63" s="7">
        <f>IFERROR(ROUND(AVERAGEIFS(Datos!$G$2:$G$38069,Datos!$E$2:$E$38069,$A63,Datos!$B$2:$B$38069,11,Datos!$C$2:$C$38069,"&gt;=30",Datos!$F$2:$F$38069,"STANDBY"),0),"")</f>
        <v/>
      </c>
      <c r="J63" s="7">
        <f>IFERROR(ROUND(AVERAGEIFS(Datos!$G$2:$G$38069,Datos!$E$2:$E$38069,$A63,Datos!$B$2:$B$38069,12,Datos!$C$2:$C$38069,"&lt;30",Datos!$F$2:$F$38069,"STANDBY"),0),"")</f>
        <v/>
      </c>
      <c r="K63" s="7">
        <f>IFERROR(ROUND(AVERAGEIFS(Datos!$G$2:$G$38069,Datos!$E$2:$E$38069,$A63,Datos!$B$2:$B$38069,12,Datos!$C$2:$C$38069,"&gt;=30",Datos!$F$2:$F$38069,"STANDBY"),0),"")</f>
        <v/>
      </c>
      <c r="L63" s="7">
        <f>IFERROR(ROUND(AVERAGEIFS(Datos!$G$2:$G$38069,Datos!$E$2:$E$38069,$A63,Datos!$B$2:$B$38069,13,Datos!$C$2:$C$38069,"&lt;30",Datos!$F$2:$F$38069,"STANDBY"),0),"")</f>
        <v/>
      </c>
      <c r="M63" s="7">
        <f>IFERROR(ROUND(AVERAGEIFS(Datos!$G$2:$G$38069,Datos!$E$2:$E$38069,$A63,Datos!$B$2:$B$38069,13,Datos!$C$2:$C$38069,"&gt;=30",Datos!$F$2:$F$38069,"STANDBY"),0),"")</f>
        <v/>
      </c>
      <c r="N63" s="7">
        <f>IFERROR(ROUND(AVERAGEIFS(Datos!$G$2:$G$38069,Datos!$E$2:$E$38069,$A63,Datos!$B$2:$B$38069,14,Datos!$C$2:$C$38069,"&lt;30",Datos!$F$2:$F$38069,"STANDBY"),0),"")</f>
        <v/>
      </c>
      <c r="O63" s="7">
        <f>IFERROR(ROUND(AVERAGEIFS(Datos!$G$2:$G$38069,Datos!$E$2:$E$38069,$A63,Datos!$B$2:$B$38069,14,Datos!$C$2:$C$38069,"&gt;=30",Datos!$F$2:$F$38069,"STANDBY"),0),"")</f>
        <v/>
      </c>
      <c r="P63" s="7">
        <f>IFERROR(ROUND(AVERAGEIFS(Datos!$G$2:$G$38069,Datos!$E$2:$E$38069,$A63,Datos!$B$2:$B$38069,15,Datos!$C$2:$C$38069,"&lt;30",Datos!$F$2:$F$38069,"STANDBY"),0),"")</f>
        <v/>
      </c>
      <c r="Q63" s="7">
        <f>IFERROR(ROUND(AVERAGEIFS(Datos!$G$2:$G$38069,Datos!$E$2:$E$38069,$A63,Datos!$B$2:$B$38069,15,Datos!$C$2:$C$38069,"&gt;=30",Datos!$F$2:$F$38069,"STANDBY"),0),"")</f>
        <v/>
      </c>
      <c r="R63" s="7">
        <f>IFERROR(ROUND(AVERAGEIFS(Datos!$G$2:$G$38069,Datos!$E$2:$E$38069,$A63,Datos!$B$2:$B$38069,16,Datos!$C$2:$C$38069,"&lt;30",Datos!$F$2:$F$38069,"STANDBY"),0),"")</f>
        <v/>
      </c>
      <c r="S63" s="7">
        <f>IFERROR(ROUND(AVERAGEIFS(Datos!$G$2:$G$38069,Datos!$E$2:$E$38069,$A63,Datos!$B$2:$B$38069,16,Datos!$C$2:$C$38069,"&gt;=30",Datos!$F$2:$F$38069,"STANDBY"),0),"")</f>
        <v/>
      </c>
      <c r="T63" s="7">
        <f>IFERROR(ROUND(AVERAGEIFS(Datos!$G$2:$G$38069,Datos!$E$2:$E$38069,$A63,Datos!$B$2:$B$38069,17,Datos!$C$2:$C$38069,"&lt;30",Datos!$F$2:$F$38069,"STANDBY"),0),"")</f>
        <v/>
      </c>
      <c r="U63" s="7">
        <f>IFERROR(ROUND(AVERAGEIFS(Datos!$G$2:$G$38069,Datos!$E$2:$E$38069,$A63,Datos!$B$2:$B$38069,17,Datos!$C$2:$C$38069,"&gt;=30",Datos!$F$2:$F$38069,"STANDBY"),0),"")</f>
        <v/>
      </c>
      <c r="V63" s="7">
        <f>IFERROR(ROUND(AVERAGEIFS(Datos!$G$2:$G$38069,Datos!$E$2:$E$38069,$A63,Datos!$B$2:$B$38069,18,Datos!$C$2:$C$38069,"&lt;30",Datos!$F$2:$F$38069,"STANDBY"),0),"")</f>
        <v/>
      </c>
      <c r="W63" s="7">
        <f>IFERROR(ROUND(AVERAGEIFS(Datos!$G$2:$G$38069,Datos!$E$2:$E$38069,$A63,Datos!$B$2:$B$38069,18,Datos!$C$2:$C$38069,"&gt;=30",Datos!$F$2:$F$38069,"STANDBY"),0),"")</f>
        <v/>
      </c>
      <c r="X63" s="7">
        <f>IFERROR(ROUND(AVERAGEIFS(Datos!$G$2:$G$38069,Datos!$E$2:$E$38069,$A63,Datos!$B$2:$B$38069,19,Datos!$C$2:$C$38069,"&lt;30",Datos!$F$2:$F$38069,"STANDBY"),0),"")</f>
        <v/>
      </c>
      <c r="Y63" s="7">
        <f>IFERROR(ROUND(AVERAGEIFS(Datos!$G$2:$G$38069,Datos!$E$2:$E$38069,$A63,Datos!$B$2:$B$38069,19,Datos!$C$2:$C$38069,"&gt;=30",Datos!$F$2:$F$38069,"STANDBY"),0),"")</f>
        <v/>
      </c>
      <c r="Z63" s="7">
        <f>IFERROR(ROUND(AVERAGEIFS(Datos!$G$2:$G$38069,Datos!$E$2:$E$38069,$A63,Datos!$B$2:$B$38069,20,Datos!$C$2:$C$38069,"&lt;30",Datos!$F$2:$F$38069,"STANDBY"),0),"")</f>
        <v/>
      </c>
      <c r="AA63" s="7">
        <f>IFERROR(ROUND(AVERAGEIFS(Datos!$G$2:$G$38069,Datos!$E$2:$E$38069,$A63,Datos!$B$2:$B$38069,20,Datos!$C$2:$C$38069,"&gt;=30",Datos!$F$2:$F$38069,"STANDBY"),0),"")</f>
        <v/>
      </c>
      <c r="AB63" s="7">
        <f>IFERROR(ROUND(AVERAGEIFS(Datos!$G$2:$G$38069,Datos!$E$2:$E$38069,$A63,Datos!$B$2:$B$38069,21,Datos!$C$2:$C$38069,"&lt;30",Datos!$F$2:$F$38069,"STANDBY"),0),"")</f>
        <v/>
      </c>
      <c r="AC63" s="7">
        <f>IFERROR(ROUND(AVERAGEIFS(Datos!$G$2:$G$38069,Datos!$E$2:$E$38069,$A63,Datos!$B$2:$B$38069,21,Datos!$C$2:$C$38069,"&gt;=30",Datos!$F$2:$F$38069,"STANDBY"),0),"")</f>
        <v/>
      </c>
      <c r="AD63" s="7">
        <f>IFERROR(ROUND(AVERAGEIFS(Datos!$G$2:$G$38069,Datos!$E$2:$E$38069,$A63,Datos!$B$2:$B$38069,22,Datos!$C$2:$C$38069,"&lt;30",Datos!$F$2:$F$38069,"STANDBY"),0),"")</f>
        <v/>
      </c>
      <c r="AE63" s="7">
        <f>IFERROR(ROUND(AVERAGEIFS(Datos!$G$2:$G$38069,Datos!$E$2:$E$38069,$A63,Datos!$B$2:$B$38069,22,Datos!$C$2:$C$38069,"&gt;=30",Datos!$F$2:$F$38069,"STANDBY"),0),"")</f>
        <v/>
      </c>
      <c r="AF63" s="7">
        <f>IFERROR(ROUND(AVERAGEIFS(Datos!$G$2:$G$38069,Datos!$E$2:$E$38069,$A63,Datos!$B$2:$B$38069,23,Datos!$C$2:$C$38069,"&lt;30",Datos!$F$2:$F$38069,"STANDBY"),0),"")</f>
        <v/>
      </c>
      <c r="AG63" s="7">
        <f>IFERROR(ROUND(AVERAGEIFS(Datos!$G$2:$G$38069,Datos!$E$2:$E$38069,$A63,Datos!$B$2:$B$38069,23,Datos!$C$2:$C$38069,"&gt;=30",Datos!$F$2:$F$38069,"STANDBY"),0),"")</f>
        <v/>
      </c>
    </row>
    <row r="64">
      <c r="A64" s="6" t="inlineStr">
        <is>
          <t>Thunder Mesa Riverboat Landing</t>
        </is>
      </c>
      <c r="B64" s="7">
        <f>IFERROR(ROUND(AVERAGEIFS(Datos!$G$2:$G$38069,Datos!$E$2:$E$38069,$A64,Datos!$B$2:$B$38069,8,Datos!$C$2:$C$38069,"&lt;30",Datos!$F$2:$F$38069,"STANDBY"),0),"")</f>
        <v/>
      </c>
      <c r="C64" s="7">
        <f>IFERROR(ROUND(AVERAGEIFS(Datos!$G$2:$G$38069,Datos!$E$2:$E$38069,$A64,Datos!$B$2:$B$38069,8,Datos!$C$2:$C$38069,"&gt;=30",Datos!$F$2:$F$38069,"STANDBY"),0),"")</f>
        <v/>
      </c>
      <c r="D64" s="7">
        <f>IFERROR(ROUND(AVERAGEIFS(Datos!$G$2:$G$38069,Datos!$E$2:$E$38069,$A64,Datos!$B$2:$B$38069,9,Datos!$C$2:$C$38069,"&lt;30",Datos!$F$2:$F$38069,"STANDBY"),0),"")</f>
        <v/>
      </c>
      <c r="E64" s="7">
        <f>IFERROR(ROUND(AVERAGEIFS(Datos!$G$2:$G$38069,Datos!$E$2:$E$38069,$A64,Datos!$B$2:$B$38069,9,Datos!$C$2:$C$38069,"&gt;=30",Datos!$F$2:$F$38069,"STANDBY"),0),"")</f>
        <v/>
      </c>
      <c r="F64" s="7">
        <f>IFERROR(ROUND(AVERAGEIFS(Datos!$G$2:$G$38069,Datos!$E$2:$E$38069,$A64,Datos!$B$2:$B$38069,10,Datos!$C$2:$C$38069,"&lt;30",Datos!$F$2:$F$38069,"STANDBY"),0),"")</f>
        <v/>
      </c>
      <c r="G64" s="7">
        <f>IFERROR(ROUND(AVERAGEIFS(Datos!$G$2:$G$38069,Datos!$E$2:$E$38069,$A64,Datos!$B$2:$B$38069,10,Datos!$C$2:$C$38069,"&gt;=30",Datos!$F$2:$F$38069,"STANDBY"),0),"")</f>
        <v/>
      </c>
      <c r="H64" s="7">
        <f>IFERROR(ROUND(AVERAGEIFS(Datos!$G$2:$G$38069,Datos!$E$2:$E$38069,$A64,Datos!$B$2:$B$38069,11,Datos!$C$2:$C$38069,"&lt;30",Datos!$F$2:$F$38069,"STANDBY"),0),"")</f>
        <v/>
      </c>
      <c r="I64" s="7">
        <f>IFERROR(ROUND(AVERAGEIFS(Datos!$G$2:$G$38069,Datos!$E$2:$E$38069,$A64,Datos!$B$2:$B$38069,11,Datos!$C$2:$C$38069,"&gt;=30",Datos!$F$2:$F$38069,"STANDBY"),0),"")</f>
        <v/>
      </c>
      <c r="J64" s="7">
        <f>IFERROR(ROUND(AVERAGEIFS(Datos!$G$2:$G$38069,Datos!$E$2:$E$38069,$A64,Datos!$B$2:$B$38069,12,Datos!$C$2:$C$38069,"&lt;30",Datos!$F$2:$F$38069,"STANDBY"),0),"")</f>
        <v/>
      </c>
      <c r="K64" s="7">
        <f>IFERROR(ROUND(AVERAGEIFS(Datos!$G$2:$G$38069,Datos!$E$2:$E$38069,$A64,Datos!$B$2:$B$38069,12,Datos!$C$2:$C$38069,"&gt;=30",Datos!$F$2:$F$38069,"STANDBY"),0),"")</f>
        <v/>
      </c>
      <c r="L64" s="7">
        <f>IFERROR(ROUND(AVERAGEIFS(Datos!$G$2:$G$38069,Datos!$E$2:$E$38069,$A64,Datos!$B$2:$B$38069,13,Datos!$C$2:$C$38069,"&lt;30",Datos!$F$2:$F$38069,"STANDBY"),0),"")</f>
        <v/>
      </c>
      <c r="M64" s="7">
        <f>IFERROR(ROUND(AVERAGEIFS(Datos!$G$2:$G$38069,Datos!$E$2:$E$38069,$A64,Datos!$B$2:$B$38069,13,Datos!$C$2:$C$38069,"&gt;=30",Datos!$F$2:$F$38069,"STANDBY"),0),"")</f>
        <v/>
      </c>
      <c r="N64" s="7">
        <f>IFERROR(ROUND(AVERAGEIFS(Datos!$G$2:$G$38069,Datos!$E$2:$E$38069,$A64,Datos!$B$2:$B$38069,14,Datos!$C$2:$C$38069,"&lt;30",Datos!$F$2:$F$38069,"STANDBY"),0),"")</f>
        <v/>
      </c>
      <c r="O64" s="7">
        <f>IFERROR(ROUND(AVERAGEIFS(Datos!$G$2:$G$38069,Datos!$E$2:$E$38069,$A64,Datos!$B$2:$B$38069,14,Datos!$C$2:$C$38069,"&gt;=30",Datos!$F$2:$F$38069,"STANDBY"),0),"")</f>
        <v/>
      </c>
      <c r="P64" s="7">
        <f>IFERROR(ROUND(AVERAGEIFS(Datos!$G$2:$G$38069,Datos!$E$2:$E$38069,$A64,Datos!$B$2:$B$38069,15,Datos!$C$2:$C$38069,"&lt;30",Datos!$F$2:$F$38069,"STANDBY"),0),"")</f>
        <v/>
      </c>
      <c r="Q64" s="7">
        <f>IFERROR(ROUND(AVERAGEIFS(Datos!$G$2:$G$38069,Datos!$E$2:$E$38069,$A64,Datos!$B$2:$B$38069,15,Datos!$C$2:$C$38069,"&gt;=30",Datos!$F$2:$F$38069,"STANDBY"),0),"")</f>
        <v/>
      </c>
      <c r="R64" s="7">
        <f>IFERROR(ROUND(AVERAGEIFS(Datos!$G$2:$G$38069,Datos!$E$2:$E$38069,$A64,Datos!$B$2:$B$38069,16,Datos!$C$2:$C$38069,"&lt;30",Datos!$F$2:$F$38069,"STANDBY"),0),"")</f>
        <v/>
      </c>
      <c r="S64" s="7">
        <f>IFERROR(ROUND(AVERAGEIFS(Datos!$G$2:$G$38069,Datos!$E$2:$E$38069,$A64,Datos!$B$2:$B$38069,16,Datos!$C$2:$C$38069,"&gt;=30",Datos!$F$2:$F$38069,"STANDBY"),0),"")</f>
        <v/>
      </c>
      <c r="T64" s="7">
        <f>IFERROR(ROUND(AVERAGEIFS(Datos!$G$2:$G$38069,Datos!$E$2:$E$38069,$A64,Datos!$B$2:$B$38069,17,Datos!$C$2:$C$38069,"&lt;30",Datos!$F$2:$F$38069,"STANDBY"),0),"")</f>
        <v/>
      </c>
      <c r="U64" s="7">
        <f>IFERROR(ROUND(AVERAGEIFS(Datos!$G$2:$G$38069,Datos!$E$2:$E$38069,$A64,Datos!$B$2:$B$38069,17,Datos!$C$2:$C$38069,"&gt;=30",Datos!$F$2:$F$38069,"STANDBY"),0),"")</f>
        <v/>
      </c>
      <c r="V64" s="7">
        <f>IFERROR(ROUND(AVERAGEIFS(Datos!$G$2:$G$38069,Datos!$E$2:$E$38069,$A64,Datos!$B$2:$B$38069,18,Datos!$C$2:$C$38069,"&lt;30",Datos!$F$2:$F$38069,"STANDBY"),0),"")</f>
        <v/>
      </c>
      <c r="W64" s="7">
        <f>IFERROR(ROUND(AVERAGEIFS(Datos!$G$2:$G$38069,Datos!$E$2:$E$38069,$A64,Datos!$B$2:$B$38069,18,Datos!$C$2:$C$38069,"&gt;=30",Datos!$F$2:$F$38069,"STANDBY"),0),"")</f>
        <v/>
      </c>
      <c r="X64" s="7">
        <f>IFERROR(ROUND(AVERAGEIFS(Datos!$G$2:$G$38069,Datos!$E$2:$E$38069,$A64,Datos!$B$2:$B$38069,19,Datos!$C$2:$C$38069,"&lt;30",Datos!$F$2:$F$38069,"STANDBY"),0),"")</f>
        <v/>
      </c>
      <c r="Y64" s="7">
        <f>IFERROR(ROUND(AVERAGEIFS(Datos!$G$2:$G$38069,Datos!$E$2:$E$38069,$A64,Datos!$B$2:$B$38069,19,Datos!$C$2:$C$38069,"&gt;=30",Datos!$F$2:$F$38069,"STANDBY"),0),"")</f>
        <v/>
      </c>
      <c r="Z64" s="7">
        <f>IFERROR(ROUND(AVERAGEIFS(Datos!$G$2:$G$38069,Datos!$E$2:$E$38069,$A64,Datos!$B$2:$B$38069,20,Datos!$C$2:$C$38069,"&lt;30",Datos!$F$2:$F$38069,"STANDBY"),0),"")</f>
        <v/>
      </c>
      <c r="AA64" s="7">
        <f>IFERROR(ROUND(AVERAGEIFS(Datos!$G$2:$G$38069,Datos!$E$2:$E$38069,$A64,Datos!$B$2:$B$38069,20,Datos!$C$2:$C$38069,"&gt;=30",Datos!$F$2:$F$38069,"STANDBY"),0),"")</f>
        <v/>
      </c>
      <c r="AB64" s="7">
        <f>IFERROR(ROUND(AVERAGEIFS(Datos!$G$2:$G$38069,Datos!$E$2:$E$38069,$A64,Datos!$B$2:$B$38069,21,Datos!$C$2:$C$38069,"&lt;30",Datos!$F$2:$F$38069,"STANDBY"),0),"")</f>
        <v/>
      </c>
      <c r="AC64" s="7">
        <f>IFERROR(ROUND(AVERAGEIFS(Datos!$G$2:$G$38069,Datos!$E$2:$E$38069,$A64,Datos!$B$2:$B$38069,21,Datos!$C$2:$C$38069,"&gt;=30",Datos!$F$2:$F$38069,"STANDBY"),0),"")</f>
        <v/>
      </c>
      <c r="AD64" s="7">
        <f>IFERROR(ROUND(AVERAGEIFS(Datos!$G$2:$G$38069,Datos!$E$2:$E$38069,$A64,Datos!$B$2:$B$38069,22,Datos!$C$2:$C$38069,"&lt;30",Datos!$F$2:$F$38069,"STANDBY"),0),"")</f>
        <v/>
      </c>
      <c r="AE64" s="7">
        <f>IFERROR(ROUND(AVERAGEIFS(Datos!$G$2:$G$38069,Datos!$E$2:$E$38069,$A64,Datos!$B$2:$B$38069,22,Datos!$C$2:$C$38069,"&gt;=30",Datos!$F$2:$F$38069,"STANDBY"),0),"")</f>
        <v/>
      </c>
      <c r="AF64" s="7">
        <f>IFERROR(ROUND(AVERAGEIFS(Datos!$G$2:$G$38069,Datos!$E$2:$E$38069,$A64,Datos!$B$2:$B$38069,23,Datos!$C$2:$C$38069,"&lt;30",Datos!$F$2:$F$38069,"STANDBY"),0),"")</f>
        <v/>
      </c>
      <c r="AG64" s="7">
        <f>IFERROR(ROUND(AVERAGEIFS(Datos!$G$2:$G$38069,Datos!$E$2:$E$38069,$A64,Datos!$B$2:$B$38069,23,Datos!$C$2:$C$38069,"&gt;=30",Datos!$F$2:$F$38069,"STANDBY"),0),"")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IFERROR(ROUND(AVERAGEIFS(Datos!$G$2:$G$38069,Datos!$E$2:$E$38069,$A65,Datos!$B$2:$B$38069,8,Datos!$C$2:$C$38069,"&lt;30",Datos!$F$2:$F$38069,"STANDBY"),0),"")</f>
        <v/>
      </c>
      <c r="C65" s="7">
        <f>IFERROR(ROUND(AVERAGEIFS(Datos!$G$2:$G$38069,Datos!$E$2:$E$38069,$A65,Datos!$B$2:$B$38069,8,Datos!$C$2:$C$38069,"&gt;=30",Datos!$F$2:$F$38069,"STANDBY"),0),"")</f>
        <v/>
      </c>
      <c r="D65" s="7">
        <f>IFERROR(ROUND(AVERAGEIFS(Datos!$G$2:$G$38069,Datos!$E$2:$E$38069,$A65,Datos!$B$2:$B$38069,9,Datos!$C$2:$C$38069,"&lt;30",Datos!$F$2:$F$38069,"STANDBY"),0),"")</f>
        <v/>
      </c>
      <c r="E65" s="7">
        <f>IFERROR(ROUND(AVERAGEIFS(Datos!$G$2:$G$38069,Datos!$E$2:$E$38069,$A65,Datos!$B$2:$B$38069,9,Datos!$C$2:$C$38069,"&gt;=30",Datos!$F$2:$F$38069,"STANDBY"),0),"")</f>
        <v/>
      </c>
      <c r="F65" s="7">
        <f>IFERROR(ROUND(AVERAGEIFS(Datos!$G$2:$G$38069,Datos!$E$2:$E$38069,$A65,Datos!$B$2:$B$38069,10,Datos!$C$2:$C$38069,"&lt;30",Datos!$F$2:$F$38069,"STANDBY"),0),"")</f>
        <v/>
      </c>
      <c r="G65" s="7">
        <f>IFERROR(ROUND(AVERAGEIFS(Datos!$G$2:$G$38069,Datos!$E$2:$E$38069,$A65,Datos!$B$2:$B$38069,10,Datos!$C$2:$C$38069,"&gt;=30",Datos!$F$2:$F$38069,"STANDBY"),0),"")</f>
        <v/>
      </c>
      <c r="H65" s="7">
        <f>IFERROR(ROUND(AVERAGEIFS(Datos!$G$2:$G$38069,Datos!$E$2:$E$38069,$A65,Datos!$B$2:$B$38069,11,Datos!$C$2:$C$38069,"&lt;30",Datos!$F$2:$F$38069,"STANDBY"),0),"")</f>
        <v/>
      </c>
      <c r="I65" s="7">
        <f>IFERROR(ROUND(AVERAGEIFS(Datos!$G$2:$G$38069,Datos!$E$2:$E$38069,$A65,Datos!$B$2:$B$38069,11,Datos!$C$2:$C$38069,"&gt;=30",Datos!$F$2:$F$38069,"STANDBY"),0),"")</f>
        <v/>
      </c>
      <c r="J65" s="7">
        <f>IFERROR(ROUND(AVERAGEIFS(Datos!$G$2:$G$38069,Datos!$E$2:$E$38069,$A65,Datos!$B$2:$B$38069,12,Datos!$C$2:$C$38069,"&lt;30",Datos!$F$2:$F$38069,"STANDBY"),0),"")</f>
        <v/>
      </c>
      <c r="K65" s="7">
        <f>IFERROR(ROUND(AVERAGEIFS(Datos!$G$2:$G$38069,Datos!$E$2:$E$38069,$A65,Datos!$B$2:$B$38069,12,Datos!$C$2:$C$38069,"&gt;=30",Datos!$F$2:$F$38069,"STANDBY"),0),"")</f>
        <v/>
      </c>
      <c r="L65" s="7">
        <f>IFERROR(ROUND(AVERAGEIFS(Datos!$G$2:$G$38069,Datos!$E$2:$E$38069,$A65,Datos!$B$2:$B$38069,13,Datos!$C$2:$C$38069,"&lt;30",Datos!$F$2:$F$38069,"STANDBY"),0),"")</f>
        <v/>
      </c>
      <c r="M65" s="7">
        <f>IFERROR(ROUND(AVERAGEIFS(Datos!$G$2:$G$38069,Datos!$E$2:$E$38069,$A65,Datos!$B$2:$B$38069,13,Datos!$C$2:$C$38069,"&gt;=30",Datos!$F$2:$F$38069,"STANDBY"),0),"")</f>
        <v/>
      </c>
      <c r="N65" s="7">
        <f>IFERROR(ROUND(AVERAGEIFS(Datos!$G$2:$G$38069,Datos!$E$2:$E$38069,$A65,Datos!$B$2:$B$38069,14,Datos!$C$2:$C$38069,"&lt;30",Datos!$F$2:$F$38069,"STANDBY"),0),"")</f>
        <v/>
      </c>
      <c r="O65" s="7">
        <f>IFERROR(ROUND(AVERAGEIFS(Datos!$G$2:$G$38069,Datos!$E$2:$E$38069,$A65,Datos!$B$2:$B$38069,14,Datos!$C$2:$C$38069,"&gt;=30",Datos!$F$2:$F$38069,"STANDBY"),0),"")</f>
        <v/>
      </c>
      <c r="P65" s="7">
        <f>IFERROR(ROUND(AVERAGEIFS(Datos!$G$2:$G$38069,Datos!$E$2:$E$38069,$A65,Datos!$B$2:$B$38069,15,Datos!$C$2:$C$38069,"&lt;30",Datos!$F$2:$F$38069,"STANDBY"),0),"")</f>
        <v/>
      </c>
      <c r="Q65" s="7">
        <f>IFERROR(ROUND(AVERAGEIFS(Datos!$G$2:$G$38069,Datos!$E$2:$E$38069,$A65,Datos!$B$2:$B$38069,15,Datos!$C$2:$C$38069,"&gt;=30",Datos!$F$2:$F$38069,"STANDBY"),0),"")</f>
        <v/>
      </c>
      <c r="R65" s="7">
        <f>IFERROR(ROUND(AVERAGEIFS(Datos!$G$2:$G$38069,Datos!$E$2:$E$38069,$A65,Datos!$B$2:$B$38069,16,Datos!$C$2:$C$38069,"&lt;30",Datos!$F$2:$F$38069,"STANDBY"),0),"")</f>
        <v/>
      </c>
      <c r="S65" s="7">
        <f>IFERROR(ROUND(AVERAGEIFS(Datos!$G$2:$G$38069,Datos!$E$2:$E$38069,$A65,Datos!$B$2:$B$38069,16,Datos!$C$2:$C$38069,"&gt;=30",Datos!$F$2:$F$38069,"STANDBY"),0),"")</f>
        <v/>
      </c>
      <c r="T65" s="7">
        <f>IFERROR(ROUND(AVERAGEIFS(Datos!$G$2:$G$38069,Datos!$E$2:$E$38069,$A65,Datos!$B$2:$B$38069,17,Datos!$C$2:$C$38069,"&lt;30",Datos!$F$2:$F$38069,"STANDBY"),0),"")</f>
        <v/>
      </c>
      <c r="U65" s="7">
        <f>IFERROR(ROUND(AVERAGEIFS(Datos!$G$2:$G$38069,Datos!$E$2:$E$38069,$A65,Datos!$B$2:$B$38069,17,Datos!$C$2:$C$38069,"&gt;=30",Datos!$F$2:$F$38069,"STANDBY"),0),"")</f>
        <v/>
      </c>
      <c r="V65" s="7">
        <f>IFERROR(ROUND(AVERAGEIFS(Datos!$G$2:$G$38069,Datos!$E$2:$E$38069,$A65,Datos!$B$2:$B$38069,18,Datos!$C$2:$C$38069,"&lt;30",Datos!$F$2:$F$38069,"STANDBY"),0),"")</f>
        <v/>
      </c>
      <c r="W65" s="7">
        <f>IFERROR(ROUND(AVERAGEIFS(Datos!$G$2:$G$38069,Datos!$E$2:$E$38069,$A65,Datos!$B$2:$B$38069,18,Datos!$C$2:$C$38069,"&gt;=30",Datos!$F$2:$F$38069,"STANDBY"),0),"")</f>
        <v/>
      </c>
      <c r="X65" s="7">
        <f>IFERROR(ROUND(AVERAGEIFS(Datos!$G$2:$G$38069,Datos!$E$2:$E$38069,$A65,Datos!$B$2:$B$38069,19,Datos!$C$2:$C$38069,"&lt;30",Datos!$F$2:$F$38069,"STANDBY"),0),"")</f>
        <v/>
      </c>
      <c r="Y65" s="7">
        <f>IFERROR(ROUND(AVERAGEIFS(Datos!$G$2:$G$38069,Datos!$E$2:$E$38069,$A65,Datos!$B$2:$B$38069,19,Datos!$C$2:$C$38069,"&gt;=30",Datos!$F$2:$F$38069,"STANDBY"),0),"")</f>
        <v/>
      </c>
      <c r="Z65" s="7">
        <f>IFERROR(ROUND(AVERAGEIFS(Datos!$G$2:$G$38069,Datos!$E$2:$E$38069,$A65,Datos!$B$2:$B$38069,20,Datos!$C$2:$C$38069,"&lt;30",Datos!$F$2:$F$38069,"STANDBY"),0),"")</f>
        <v/>
      </c>
      <c r="AA65" s="7">
        <f>IFERROR(ROUND(AVERAGEIFS(Datos!$G$2:$G$38069,Datos!$E$2:$E$38069,$A65,Datos!$B$2:$B$38069,20,Datos!$C$2:$C$38069,"&gt;=30",Datos!$F$2:$F$38069,"STANDBY"),0),"")</f>
        <v/>
      </c>
      <c r="AB65" s="7">
        <f>IFERROR(ROUND(AVERAGEIFS(Datos!$G$2:$G$38069,Datos!$E$2:$E$38069,$A65,Datos!$B$2:$B$38069,21,Datos!$C$2:$C$38069,"&lt;30",Datos!$F$2:$F$38069,"STANDBY"),0),"")</f>
        <v/>
      </c>
      <c r="AC65" s="7">
        <f>IFERROR(ROUND(AVERAGEIFS(Datos!$G$2:$G$38069,Datos!$E$2:$E$38069,$A65,Datos!$B$2:$B$38069,21,Datos!$C$2:$C$38069,"&gt;=30",Datos!$F$2:$F$38069,"STANDBY"),0),"")</f>
        <v/>
      </c>
      <c r="AD65" s="7">
        <f>IFERROR(ROUND(AVERAGEIFS(Datos!$G$2:$G$38069,Datos!$E$2:$E$38069,$A65,Datos!$B$2:$B$38069,22,Datos!$C$2:$C$38069,"&lt;30",Datos!$F$2:$F$38069,"STANDBY"),0),"")</f>
        <v/>
      </c>
      <c r="AE65" s="7">
        <f>IFERROR(ROUND(AVERAGEIFS(Datos!$G$2:$G$38069,Datos!$E$2:$E$38069,$A65,Datos!$B$2:$B$38069,22,Datos!$C$2:$C$38069,"&gt;=30",Datos!$F$2:$F$38069,"STANDBY"),0),"")</f>
        <v/>
      </c>
      <c r="AF65" s="7">
        <f>IFERROR(ROUND(AVERAGEIFS(Datos!$G$2:$G$38069,Datos!$E$2:$E$38069,$A65,Datos!$B$2:$B$38069,23,Datos!$C$2:$C$38069,"&lt;30",Datos!$F$2:$F$38069,"STANDBY"),0),"")</f>
        <v/>
      </c>
      <c r="AG65" s="7">
        <f>IFERROR(ROUND(AVERAGEIFS(Datos!$G$2:$G$38069,Datos!$E$2:$E$38069,$A65,Datos!$B$2:$B$38069,23,Datos!$C$2:$C$38069,"&gt;=30",Datos!$F$2:$F$38069,"STANDBY"),0),"")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2026-08-08T07:31:15Z</dcterms:created>
  <dcterms:modified xsi:type="dcterms:W3CDTF">2026-08-08T07:31:17Z</dcterms:modified>
</cp:coreProperties>
</file>