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уник\3 сем\ТерВер\lab02\"/>
    </mc:Choice>
  </mc:AlternateContent>
  <xr:revisionPtr revIDLastSave="0" documentId="13_ncr:1_{69EFB6B6-0457-40B3-84C8-EC39208D40FE}" xr6:coauthVersionLast="47" xr6:coauthVersionMax="47" xr10:uidLastSave="{00000000-0000-0000-0000-000000000000}"/>
  <bookViews>
    <workbookView xWindow="-103" yWindow="-103" windowWidth="22149" windowHeight="13200" xr2:uid="{86031FE2-F612-47B8-AAD4-CB45DCB3EE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D73" i="1"/>
  <c r="H60" i="1"/>
  <c r="H67" i="1" s="1"/>
  <c r="H61" i="1"/>
  <c r="H62" i="1"/>
  <c r="H63" i="1"/>
  <c r="H64" i="1"/>
  <c r="H65" i="1"/>
  <c r="H66" i="1"/>
  <c r="H59" i="1"/>
  <c r="B74" i="1"/>
  <c r="A74" i="1"/>
  <c r="B73" i="1"/>
  <c r="A76" i="1" a="1"/>
  <c r="A76" i="1" s="1"/>
  <c r="D76" i="1" s="1" a="1"/>
  <c r="D76" i="1" s="1"/>
  <c r="G67" i="1"/>
  <c r="G60" i="1"/>
  <c r="G61" i="1"/>
  <c r="G62" i="1"/>
  <c r="G63" i="1"/>
  <c r="G64" i="1"/>
  <c r="G65" i="1"/>
  <c r="G66" i="1"/>
  <c r="G59" i="1"/>
  <c r="F67" i="1"/>
  <c r="F60" i="1"/>
  <c r="F61" i="1"/>
  <c r="F62" i="1"/>
  <c r="F63" i="1"/>
  <c r="F64" i="1"/>
  <c r="F65" i="1"/>
  <c r="F66" i="1"/>
  <c r="F59" i="1"/>
  <c r="D22" i="1" a="1"/>
  <c r="D22" i="1" s="1"/>
  <c r="D69" i="1" l="1"/>
  <c r="D16" i="1"/>
  <c r="B70" i="1"/>
  <c r="B69" i="1"/>
  <c r="B66" i="1"/>
  <c r="E66" i="1" s="1"/>
  <c r="B65" i="1"/>
  <c r="E65" i="1" s="1"/>
  <c r="B64" i="1"/>
  <c r="E64" i="1" s="1"/>
  <c r="B63" i="1"/>
  <c r="E63" i="1" s="1"/>
  <c r="B62" i="1"/>
  <c r="B61" i="1"/>
  <c r="E61" i="1" s="1"/>
  <c r="B60" i="1"/>
  <c r="E60" i="1" s="1"/>
  <c r="B59" i="1"/>
  <c r="A66" i="1"/>
  <c r="D66" i="1" s="1"/>
  <c r="A65" i="1"/>
  <c r="D65" i="1" s="1"/>
  <c r="A64" i="1"/>
  <c r="D64" i="1" s="1"/>
  <c r="A63" i="1"/>
  <c r="D63" i="1" s="1"/>
  <c r="A62" i="1"/>
  <c r="A61" i="1"/>
  <c r="D61" i="1" s="1"/>
  <c r="A60" i="1"/>
  <c r="D62" i="1"/>
  <c r="A59" i="1"/>
  <c r="B67" i="1" l="1"/>
  <c r="E59" i="1"/>
  <c r="C63" i="1"/>
  <c r="C60" i="1"/>
  <c r="D60" i="1"/>
  <c r="A67" i="1"/>
  <c r="C62" i="1"/>
  <c r="D59" i="1"/>
  <c r="D67" i="1" s="1"/>
  <c r="C64" i="1"/>
  <c r="C61" i="1"/>
  <c r="C65" i="1"/>
  <c r="E62" i="1"/>
  <c r="E67" i="1" s="1"/>
  <c r="C59" i="1"/>
  <c r="C66" i="1"/>
  <c r="C67" i="1" l="1"/>
  <c r="E14" i="1"/>
  <c r="D14" i="1"/>
  <c r="B20" i="1" s="1"/>
  <c r="C14" i="1"/>
  <c r="B14" i="1"/>
  <c r="A14" i="1"/>
  <c r="B19" i="1" s="1"/>
  <c r="B16" i="1"/>
  <c r="B17" i="1" s="1"/>
  <c r="B27" i="1"/>
  <c r="B28" i="1"/>
  <c r="B29" i="1"/>
  <c r="B30" i="1"/>
  <c r="B31" i="1"/>
  <c r="B32" i="1"/>
  <c r="B33" i="1"/>
  <c r="B26" i="1"/>
  <c r="A27" i="1"/>
  <c r="A28" i="1"/>
  <c r="A29" i="1"/>
  <c r="A30" i="1"/>
  <c r="A31" i="1"/>
  <c r="A32" i="1"/>
  <c r="A33" i="1"/>
  <c r="A26" i="1"/>
  <c r="D20" i="1"/>
  <c r="D19" i="1"/>
  <c r="F16" i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3" i="1"/>
  <c r="D6" i="1"/>
  <c r="C7" i="1"/>
  <c r="C8" i="1"/>
  <c r="C9" i="1"/>
  <c r="C10" i="1"/>
  <c r="C11" i="1"/>
  <c r="C12" i="1"/>
  <c r="C13" i="1"/>
  <c r="C6" i="1"/>
  <c r="B13" i="1"/>
  <c r="B12" i="1"/>
  <c r="B11" i="1"/>
  <c r="B10" i="1"/>
  <c r="B9" i="1"/>
  <c r="B8" i="1"/>
  <c r="B7" i="1"/>
  <c r="B6" i="1"/>
  <c r="A13" i="1"/>
  <c r="A12" i="1"/>
  <c r="A11" i="1"/>
  <c r="A10" i="1"/>
  <c r="A9" i="1"/>
  <c r="A8" i="1"/>
  <c r="A7" i="1"/>
  <c r="A6" i="1"/>
  <c r="A22" i="1" l="1" a="1"/>
  <c r="B22" i="1" s="1"/>
  <c r="A20" i="1"/>
  <c r="A22" i="1" l="1"/>
  <c r="A23" i="1"/>
  <c r="B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<sst xmlns="http://schemas.openxmlformats.org/spreadsheetml/2006/main" count="34" uniqueCount="21">
  <si>
    <t>Исходные данные</t>
  </si>
  <si>
    <t>С, кг/т</t>
  </si>
  <si>
    <t>Т, ч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</si>
  <si>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</si>
  <si>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</si>
  <si>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</si>
  <si>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</si>
  <si>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</si>
  <si>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</si>
  <si>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</si>
  <si>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</si>
  <si>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</si>
  <si>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</si>
  <si>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</si>
  <si>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</si>
  <si>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1/yi</t>
  </si>
  <si>
    <t>r^2=</t>
  </si>
  <si>
    <t>Система нормальных уравнений</t>
  </si>
  <si>
    <t>e^x</t>
  </si>
  <si>
    <t>e^(2x)</t>
  </si>
  <si>
    <t>yi*e^x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</si>
</sst>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4" borderId="8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3" fillId="4" borderId="9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4" borderId="4" xfId="0" applyFont="1" applyFill="1" applyBorder="1"/>
    <xf numFmtId="0" fontId="3" fillId="3" borderId="3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8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8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8" xfId="0" applyFont="1" applyFill="1" applyBorder="1"/>
    <xf numFmtId="0" fontId="2" fillId="0" borderId="14" xfId="0" applyFont="1" applyBorder="1"/>
    <xf numFmtId="0" fontId="3" fillId="2" borderId="5" xfId="0" applyFont="1" applyFill="1" applyBorder="1"/>
    <xf numFmtId="0" fontId="2" fillId="2" borderId="15" xfId="0" applyFont="1" applyFill="1" applyBorder="1"/>
    <xf numFmtId="0" fontId="3" fillId="3" borderId="5" xfId="0" applyFont="1" applyFill="1" applyBorder="1"/>
    <xf numFmtId="0" fontId="2" fillId="3" borderId="15" xfId="0" applyFont="1" applyFill="1" applyBorder="1"/>
    <xf numFmtId="0" fontId="2" fillId="0" borderId="4" xfId="0" applyFont="1" applyBorder="1"/>
    <xf numFmtId="0" fontId="2" fillId="0" borderId="2" xfId="0" applyFont="1" applyBorder="1"/>
    <xf numFmtId="0" fontId="2" fillId="0" borderId="1" xfId="0" applyFont="1" applyBorder="1"/>
    <xf numFmtId="0" fontId="2" fillId="2" borderId="5" xfId="0" applyFont="1" applyFill="1" applyBorder="1"/>
    <xf numFmtId="0" fontId="2" fillId="3" borderId="5" xfId="0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561779384115191E-2"/>
          <c:y val="0.17058793535759256"/>
          <c:w val="0.86792012592176948"/>
          <c:h val="0.71541135823715785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7530183727034125E-2"/>
                  <c:y val="0.411620370370370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Лист1!$A$26:$A$33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0.23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Лист1!$B$26:$B$33</c:f>
              <c:numCache>
                <c:formatCode>General</c:formatCode>
                <c:ptCount val="8"/>
                <c:pt idx="0">
                  <c:v>0.10869565217391305</c:v>
                </c:pt>
                <c:pt idx="1">
                  <c:v>0.11627906976744186</c:v>
                </c:pt>
                <c:pt idx="2">
                  <c:v>0.13513513513513511</c:v>
                </c:pt>
                <c:pt idx="3">
                  <c:v>0.14492753623188406</c:v>
                </c:pt>
                <c:pt idx="4">
                  <c:v>0.16129032258064516</c:v>
                </c:pt>
                <c:pt idx="5">
                  <c:v>0.18518518518518517</c:v>
                </c:pt>
                <c:pt idx="6">
                  <c:v>0.20833333333333334</c:v>
                </c:pt>
                <c:pt idx="7">
                  <c:v>0.23809523809523808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94-4872-B2F1-E7EB833DF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17743"/>
        <c:axId val="77425423"/>
      </c:scatterChart>
      <c:valAx>
        <c:axId val="7741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5423"/>
        <c:crosses val="autoZero"/>
        <c:crossBetween val="midCat"/>
      </c:valAx>
      <c:valAx>
        <c:axId val="774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1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Экспоненциальная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9094685039370078"/>
                  <c:y val="-2.14895013123359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0.23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9.1999999999999993</c:v>
                </c:pt>
                <c:pt idx="1">
                  <c:v>8.6</c:v>
                </c:pt>
                <c:pt idx="2">
                  <c:v>7.4</c:v>
                </c:pt>
                <c:pt idx="3">
                  <c:v>6.9</c:v>
                </c:pt>
                <c:pt idx="4">
                  <c:v>6.2</c:v>
                </c:pt>
                <c:pt idx="5">
                  <c:v>5.4</c:v>
                </c:pt>
                <c:pt idx="6">
                  <c:v>4.8</c:v>
                </c:pt>
                <c:pt idx="7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3-4571-AD97-E90BA5F51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443871"/>
        <c:axId val="1335444831"/>
      </c:scatterChart>
      <c:valAx>
        <c:axId val="133544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5444831"/>
        <c:crosses val="autoZero"/>
        <c:crossBetween val="midCat"/>
      </c:valAx>
      <c:valAx>
        <c:axId val="133544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544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29418197725285"/>
                  <c:y val="-8.05063429571303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0.23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9.1999999999999993</c:v>
                </c:pt>
                <c:pt idx="1">
                  <c:v>8.6</c:v>
                </c:pt>
                <c:pt idx="2">
                  <c:v>7.4</c:v>
                </c:pt>
                <c:pt idx="3">
                  <c:v>6.9</c:v>
                </c:pt>
                <c:pt idx="4">
                  <c:v>6.2</c:v>
                </c:pt>
                <c:pt idx="5">
                  <c:v>5.4</c:v>
                </c:pt>
                <c:pt idx="6">
                  <c:v>4.8</c:v>
                </c:pt>
                <c:pt idx="7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AA-449A-AB89-16CCBD683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783423"/>
        <c:axId val="1093776703"/>
      </c:scatterChart>
      <c:valAx>
        <c:axId val="109378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3776703"/>
        <c:crosses val="autoZero"/>
        <c:crossBetween val="midCat"/>
      </c:valAx>
      <c:valAx>
        <c:axId val="10937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378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2889129483814525"/>
                  <c:y val="-3.54826480023330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0.23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9.1999999999999993</c:v>
                </c:pt>
                <c:pt idx="1">
                  <c:v>8.6</c:v>
                </c:pt>
                <c:pt idx="2">
                  <c:v>7.4</c:v>
                </c:pt>
                <c:pt idx="3">
                  <c:v>6.9</c:v>
                </c:pt>
                <c:pt idx="4">
                  <c:v>6.2</c:v>
                </c:pt>
                <c:pt idx="5">
                  <c:v>5.4</c:v>
                </c:pt>
                <c:pt idx="6">
                  <c:v>4.8</c:v>
                </c:pt>
                <c:pt idx="7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9-4526-92BC-F4305AE0D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570527"/>
        <c:axId val="1333571007"/>
      </c:scatterChart>
      <c:valAx>
        <c:axId val="133357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3571007"/>
        <c:crosses val="autoZero"/>
        <c:crossBetween val="midCat"/>
      </c:valAx>
      <c:valAx>
        <c:axId val="133357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357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Квадратичная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8018307086614173"/>
                  <c:y val="-1.1171988918051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0.23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9.1999999999999993</c:v>
                </c:pt>
                <c:pt idx="1">
                  <c:v>8.6</c:v>
                </c:pt>
                <c:pt idx="2">
                  <c:v>7.4</c:v>
                </c:pt>
                <c:pt idx="3">
                  <c:v>6.9</c:v>
                </c:pt>
                <c:pt idx="4">
                  <c:v>6.2</c:v>
                </c:pt>
                <c:pt idx="5">
                  <c:v>5.4</c:v>
                </c:pt>
                <c:pt idx="6">
                  <c:v>4.8</c:v>
                </c:pt>
                <c:pt idx="7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1-4D4A-A3F6-17EE9BE42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046831"/>
        <c:axId val="1521047311"/>
      </c:scatterChart>
      <c:valAx>
        <c:axId val="152104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047311"/>
        <c:crosses val="autoZero"/>
        <c:crossBetween val="midCat"/>
      </c:valAx>
      <c:valAx>
        <c:axId val="15210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04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6204418197725283"/>
                  <c:y val="-2.3171843102945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0.23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9.1999999999999993</c:v>
                </c:pt>
                <c:pt idx="1">
                  <c:v>8.6</c:v>
                </c:pt>
                <c:pt idx="2">
                  <c:v>7.4</c:v>
                </c:pt>
                <c:pt idx="3">
                  <c:v>6.9</c:v>
                </c:pt>
                <c:pt idx="4">
                  <c:v>6.2</c:v>
                </c:pt>
                <c:pt idx="5">
                  <c:v>5.4</c:v>
                </c:pt>
                <c:pt idx="6">
                  <c:v>4.8</c:v>
                </c:pt>
                <c:pt idx="7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C-4F33-8F6F-8AF438BA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888271"/>
        <c:axId val="1514885871"/>
      </c:scatterChart>
      <c:valAx>
        <c:axId val="151488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4885871"/>
        <c:crosses val="autoZero"/>
        <c:crossBetween val="midCat"/>
      </c:valAx>
      <c:valAx>
        <c:axId val="151488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4888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2337467191601053"/>
                  <c:y val="7.13819626713327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Лист1!$A$59:$A$66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0.23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Лист1!$B$59:$B$66</c:f>
              <c:numCache>
                <c:formatCode>General</c:formatCode>
                <c:ptCount val="8"/>
                <c:pt idx="0">
                  <c:v>2.2192034840549946</c:v>
                </c:pt>
                <c:pt idx="1">
                  <c:v>2.1517622032594619</c:v>
                </c:pt>
                <c:pt idx="2">
                  <c:v>2.0014800002101243</c:v>
                </c:pt>
                <c:pt idx="3">
                  <c:v>1.9315214116032138</c:v>
                </c:pt>
                <c:pt idx="4">
                  <c:v>1.824549292051046</c:v>
                </c:pt>
                <c:pt idx="5">
                  <c:v>1.6863989535702288</c:v>
                </c:pt>
                <c:pt idx="6">
                  <c:v>1.5686159179138452</c:v>
                </c:pt>
                <c:pt idx="7">
                  <c:v>1.4350845252893227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2-4A98-9BCF-006AD3E45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163999"/>
        <c:axId val="1077164479"/>
      </c:scatterChart>
      <c:valAx>
        <c:axId val="107716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164479"/>
        <c:crosses val="autoZero"/>
        <c:crossBetween val="midCat"/>
      </c:valAx>
      <c:valAx>
        <c:axId val="107716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16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240956</xdr:colOff>
      <xdr:row>37</xdr:row>
      <xdr:rowOff>55471</xdr:rowOff>
    </xdr:from>
    <xdr:to>
      <xdr:col>12</xdr:col>
      <xdr:colOff>631548</xdr:colOff>
      <xdr:row>52</xdr:row>
      <xdr:rowOff>78178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90C158C-A47A-F172-6A23-12EE22802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358888</xdr:colOff>
      <xdr:row>3</xdr:row>
      <xdr:rowOff>108176</xdr:rowOff>
    </xdr:from>
    <xdr:to>
      <xdr:col>13</xdr:col>
      <xdr:colOff>94683</xdr:colOff>
      <xdr:row>18</xdr:row>
      <xdr:rowOff>22225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4BF9435-F184-D683-2AE4-C174051B2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443933</xdr:colOff>
      <xdr:row>3</xdr:row>
      <xdr:rowOff>108177</xdr:rowOff>
    </xdr:from>
    <xdr:to>
      <xdr:col>20</xdr:col>
      <xdr:colOff>451870</xdr:colOff>
      <xdr:row>18</xdr:row>
      <xdr:rowOff>22226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6389EA1-BE0D-6077-066F-AD0156894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313044</xdr:colOff>
      <xdr:row>19</xdr:row>
      <xdr:rowOff>101859</xdr:rowOff>
    </xdr:from>
    <xdr:to>
      <xdr:col>13</xdr:col>
      <xdr:colOff>48839</xdr:colOff>
      <xdr:row>34</xdr:row>
      <xdr:rowOff>117961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9BEC4BA-0CC2-9F59-445F-69F162C4B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477061</xdr:colOff>
      <xdr:row>19</xdr:row>
      <xdr:rowOff>169084</xdr:rowOff>
    </xdr:from>
    <xdr:to>
      <xdr:col>20</xdr:col>
      <xdr:colOff>487751</xdr:colOff>
      <xdr:row>35</xdr:row>
      <xdr:rowOff>35831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DD89858-7A15-2179-E471-50B00764F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563725</xdr:colOff>
      <xdr:row>37</xdr:row>
      <xdr:rowOff>776</xdr:rowOff>
    </xdr:from>
    <xdr:to>
      <xdr:col>20</xdr:col>
      <xdr:colOff>563725</xdr:colOff>
      <xdr:row>52</xdr:row>
      <xdr:rowOff>61426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6A6547A-2249-CCD1-1F52-7CAA8E064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435427</xdr:colOff>
      <xdr:row>68</xdr:row>
      <xdr:rowOff>92243</xdr:rowOff>
    </xdr:from>
    <xdr:to>
      <xdr:col>12</xdr:col>
      <xdr:colOff>57292</xdr:colOff>
      <xdr:row>83</xdr:row>
      <xdr:rowOff>171307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819E436-077F-453C-1BB5-520E04E6D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DA2C-5214-4BA6-BD06-493E1F679BF0}">
  <dimension ref="A1:K77"/>
  <sheetViews>
    <sheetView tabSelected="1" topLeftCell="A56" zoomScale="95" zoomScaleNormal="115" workbookViewId="0">
      <selection activeCell="E77" sqref="E77"/>
    </sheetView>
  </sheetViews>
  <sheetFormatPr defaultRowHeight="14.15" x14ac:dyDescent="0.35"/>
  <cols>
    <col min="1" max="2" width="10.921875" style="3" customWidth="1"/>
    <col min="3" max="4" width="10.69140625" style="3" customWidth="1"/>
    <col min="5" max="5" width="10.3828125" style="3" customWidth="1"/>
    <col min="6" max="6" width="10.84375" style="3" customWidth="1"/>
    <col min="7" max="7" width="10.61328125" style="3" customWidth="1"/>
    <col min="8" max="8" width="10.4609375" style="3" customWidth="1"/>
    <col min="9" max="9" width="10.3828125" style="3" customWidth="1"/>
    <col min="10" max="16384" width="9.23046875" style="3"/>
  </cols>
  <sheetData>
    <row r="1" spans="1:11" ht="15" thickBot="1" x14ac:dyDescent="0.45">
      <c r="A1" s="35" t="s">
        <v>0</v>
      </c>
      <c r="B1" s="36"/>
      <c r="C1" s="37"/>
      <c r="D1" s="4"/>
      <c r="E1" s="4"/>
      <c r="F1" s="4"/>
      <c r="G1" s="4"/>
      <c r="H1" s="4"/>
      <c r="I1" s="4"/>
      <c r="J1" s="4"/>
      <c r="K1" s="4"/>
    </row>
    <row r="2" spans="1:11" ht="14.6" x14ac:dyDescent="0.4">
      <c r="A2" s="1" t="s">
        <v>1</v>
      </c>
      <c r="B2" s="5">
        <v>0.1</v>
      </c>
      <c r="C2" s="6">
        <v>0.15</v>
      </c>
      <c r="D2" s="7">
        <v>0.2</v>
      </c>
      <c r="E2" s="7">
        <v>0.23</v>
      </c>
      <c r="F2" s="7">
        <v>0.3</v>
      </c>
      <c r="G2" s="7">
        <v>0.35</v>
      </c>
      <c r="H2" s="7">
        <v>0.4</v>
      </c>
      <c r="I2" s="7">
        <v>0.45</v>
      </c>
      <c r="J2" s="4"/>
      <c r="K2" s="4"/>
    </row>
    <row r="3" spans="1:11" ht="15" thickBot="1" x14ac:dyDescent="0.45">
      <c r="A3" s="2" t="s">
        <v>2</v>
      </c>
      <c r="B3" s="8">
        <v>9.1999999999999993</v>
      </c>
      <c r="C3" s="7">
        <v>8.6</v>
      </c>
      <c r="D3" s="7">
        <v>7.4</v>
      </c>
      <c r="E3" s="7">
        <v>6.9</v>
      </c>
      <c r="F3" s="7">
        <v>6.2</v>
      </c>
      <c r="G3" s="7">
        <v>5.4</v>
      </c>
      <c r="H3" s="7">
        <v>4.8</v>
      </c>
      <c r="I3" s="7">
        <v>4.2</v>
      </c>
      <c r="J3" s="4"/>
      <c r="K3" s="4"/>
    </row>
    <row r="4" spans="1:11" ht="15" thickBot="1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" thickBot="1" x14ac:dyDescent="0.4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4"/>
      <c r="G5" s="4"/>
      <c r="H5" s="4"/>
      <c r="I5" s="4"/>
      <c r="J5" s="4"/>
      <c r="K5" s="4"/>
    </row>
    <row r="6" spans="1:11" ht="14.6" x14ac:dyDescent="0.4">
      <c r="A6" s="6">
        <f>B2</f>
        <v>0.1</v>
      </c>
      <c r="B6" s="6">
        <f>B3</f>
        <v>9.1999999999999993</v>
      </c>
      <c r="C6" s="10">
        <f>A6*B6</f>
        <v>0.91999999999999993</v>
      </c>
      <c r="D6" s="10">
        <f>A6*A6</f>
        <v>1.0000000000000002E-2</v>
      </c>
      <c r="E6" s="10">
        <f>B6*B6</f>
        <v>84.639999999999986</v>
      </c>
      <c r="F6" s="4"/>
      <c r="G6" s="4"/>
      <c r="H6" s="4"/>
      <c r="I6" s="4"/>
      <c r="J6" s="4"/>
      <c r="K6" s="4"/>
    </row>
    <row r="7" spans="1:11" ht="14.6" x14ac:dyDescent="0.4">
      <c r="A7" s="7">
        <f>C2</f>
        <v>0.15</v>
      </c>
      <c r="B7" s="6">
        <f>C3</f>
        <v>8.6</v>
      </c>
      <c r="C7" s="10">
        <f t="shared" ref="C7:C13" si="0">A7*B7</f>
        <v>1.2899999999999998</v>
      </c>
      <c r="D7" s="10">
        <f t="shared" ref="D7:D13" si="1">A7*A7</f>
        <v>2.2499999999999999E-2</v>
      </c>
      <c r="E7" s="10">
        <f t="shared" ref="E7:E13" si="2">B7*B7</f>
        <v>73.959999999999994</v>
      </c>
      <c r="F7" s="4"/>
      <c r="G7" s="4"/>
      <c r="H7" s="4"/>
      <c r="I7" s="4"/>
      <c r="J7" s="4"/>
      <c r="K7" s="4"/>
    </row>
    <row r="8" spans="1:11" ht="14.6" x14ac:dyDescent="0.4">
      <c r="A8" s="7">
        <f>D2</f>
        <v>0.2</v>
      </c>
      <c r="B8" s="6">
        <f>D3</f>
        <v>7.4</v>
      </c>
      <c r="C8" s="10">
        <f t="shared" si="0"/>
        <v>1.4800000000000002</v>
      </c>
      <c r="D8" s="10">
        <f t="shared" si="1"/>
        <v>4.0000000000000008E-2</v>
      </c>
      <c r="E8" s="10">
        <f t="shared" si="2"/>
        <v>54.760000000000005</v>
      </c>
      <c r="F8" s="4"/>
      <c r="G8" s="4"/>
      <c r="H8" s="4"/>
      <c r="I8" s="4"/>
      <c r="J8" s="4"/>
      <c r="K8" s="4"/>
    </row>
    <row r="9" spans="1:11" ht="14.6" x14ac:dyDescent="0.4">
      <c r="A9" s="7">
        <f>E2</f>
        <v>0.23</v>
      </c>
      <c r="B9" s="7">
        <f>E3</f>
        <v>6.9</v>
      </c>
      <c r="C9" s="10">
        <f t="shared" si="0"/>
        <v>1.5870000000000002</v>
      </c>
      <c r="D9" s="10">
        <f t="shared" si="1"/>
        <v>5.2900000000000003E-2</v>
      </c>
      <c r="E9" s="10">
        <f t="shared" si="2"/>
        <v>47.610000000000007</v>
      </c>
      <c r="F9" s="4"/>
      <c r="G9" s="4"/>
      <c r="H9" s="4"/>
      <c r="I9" s="4"/>
      <c r="J9" s="4"/>
      <c r="K9" s="4"/>
    </row>
    <row r="10" spans="1:11" ht="14.6" x14ac:dyDescent="0.4">
      <c r="A10" s="7">
        <f>F2</f>
        <v>0.3</v>
      </c>
      <c r="B10" s="7">
        <f>F3</f>
        <v>6.2</v>
      </c>
      <c r="C10" s="10">
        <f t="shared" si="0"/>
        <v>1.8599999999999999</v>
      </c>
      <c r="D10" s="10">
        <f t="shared" si="1"/>
        <v>0.09</v>
      </c>
      <c r="E10" s="10">
        <f t="shared" si="2"/>
        <v>38.440000000000005</v>
      </c>
      <c r="F10" s="4"/>
      <c r="G10" s="4"/>
      <c r="H10" s="4"/>
      <c r="I10" s="4"/>
      <c r="J10" s="4"/>
      <c r="K10" s="4"/>
    </row>
    <row r="11" spans="1:11" ht="14.6" x14ac:dyDescent="0.4">
      <c r="A11" s="7">
        <f>G2</f>
        <v>0.35</v>
      </c>
      <c r="B11" s="7">
        <f>G3</f>
        <v>5.4</v>
      </c>
      <c r="C11" s="10">
        <f t="shared" si="0"/>
        <v>1.89</v>
      </c>
      <c r="D11" s="10">
        <f t="shared" si="1"/>
        <v>0.12249999999999998</v>
      </c>
      <c r="E11" s="10">
        <f t="shared" si="2"/>
        <v>29.160000000000004</v>
      </c>
      <c r="F11" s="4"/>
      <c r="G11" s="4"/>
      <c r="H11" s="4"/>
      <c r="I11" s="4"/>
      <c r="J11" s="4"/>
      <c r="K11" s="4"/>
    </row>
    <row r="12" spans="1:11" ht="14.6" x14ac:dyDescent="0.4">
      <c r="A12" s="7">
        <f>H2</f>
        <v>0.4</v>
      </c>
      <c r="B12" s="7">
        <f>H3</f>
        <v>4.8</v>
      </c>
      <c r="C12" s="10">
        <f t="shared" si="0"/>
        <v>1.92</v>
      </c>
      <c r="D12" s="10">
        <f t="shared" si="1"/>
        <v>0.16000000000000003</v>
      </c>
      <c r="E12" s="10">
        <f t="shared" si="2"/>
        <v>23.04</v>
      </c>
      <c r="F12" s="4"/>
      <c r="G12" s="4"/>
      <c r="H12" s="4"/>
      <c r="I12" s="4"/>
      <c r="J12" s="4"/>
      <c r="K12" s="4"/>
    </row>
    <row r="13" spans="1:11" ht="15" thickBot="1" x14ac:dyDescent="0.45">
      <c r="A13" s="11">
        <f>I2</f>
        <v>0.45</v>
      </c>
      <c r="B13" s="11">
        <f>I3</f>
        <v>4.2</v>
      </c>
      <c r="C13" s="10">
        <f t="shared" si="0"/>
        <v>1.8900000000000001</v>
      </c>
      <c r="D13" s="10">
        <f t="shared" si="1"/>
        <v>0.20250000000000001</v>
      </c>
      <c r="E13" s="10">
        <f t="shared" si="2"/>
        <v>17.64</v>
      </c>
      <c r="F13" s="4"/>
      <c r="G13" s="4"/>
      <c r="H13" s="4"/>
      <c r="I13" s="4"/>
      <c r="J13" s="4"/>
      <c r="K13" s="4"/>
    </row>
    <row r="14" spans="1:11" ht="15" thickBot="1" x14ac:dyDescent="0.45">
      <c r="A14" s="12">
        <f>SUM(A6:A13)</f>
        <v>2.1800000000000002</v>
      </c>
      <c r="B14" s="12">
        <f>SUM(B6:B13)</f>
        <v>52.699999999999996</v>
      </c>
      <c r="C14" s="12">
        <f>SUM(C6:C13)</f>
        <v>12.837000000000002</v>
      </c>
      <c r="D14" s="12">
        <f>SUM(D6:D13)</f>
        <v>0.70040000000000002</v>
      </c>
      <c r="E14" s="12">
        <f>SUM(E6:E13)</f>
        <v>369.25</v>
      </c>
      <c r="F14" s="4"/>
      <c r="G14" s="4"/>
      <c r="H14" s="4"/>
      <c r="I14" s="4"/>
      <c r="J14" s="4"/>
      <c r="K14" s="4"/>
    </row>
    <row r="15" spans="1:11" ht="14.6" x14ac:dyDescent="0.4">
      <c r="A15" s="4" t="s">
        <v>8</v>
      </c>
      <c r="B15" s="4">
        <v>8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ht="14.6" x14ac:dyDescent="0.4">
      <c r="A16" s="4" t="s">
        <v>9</v>
      </c>
      <c r="B16" s="4">
        <f>CORREL(A6:A13,B6:B13)</f>
        <v>-0.99416713351690567</v>
      </c>
      <c r="C16" s="4" t="s">
        <v>10</v>
      </c>
      <c r="D16" s="4">
        <f>ABS(B16)*SQRT((B15-2)/(1-B16^2))</f>
        <v>22.579443395864061</v>
      </c>
      <c r="E16" s="4" t="s">
        <v>11</v>
      </c>
      <c r="F16" s="4">
        <f>_xlfn.T.INV.2T(0.05,B15-2)</f>
        <v>2.4469118511449697</v>
      </c>
      <c r="G16" s="4"/>
      <c r="H16" s="4"/>
      <c r="I16" s="4"/>
      <c r="J16" s="4"/>
      <c r="K16" s="4"/>
    </row>
    <row r="17" spans="1:11" ht="14.6" x14ac:dyDescent="0.4">
      <c r="A17" s="4" t="s">
        <v>16</v>
      </c>
      <c r="B17" s="4">
        <f>B16^2</f>
        <v>0.98836828936522092</v>
      </c>
      <c r="C17" s="4"/>
      <c r="D17" s="4"/>
      <c r="E17" s="4"/>
      <c r="F17" s="4"/>
      <c r="G17" s="4"/>
      <c r="H17" s="4"/>
      <c r="I17" s="4"/>
      <c r="J17" s="4"/>
      <c r="K17" s="4"/>
    </row>
    <row r="18" spans="1:11" ht="14.6" x14ac:dyDescent="0.4">
      <c r="A18" s="38" t="s">
        <v>12</v>
      </c>
      <c r="B18" s="38"/>
      <c r="C18" s="38"/>
      <c r="D18" s="38"/>
      <c r="E18" s="4"/>
      <c r="F18" s="4"/>
      <c r="G18" s="4"/>
      <c r="H18" s="4"/>
      <c r="I18" s="4"/>
      <c r="J18" s="4"/>
      <c r="K18" s="4"/>
    </row>
    <row r="19" spans="1:11" ht="14.6" x14ac:dyDescent="0.4">
      <c r="A19" s="13">
        <v>8</v>
      </c>
      <c r="B19" s="14">
        <f>A14</f>
        <v>2.1800000000000002</v>
      </c>
      <c r="C19" s="4"/>
      <c r="D19" s="4">
        <f>B14</f>
        <v>52.699999999999996</v>
      </c>
      <c r="E19" s="4"/>
      <c r="F19" s="4"/>
      <c r="G19" s="4"/>
      <c r="H19" s="4"/>
      <c r="I19" s="4"/>
      <c r="J19" s="4"/>
      <c r="K19" s="4"/>
    </row>
    <row r="20" spans="1:11" ht="14.6" x14ac:dyDescent="0.4">
      <c r="A20" s="15">
        <f>A14</f>
        <v>2.1800000000000002</v>
      </c>
      <c r="B20" s="16">
        <f>D14</f>
        <v>0.70040000000000002</v>
      </c>
      <c r="C20" s="4"/>
      <c r="D20" s="4">
        <f>C14</f>
        <v>12.837000000000002</v>
      </c>
      <c r="E20" s="4"/>
      <c r="F20" s="4"/>
      <c r="G20" s="4"/>
      <c r="H20" s="4"/>
      <c r="I20" s="4"/>
      <c r="J20" s="4"/>
      <c r="K20" s="4"/>
    </row>
    <row r="22" spans="1:11" x14ac:dyDescent="0.35">
      <c r="A22" s="3">
        <f t="array" ref="A22:B23">MINVERSE(A19:B20)</f>
        <v>0.82322519981194209</v>
      </c>
      <c r="B22" s="3">
        <v>-2.5622943112364847</v>
      </c>
      <c r="C22" s="17" t="s">
        <v>13</v>
      </c>
      <c r="D22" s="18" cm="1">
        <f t="array" ref="D22:D23">MMULT(MINVERSE(A19:B20),D19:D20)</f>
        <v>10.491795956746586</v>
      </c>
    </row>
    <row r="23" spans="1:11" x14ac:dyDescent="0.35">
      <c r="A23" s="3">
        <v>-2.5622943112364847</v>
      </c>
      <c r="B23" s="3">
        <v>9.4029149036201272</v>
      </c>
      <c r="C23" s="19" t="s">
        <v>14</v>
      </c>
      <c r="D23" s="20">
        <v>-14.327691584391133</v>
      </c>
    </row>
    <row r="25" spans="1:11" x14ac:dyDescent="0.35">
      <c r="A25" s="3" t="s">
        <v>3</v>
      </c>
      <c r="B25" s="3" t="s">
        <v>15</v>
      </c>
    </row>
    <row r="26" spans="1:11" x14ac:dyDescent="0.35">
      <c r="A26" s="3">
        <f>A6</f>
        <v>0.1</v>
      </c>
      <c r="B26" s="3">
        <f>1/B6</f>
        <v>0.10869565217391305</v>
      </c>
    </row>
    <row r="27" spans="1:11" x14ac:dyDescent="0.35">
      <c r="A27" s="3">
        <f t="shared" ref="A27:A33" si="3">A7</f>
        <v>0.15</v>
      </c>
      <c r="B27" s="3">
        <f t="shared" ref="B27:B33" si="4">1/B7</f>
        <v>0.11627906976744186</v>
      </c>
    </row>
    <row r="28" spans="1:11" x14ac:dyDescent="0.35">
      <c r="A28" s="3">
        <f t="shared" si="3"/>
        <v>0.2</v>
      </c>
      <c r="B28" s="3">
        <f t="shared" si="4"/>
        <v>0.13513513513513511</v>
      </c>
    </row>
    <row r="29" spans="1:11" x14ac:dyDescent="0.35">
      <c r="A29" s="3">
        <f t="shared" si="3"/>
        <v>0.23</v>
      </c>
      <c r="B29" s="3">
        <f t="shared" si="4"/>
        <v>0.14492753623188406</v>
      </c>
    </row>
    <row r="30" spans="1:11" x14ac:dyDescent="0.35">
      <c r="A30" s="3">
        <f t="shared" si="3"/>
        <v>0.3</v>
      </c>
      <c r="B30" s="3">
        <f t="shared" si="4"/>
        <v>0.16129032258064516</v>
      </c>
    </row>
    <row r="31" spans="1:11" x14ac:dyDescent="0.35">
      <c r="A31" s="3">
        <f t="shared" si="3"/>
        <v>0.35</v>
      </c>
      <c r="B31" s="3">
        <f t="shared" si="4"/>
        <v>0.18518518518518517</v>
      </c>
    </row>
    <row r="32" spans="1:11" x14ac:dyDescent="0.35">
      <c r="A32" s="3">
        <f t="shared" si="3"/>
        <v>0.4</v>
      </c>
      <c r="B32" s="3">
        <f t="shared" si="4"/>
        <v>0.20833333333333334</v>
      </c>
    </row>
    <row r="33" spans="1:2" x14ac:dyDescent="0.35">
      <c r="A33" s="3">
        <f t="shared" si="3"/>
        <v>0.45</v>
      </c>
      <c r="B33" s="3">
        <f t="shared" si="4"/>
        <v>0.23809523809523808</v>
      </c>
    </row>
    <row r="57" spans="1:8" ht="14.6" thickBot="1" x14ac:dyDescent="0.4"/>
    <row r="58" spans="1:8" ht="15" thickBot="1" x14ac:dyDescent="0.45">
      <c r="A58" s="9" t="s">
        <v>3</v>
      </c>
      <c r="B58" s="9" t="s">
        <v>4</v>
      </c>
      <c r="C58" s="9" t="s">
        <v>5</v>
      </c>
      <c r="D58" s="9" t="s">
        <v>6</v>
      </c>
      <c r="E58" s="26" t="s">
        <v>7</v>
      </c>
      <c r="F58" s="27" t="s">
        <v>18</v>
      </c>
      <c r="G58" s="33" t="s">
        <v>19</v>
      </c>
      <c r="H58" s="27" t="s">
        <v>20</v>
      </c>
    </row>
    <row r="59" spans="1:8" ht="14.6" x14ac:dyDescent="0.4">
      <c r="A59" s="6">
        <f>B2</f>
        <v>0.1</v>
      </c>
      <c r="B59" s="6">
        <f>LN(B3)</f>
        <v>2.2192034840549946</v>
      </c>
      <c r="C59" s="10">
        <f>A59*B59</f>
        <v>0.22192034840549946</v>
      </c>
      <c r="D59" s="10">
        <f>A59*A59</f>
        <v>1.0000000000000002E-2</v>
      </c>
      <c r="E59" s="10">
        <f>B59*B59</f>
        <v>4.9248641036418261</v>
      </c>
      <c r="F59" s="31">
        <f>EXP(A59)</f>
        <v>1.1051709180756477</v>
      </c>
      <c r="G59" s="25">
        <f>F59^2</f>
        <v>1.2214027581601701</v>
      </c>
      <c r="H59" s="31">
        <f>B6*F59</f>
        <v>10.167572446295958</v>
      </c>
    </row>
    <row r="60" spans="1:8" ht="14.6" x14ac:dyDescent="0.4">
      <c r="A60" s="6">
        <f>C2</f>
        <v>0.15</v>
      </c>
      <c r="B60" s="6">
        <f>LN(C3)</f>
        <v>2.1517622032594619</v>
      </c>
      <c r="C60" s="10">
        <f t="shared" ref="C60:C66" si="5">A60*B60</f>
        <v>0.32276433048891928</v>
      </c>
      <c r="D60" s="10">
        <f t="shared" ref="D60:D66" si="6">A60*A60</f>
        <v>2.2499999999999999E-2</v>
      </c>
      <c r="E60" s="10">
        <f t="shared" ref="E60:E66" si="7">B60*B60</f>
        <v>4.6300805793760134</v>
      </c>
      <c r="F60" s="32">
        <f t="shared" ref="F60:F66" si="8">EXP(A60)</f>
        <v>1.1618342427282831</v>
      </c>
      <c r="G60" s="25">
        <f t="shared" ref="G60:G66" si="9">F60^2</f>
        <v>1.349858807576003</v>
      </c>
      <c r="H60" s="31">
        <f t="shared" ref="H60:H66" si="10">B7*F60</f>
        <v>9.9917744874632337</v>
      </c>
    </row>
    <row r="61" spans="1:8" ht="14.6" x14ac:dyDescent="0.4">
      <c r="A61" s="6">
        <f>D2</f>
        <v>0.2</v>
      </c>
      <c r="B61" s="6">
        <f>LN(D3)</f>
        <v>2.0014800002101243</v>
      </c>
      <c r="C61" s="10">
        <f t="shared" si="5"/>
        <v>0.40029600004202487</v>
      </c>
      <c r="D61" s="10">
        <f t="shared" si="6"/>
        <v>4.0000000000000008E-2</v>
      </c>
      <c r="E61" s="10">
        <f t="shared" si="7"/>
        <v>4.0059221912411189</v>
      </c>
      <c r="F61" s="32">
        <f t="shared" si="8"/>
        <v>1.2214027581601699</v>
      </c>
      <c r="G61" s="25">
        <f t="shared" si="9"/>
        <v>1.4918246976412703</v>
      </c>
      <c r="H61" s="31">
        <f t="shared" si="10"/>
        <v>9.0383804103852565</v>
      </c>
    </row>
    <row r="62" spans="1:8" ht="14.6" x14ac:dyDescent="0.4">
      <c r="A62" s="6">
        <f>E2</f>
        <v>0.23</v>
      </c>
      <c r="B62" s="7">
        <f>LN(E3)</f>
        <v>1.9315214116032138</v>
      </c>
      <c r="C62" s="10">
        <f t="shared" si="5"/>
        <v>0.44424992466873919</v>
      </c>
      <c r="D62" s="10">
        <f t="shared" si="6"/>
        <v>5.2900000000000003E-2</v>
      </c>
      <c r="E62" s="10">
        <f t="shared" si="7"/>
        <v>3.7307749634816716</v>
      </c>
      <c r="F62" s="32">
        <f t="shared" si="8"/>
        <v>1.2586000099294778</v>
      </c>
      <c r="G62" s="25">
        <f t="shared" si="9"/>
        <v>1.5840739849944818</v>
      </c>
      <c r="H62" s="31">
        <f t="shared" si="10"/>
        <v>8.6843400685133982</v>
      </c>
    </row>
    <row r="63" spans="1:8" ht="14.6" x14ac:dyDescent="0.4">
      <c r="A63" s="6">
        <f>F2</f>
        <v>0.3</v>
      </c>
      <c r="B63" s="7">
        <f>LN(F3)</f>
        <v>1.824549292051046</v>
      </c>
      <c r="C63" s="10">
        <f t="shared" si="5"/>
        <v>0.54736478761531382</v>
      </c>
      <c r="D63" s="10">
        <f t="shared" si="6"/>
        <v>0.09</v>
      </c>
      <c r="E63" s="10">
        <f t="shared" si="7"/>
        <v>3.328980119123973</v>
      </c>
      <c r="F63" s="32">
        <f t="shared" si="8"/>
        <v>1.3498588075760032</v>
      </c>
      <c r="G63" s="25">
        <f t="shared" si="9"/>
        <v>1.8221188003905091</v>
      </c>
      <c r="H63" s="31">
        <f t="shared" si="10"/>
        <v>8.3691246069712193</v>
      </c>
    </row>
    <row r="64" spans="1:8" ht="14.6" x14ac:dyDescent="0.4">
      <c r="A64" s="6">
        <f>G2</f>
        <v>0.35</v>
      </c>
      <c r="B64" s="7">
        <f>LN(G3)</f>
        <v>1.6863989535702288</v>
      </c>
      <c r="C64" s="10">
        <f t="shared" si="5"/>
        <v>0.59023963374958011</v>
      </c>
      <c r="D64" s="10">
        <f t="shared" si="6"/>
        <v>0.12249999999999998</v>
      </c>
      <c r="E64" s="10">
        <f t="shared" si="7"/>
        <v>2.8439414306027628</v>
      </c>
      <c r="F64" s="32">
        <f t="shared" si="8"/>
        <v>1.4190675485932571</v>
      </c>
      <c r="G64" s="25">
        <f t="shared" si="9"/>
        <v>2.0137527074704762</v>
      </c>
      <c r="H64" s="31">
        <f t="shared" si="10"/>
        <v>7.6629647624035888</v>
      </c>
    </row>
    <row r="65" spans="1:8" ht="14.6" x14ac:dyDescent="0.4">
      <c r="A65" s="6">
        <f>H2</f>
        <v>0.4</v>
      </c>
      <c r="B65" s="7">
        <f>LN(H3)</f>
        <v>1.5686159179138452</v>
      </c>
      <c r="C65" s="10">
        <f t="shared" si="5"/>
        <v>0.62744636716553814</v>
      </c>
      <c r="D65" s="10">
        <f t="shared" si="6"/>
        <v>0.16000000000000003</v>
      </c>
      <c r="E65" s="10">
        <f t="shared" si="7"/>
        <v>2.4605558979326951</v>
      </c>
      <c r="F65" s="32">
        <f t="shared" si="8"/>
        <v>1.4918246976412703</v>
      </c>
      <c r="G65" s="25">
        <f t="shared" si="9"/>
        <v>2.2255409284924679</v>
      </c>
      <c r="H65" s="31">
        <f t="shared" si="10"/>
        <v>7.1607585486780971</v>
      </c>
    </row>
    <row r="66" spans="1:8" ht="15" thickBot="1" x14ac:dyDescent="0.45">
      <c r="A66" s="6">
        <f>I2</f>
        <v>0.45</v>
      </c>
      <c r="B66" s="11">
        <f>LN(I3)</f>
        <v>1.4350845252893227</v>
      </c>
      <c r="C66" s="10">
        <f t="shared" si="5"/>
        <v>0.64578803638019522</v>
      </c>
      <c r="D66" s="10">
        <f t="shared" si="6"/>
        <v>0.20250000000000001</v>
      </c>
      <c r="E66" s="10">
        <f t="shared" si="7"/>
        <v>2.0594675947248806</v>
      </c>
      <c r="F66" s="30">
        <f t="shared" si="8"/>
        <v>1.5683121854901689</v>
      </c>
      <c r="G66" s="25">
        <f t="shared" si="9"/>
        <v>2.4596031111569499</v>
      </c>
      <c r="H66" s="31">
        <f t="shared" si="10"/>
        <v>6.5869111790587098</v>
      </c>
    </row>
    <row r="67" spans="1:8" ht="15" thickBot="1" x14ac:dyDescent="0.45">
      <c r="A67" s="12">
        <f t="shared" ref="A67:H67" si="11">SUM(A59:A66)</f>
        <v>2.1800000000000002</v>
      </c>
      <c r="B67" s="12">
        <f t="shared" si="11"/>
        <v>14.818615787952238</v>
      </c>
      <c r="C67" s="12">
        <f t="shared" si="11"/>
        <v>3.8000694285158101</v>
      </c>
      <c r="D67" s="12">
        <f t="shared" si="11"/>
        <v>0.70040000000000002</v>
      </c>
      <c r="E67" s="28">
        <f t="shared" si="11"/>
        <v>27.984586880124944</v>
      </c>
      <c r="F67" s="29">
        <f t="shared" si="11"/>
        <v>10.576071168194281</v>
      </c>
      <c r="G67" s="34">
        <f t="shared" si="11"/>
        <v>14.168175795882329</v>
      </c>
      <c r="H67" s="29">
        <f t="shared" si="11"/>
        <v>67.661826509769469</v>
      </c>
    </row>
    <row r="68" spans="1:8" x14ac:dyDescent="0.35">
      <c r="A68" s="3" t="s">
        <v>8</v>
      </c>
      <c r="B68" s="3">
        <v>8</v>
      </c>
    </row>
    <row r="69" spans="1:8" x14ac:dyDescent="0.35">
      <c r="A69" s="3" t="s">
        <v>9</v>
      </c>
      <c r="B69" s="3">
        <f>CORREL(A59:A66,B59:B66)</f>
        <v>-0.99716648062129731</v>
      </c>
      <c r="C69" s="3" t="s">
        <v>10</v>
      </c>
      <c r="D69" s="3">
        <f>ABS(B69)*SQRT((B68-2)/(1-B69^2))</f>
        <v>32.469310687573852</v>
      </c>
      <c r="E69" s="3" t="s">
        <v>11</v>
      </c>
    </row>
    <row r="70" spans="1:8" x14ac:dyDescent="0.35">
      <c r="A70" s="3" t="s">
        <v>16</v>
      </c>
      <c r="B70" s="3">
        <f>B69^2</f>
        <v>0.99434099007466414</v>
      </c>
    </row>
    <row r="72" spans="1:8" x14ac:dyDescent="0.35">
      <c r="A72" s="39" t="s">
        <v>17</v>
      </c>
      <c r="B72" s="39"/>
      <c r="C72" s="39"/>
      <c r="D72" s="39"/>
    </row>
    <row r="73" spans="1:8" x14ac:dyDescent="0.35">
      <c r="A73" s="21">
        <v>8</v>
      </c>
      <c r="B73" s="22">
        <f>F67</f>
        <v>10.576071168194281</v>
      </c>
      <c r="D73" s="3">
        <f>B67</f>
        <v>14.818615787952238</v>
      </c>
    </row>
    <row r="74" spans="1:8" x14ac:dyDescent="0.35">
      <c r="A74" s="23">
        <f>F67</f>
        <v>10.576071168194281</v>
      </c>
      <c r="B74" s="24">
        <f>G67</f>
        <v>14.168175795882329</v>
      </c>
      <c r="D74" s="3">
        <f>C67</f>
        <v>3.8000694285158101</v>
      </c>
    </row>
    <row r="76" spans="1:8" x14ac:dyDescent="0.35">
      <c r="A76" s="3" cm="1">
        <f t="array" ref="A76:B77">MINVERSE(A73:B74)</f>
        <v>9.4953007815239676</v>
      </c>
      <c r="B76" s="3">
        <v>-7.0879256635137162</v>
      </c>
      <c r="C76" s="17" t="s">
        <v>13</v>
      </c>
      <c r="D76" s="18" cm="1">
        <f t="array" ref="D76:D77">MMULT(_xlfn.ANCHORARRAY(A76),D73:D74)</f>
        <v>113.77260444693516</v>
      </c>
    </row>
    <row r="77" spans="1:8" x14ac:dyDescent="0.35">
      <c r="A77" s="3">
        <v>-7.0879256635137171</v>
      </c>
      <c r="B77" s="3">
        <v>5.3614810647866573</v>
      </c>
      <c r="C77" s="19" t="s">
        <v>14</v>
      </c>
      <c r="D77" s="20">
        <v>-84.659246855314038</v>
      </c>
    </row>
  </sheetData>
  <mergeCells count="3">
    <mergeCell ref="A1:C1"/>
    <mergeCell ref="A18:D18"/>
    <mergeCell ref="A72:D7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кулешов</dc:creator>
  <cp:lastModifiedBy>артем кулешов</cp:lastModifiedBy>
  <dcterms:created xsi:type="dcterms:W3CDTF">2024-12-12T07:26:23Z</dcterms:created>
  <dcterms:modified xsi:type="dcterms:W3CDTF">2025-01-11T09:16:22Z</dcterms:modified>
</cp:coreProperties>
</file>