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уник\3 сем\ТерВер\lab03\"/>
    </mc:Choice>
  </mc:AlternateContent>
  <xr:revisionPtr revIDLastSave="0" documentId="13_ncr:1_{07D0C3F3-6871-4222-AA73-B9DAA1236F1E}" xr6:coauthVersionLast="47" xr6:coauthVersionMax="47" xr10:uidLastSave="{00000000-0000-0000-0000-000000000000}"/>
  <bookViews>
    <workbookView xWindow="-103" yWindow="-103" windowWidth="22149" windowHeight="13200" activeTab="2" xr2:uid="{280FFEEF-0747-4CFA-BD44-878B46C2D8AE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3" l="1"/>
  <c r="A19" i="3"/>
  <c r="A17" i="3"/>
  <c r="D11" i="1"/>
  <c r="A15" i="3"/>
  <c r="B11" i="3"/>
  <c r="A11" i="3"/>
  <c r="B9" i="3"/>
  <c r="A9" i="3"/>
  <c r="F11" i="2"/>
  <c r="F9" i="2"/>
  <c r="F7" i="2"/>
  <c r="F3" i="2"/>
  <c r="E5" i="1" l="1"/>
  <c r="D5" i="1"/>
  <c r="D13" i="1" s="1"/>
  <c r="E3" i="1"/>
  <c r="D3" i="1"/>
  <c r="D15" i="1" s="1"/>
  <c r="D9" i="1" l="1"/>
</calcChain>
</file>

<file path=xl/sharedStrings.xml><?xml version="1.0" encoding="utf-8"?>
<sst xmlns="http://schemas.openxmlformats.org/spreadsheetml/2006/main" count="92" uniqueCount="63">
  <si>
    <t>Партия 1</t>
  </si>
  <si>
    <t>Партия 2</t>
  </si>
  <si>
    <t>S^2</t>
  </si>
  <si>
    <t>X</t>
  </si>
  <si>
    <t>Fрасч</t>
  </si>
  <si>
    <t>Fтабл</t>
  </si>
  <si>
    <t>df</t>
  </si>
  <si>
    <t>Sp^2</t>
  </si>
  <si>
    <t>tрасч</t>
  </si>
  <si>
    <t>tкрит</t>
  </si>
  <si>
    <t xml:space="preserve">H0: </t>
  </si>
  <si>
    <t>Различия между партиями существенны</t>
  </si>
  <si>
    <t>H1:</t>
  </si>
  <si>
    <t>Различия между партиями не существенны</t>
  </si>
  <si>
    <t xml:space="preserve">Вывод: </t>
  </si>
  <si>
    <t>По результатам вычислений полученное значение |tрасч| &lt; tкрит, следовательно принимаем гипотезу H1</t>
  </si>
  <si>
    <t>Завод</t>
  </si>
  <si>
    <t>A</t>
  </si>
  <si>
    <t>B</t>
  </si>
  <si>
    <t>x</t>
  </si>
  <si>
    <t>s^2</t>
  </si>
  <si>
    <t>n</t>
  </si>
  <si>
    <t>Зваод A</t>
  </si>
  <si>
    <t>Завод B</t>
  </si>
  <si>
    <t xml:space="preserve">	2,110</t>
  </si>
  <si>
    <t>Имеется реальное различие в механических качествах изготавливаемой проволоки</t>
  </si>
  <si>
    <t>Не имеется реального различия в механических качетсвах изготавливаемой проволоки</t>
  </si>
  <si>
    <t>Полученное значение |tрасч|&gt; tкрит, следовательно гипотеза H1 отвергается</t>
  </si>
  <si>
    <t>№ партии</t>
  </si>
  <si>
    <t>1 партия</t>
  </si>
  <si>
    <t>2 партия</t>
  </si>
  <si>
    <t xml:space="preserve">3 партия </t>
  </si>
  <si>
    <t>4 партия</t>
  </si>
  <si>
    <t>Продолжительность горения в часах</t>
  </si>
  <si>
    <t>Продолжительность горения лампочек из партий 1 и 4 различна</t>
  </si>
  <si>
    <t xml:space="preserve">H1: </t>
  </si>
  <si>
    <t>Продолжительность горения лампочек из партия 1 и 4 одинакова</t>
  </si>
  <si>
    <t>По результатам вычислений полученное значение tрасч &gt; tкрит, следовательно отвергаем гипотезу H1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</si>
  <si>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</si>
  <si>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</si>
  <si>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</si>
  <si>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</si>
  <si>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</si>
  <si>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</si>
  <si>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</si>
  <si>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</si>
  <si>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</si>
  <si>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</si>
  <si>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</si>
  <si>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</si>
  <si>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</si>
  <si>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>Столбец 7</t>
  </si>
  <si>
    <t>Столбец 8</t>
  </si>
  <si>
    <t>Дисперсионный анализ</t>
  </si>
  <si>
    <t>Источник вариации</t>
  </si>
  <si>
    <t>SS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</si>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</sst>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i/>
      <sz val="11"/>
      <color theme="1"/>
      <name val="Aptos Narrow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2" borderId="14" xfId="0" applyFill="1" applyBorder="1"/>
    <xf numFmtId="0" fontId="0" fillId="2" borderId="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0" borderId="0" xfId="0" applyBorder="1"/>
    <xf numFmtId="0" fontId="0" fillId="0" borderId="19" xfId="0" applyBorder="1"/>
    <xf numFmtId="0" fontId="0" fillId="4" borderId="1" xfId="0" applyFill="1" applyBorder="1"/>
    <xf numFmtId="0" fontId="0" fillId="4" borderId="20" xfId="0" applyFill="1" applyBorder="1"/>
    <xf numFmtId="0" fontId="0" fillId="2" borderId="22" xfId="0" applyFill="1" applyBorder="1"/>
    <xf numFmtId="0" fontId="0" fillId="2" borderId="23" xfId="0" applyFill="1" applyBorder="1"/>
    <xf numFmtId="0" fontId="0" fillId="4" borderId="19" xfId="0" applyFill="1" applyBorder="1"/>
    <xf numFmtId="0" fontId="0" fillId="4" borderId="3" xfId="0" applyFill="1" applyBorder="1"/>
    <xf numFmtId="0" fontId="0" fillId="2" borderId="2" xfId="0" applyFill="1" applyBorder="1"/>
    <xf numFmtId="0" fontId="0" fillId="2" borderId="24" xfId="0" applyFill="1" applyBorder="1"/>
    <xf numFmtId="0" fontId="0" fillId="2" borderId="25" xfId="0" applyFill="1" applyBorder="1"/>
    <xf numFmtId="0" fontId="0" fillId="0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0" borderId="20" xfId="0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1" fillId="0" borderId="26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21772</xdr:colOff>
      <xdr:row>11</xdr:row>
      <xdr:rowOff>87</xdr:rowOff>
    </xdr:from>
    <xdr:to>
      <xdr:col>9</xdr:col>
      <xdr:colOff>334720</xdr:colOff>
      <xdr:row>13</xdr:row>
      <xdr:rowOff>174171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9167844-2697-A06E-B6B6-9075A65AE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0629" y="2035716"/>
          <a:ext cx="2272377" cy="555084"/>
        </a:xfrm>
        <a:prstGeom prst="rect">
          <a:avLst/>
        </a:prstGeom>
      </xdr:spPr>
    </xdr:pic>
    <xdr:clientData/>
  </xdr:twoCellAnchor>
  <xdr:twoCellAnchor editAs="oneCell">
    <xdr:from>
      <xdr:col>6</xdr:col>
      <xdr:colOff>16329</xdr:colOff>
      <xdr:row>14</xdr:row>
      <xdr:rowOff>174172</xdr:rowOff>
    </xdr:from>
    <xdr:to>
      <xdr:col>9</xdr:col>
      <xdr:colOff>76199</xdr:colOff>
      <xdr:row>19</xdr:row>
      <xdr:rowOff>55771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39EFA09-49F0-3A1B-754B-9D332A028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35186" y="2764972"/>
          <a:ext cx="2019299" cy="81777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</xdr:row>
      <xdr:rowOff>81643</xdr:rowOff>
    </xdr:from>
    <xdr:to>
      <xdr:col>15</xdr:col>
      <xdr:colOff>532622</xdr:colOff>
      <xdr:row>8</xdr:row>
      <xdr:rowOff>132394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B8B0B4F-1FB6-F463-03C0-5ACDF4A16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92928" y="653143"/>
          <a:ext cx="7036837" cy="10032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157842</xdr:colOff>
      <xdr:row>1</xdr:row>
      <xdr:rowOff>174172</xdr:rowOff>
    </xdr:from>
    <xdr:to>
      <xdr:col>11</xdr:col>
      <xdr:colOff>470791</xdr:colOff>
      <xdr:row>4</xdr:row>
      <xdr:rowOff>157756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A194897-1409-4897-920A-6CA9C7F1E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2985" y="364672"/>
          <a:ext cx="2272377" cy="555084"/>
        </a:xfrm>
        <a:prstGeom prst="rect">
          <a:avLst/>
        </a:prstGeom>
      </xdr:spPr>
    </xdr:pic>
    <xdr:clientData/>
  </xdr:twoCellAnchor>
  <xdr:twoCellAnchor editAs="oneCell">
    <xdr:from>
      <xdr:col>8</xdr:col>
      <xdr:colOff>174171</xdr:colOff>
      <xdr:row>5</xdr:row>
      <xdr:rowOff>168729</xdr:rowOff>
    </xdr:from>
    <xdr:to>
      <xdr:col>11</xdr:col>
      <xdr:colOff>234042</xdr:colOff>
      <xdr:row>10</xdr:row>
      <xdr:rowOff>33999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E4B714B-C300-4AB2-89FA-C91DE1C27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9314" y="1104900"/>
          <a:ext cx="2019299" cy="8177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353785</xdr:colOff>
      <xdr:row>10</xdr:row>
      <xdr:rowOff>32657</xdr:rowOff>
    </xdr:from>
    <xdr:to>
      <xdr:col>6</xdr:col>
      <xdr:colOff>13591</xdr:colOff>
      <xdr:row>13</xdr:row>
      <xdr:rowOff>16241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2FDEECB-2F04-4172-8EDB-89ED0F883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0071" y="1921328"/>
          <a:ext cx="2272377" cy="555084"/>
        </a:xfrm>
        <a:prstGeom prst="rect">
          <a:avLst/>
        </a:prstGeom>
      </xdr:spPr>
    </xdr:pic>
    <xdr:clientData/>
  </xdr:twoCellAnchor>
  <xdr:twoCellAnchor editAs="oneCell">
    <xdr:from>
      <xdr:col>2</xdr:col>
      <xdr:colOff>348342</xdr:colOff>
      <xdr:row>14</xdr:row>
      <xdr:rowOff>38014</xdr:rowOff>
    </xdr:from>
    <xdr:to>
      <xdr:col>5</xdr:col>
      <xdr:colOff>408213</xdr:colOff>
      <xdr:row>18</xdr:row>
      <xdr:rowOff>93784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6EE675D-AE91-483B-83EA-F8533577B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4628" y="2688685"/>
          <a:ext cx="2019299" cy="817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5050-4C1F-4888-A0AF-864EE0E63691}">
  <dimension ref="A1:P17"/>
  <sheetViews>
    <sheetView zoomScaleNormal="100" workbookViewId="0">
      <selection activeCell="M15" sqref="M15"/>
    </sheetView>
  </sheetViews>
  <sheetFormatPr defaultRowHeight="14.6" x14ac:dyDescent="0.4"/>
  <sheetData>
    <row r="1" spans="1:16" ht="15" thickBot="1" x14ac:dyDescent="0.45">
      <c r="A1" s="3" t="s">
        <v>0</v>
      </c>
      <c r="B1" s="4" t="s">
        <v>1</v>
      </c>
      <c r="D1" s="3" t="s">
        <v>0</v>
      </c>
      <c r="E1" s="4" t="s">
        <v>1</v>
      </c>
      <c r="F1" s="12" t="s">
        <v>10</v>
      </c>
      <c r="G1" s="13" t="s">
        <v>11</v>
      </c>
      <c r="H1" s="13"/>
      <c r="I1" s="13"/>
      <c r="J1" s="14"/>
    </row>
    <row r="2" spans="1:16" ht="15" thickBot="1" x14ac:dyDescent="0.45">
      <c r="A2" s="2">
        <v>1.98</v>
      </c>
      <c r="B2" s="2">
        <v>2.19</v>
      </c>
      <c r="D2" s="5" t="s">
        <v>3</v>
      </c>
      <c r="E2" s="6" t="s">
        <v>3</v>
      </c>
      <c r="F2" s="16" t="s">
        <v>12</v>
      </c>
      <c r="G2" s="17" t="s">
        <v>13</v>
      </c>
      <c r="H2" s="17"/>
      <c r="I2" s="17"/>
      <c r="J2" s="18"/>
    </row>
    <row r="3" spans="1:16" ht="15" thickBot="1" x14ac:dyDescent="0.45">
      <c r="A3" s="1">
        <v>2.31</v>
      </c>
      <c r="B3" s="1">
        <v>2.2599999999999998</v>
      </c>
      <c r="D3" s="7">
        <f>AVERAGE(A2:A12)</f>
        <v>2.0463636363636364</v>
      </c>
      <c r="E3" s="15">
        <f>AVERAGE(B2:B13)</f>
        <v>2.1425000000000001</v>
      </c>
      <c r="F3" s="19" t="s">
        <v>14</v>
      </c>
      <c r="G3" s="20" t="s">
        <v>15</v>
      </c>
      <c r="H3" s="20"/>
      <c r="I3" s="20"/>
      <c r="J3" s="20"/>
      <c r="K3" s="20"/>
      <c r="L3" s="20"/>
      <c r="M3" s="20"/>
      <c r="N3" s="20"/>
      <c r="O3" s="20"/>
      <c r="P3" s="21"/>
    </row>
    <row r="4" spans="1:16" ht="15" thickBot="1" x14ac:dyDescent="0.45">
      <c r="A4" s="1">
        <v>2.25</v>
      </c>
      <c r="B4" s="1">
        <v>2.2799999999999998</v>
      </c>
      <c r="D4" s="5" t="s">
        <v>2</v>
      </c>
      <c r="E4" s="6" t="s">
        <v>2</v>
      </c>
    </row>
    <row r="5" spans="1:16" ht="15" thickBot="1" x14ac:dyDescent="0.45">
      <c r="A5" s="1">
        <v>2.0699999999999998</v>
      </c>
      <c r="B5" s="1">
        <v>1.9</v>
      </c>
      <c r="D5" s="7">
        <f>VAR(A2:A12)</f>
        <v>2.6545454545454549E-2</v>
      </c>
      <c r="E5" s="7">
        <f>VAR(B2:B13)</f>
        <v>2.1838636363636355E-2</v>
      </c>
    </row>
    <row r="6" spans="1:16" ht="15" thickBot="1" x14ac:dyDescent="0.45">
      <c r="A6" s="1">
        <v>1.89</v>
      </c>
      <c r="B6" s="1">
        <v>2.0299999999999998</v>
      </c>
      <c r="D6" s="5" t="s">
        <v>6</v>
      </c>
      <c r="E6" s="6" t="s">
        <v>6</v>
      </c>
    </row>
    <row r="7" spans="1:16" ht="15" thickBot="1" x14ac:dyDescent="0.45">
      <c r="A7" s="1">
        <v>2.13</v>
      </c>
      <c r="B7" s="1">
        <v>2.08</v>
      </c>
      <c r="D7" s="7">
        <v>10</v>
      </c>
      <c r="E7" s="7">
        <v>11</v>
      </c>
    </row>
    <row r="8" spans="1:16" ht="15" thickBot="1" x14ac:dyDescent="0.45">
      <c r="A8" s="1">
        <v>2.2200000000000002</v>
      </c>
      <c r="B8" s="1">
        <v>2</v>
      </c>
      <c r="D8" s="9" t="s">
        <v>4</v>
      </c>
      <c r="E8" s="10"/>
    </row>
    <row r="9" spans="1:16" ht="15" thickBot="1" x14ac:dyDescent="0.45">
      <c r="A9" s="1">
        <v>2.0099999999999998</v>
      </c>
      <c r="B9" s="1">
        <v>2.04</v>
      </c>
      <c r="D9" s="11">
        <f>D5/E5</f>
        <v>1.2155271100010414</v>
      </c>
      <c r="E9" s="11"/>
    </row>
    <row r="10" spans="1:16" ht="15" thickBot="1" x14ac:dyDescent="0.45">
      <c r="A10" s="1">
        <v>1.86</v>
      </c>
      <c r="B10" s="1">
        <v>2.3199999999999998</v>
      </c>
      <c r="D10" s="9" t="s">
        <v>5</v>
      </c>
      <c r="E10" s="10"/>
    </row>
    <row r="11" spans="1:16" ht="15" thickBot="1" x14ac:dyDescent="0.45">
      <c r="A11" s="1">
        <v>1.95</v>
      </c>
      <c r="B11" s="1">
        <v>2.02</v>
      </c>
      <c r="D11" s="11">
        <f>ROUND(_xlfn.F.INV.RT(0.05,D7,E7),2)</f>
        <v>2.85</v>
      </c>
      <c r="E11" s="11"/>
    </row>
    <row r="12" spans="1:16" ht="15" thickBot="1" x14ac:dyDescent="0.45">
      <c r="A12" s="1">
        <v>1.84</v>
      </c>
      <c r="B12" s="1">
        <v>2.2400000000000002</v>
      </c>
      <c r="D12" s="9" t="s">
        <v>7</v>
      </c>
      <c r="E12" s="10"/>
    </row>
    <row r="13" spans="1:16" ht="15" thickBot="1" x14ac:dyDescent="0.45">
      <c r="A13" s="1"/>
      <c r="B13" s="1">
        <v>2.35</v>
      </c>
      <c r="D13" s="11">
        <f>((11*D5)+(12+E5))/(11+12-2)</f>
        <v>0.58637326839826842</v>
      </c>
      <c r="E13" s="11"/>
    </row>
    <row r="14" spans="1:16" ht="15" thickBot="1" x14ac:dyDescent="0.45">
      <c r="D14" s="9" t="s">
        <v>8</v>
      </c>
      <c r="E14" s="10"/>
    </row>
    <row r="15" spans="1:16" ht="15" thickBot="1" x14ac:dyDescent="0.45">
      <c r="D15" s="11">
        <f>(D3-E3)/SQRT(D13*(1/11+1/12))</f>
        <v>-0.30076247966838482</v>
      </c>
      <c r="E15" s="11"/>
    </row>
    <row r="16" spans="1:16" ht="15" thickBot="1" x14ac:dyDescent="0.45">
      <c r="D16" s="9" t="s">
        <v>9</v>
      </c>
      <c r="E16" s="10"/>
    </row>
    <row r="17" spans="4:5" x14ac:dyDescent="0.4">
      <c r="D17" s="8">
        <v>2.08</v>
      </c>
      <c r="E17" s="8"/>
    </row>
  </sheetData>
  <mergeCells count="10">
    <mergeCell ref="D13:E13"/>
    <mergeCell ref="D14:E14"/>
    <mergeCell ref="D15:E15"/>
    <mergeCell ref="D16:E16"/>
    <mergeCell ref="D17:E17"/>
    <mergeCell ref="D8:E8"/>
    <mergeCell ref="D9:E9"/>
    <mergeCell ref="D10:E10"/>
    <mergeCell ref="D11:E11"/>
    <mergeCell ref="D12:E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B18B-062B-47D0-93B2-24E0F72EBEFD}">
  <dimension ref="A1:I17"/>
  <sheetViews>
    <sheetView workbookViewId="0">
      <selection activeCell="K16" sqref="K16"/>
    </sheetView>
  </sheetViews>
  <sheetFormatPr defaultRowHeight="14.6" x14ac:dyDescent="0.4"/>
  <sheetData>
    <row r="1" spans="1:9" ht="15" thickBot="1" x14ac:dyDescent="0.45">
      <c r="A1" s="30" t="s">
        <v>16</v>
      </c>
      <c r="B1" s="31" t="s">
        <v>19</v>
      </c>
      <c r="C1" s="32" t="s">
        <v>20</v>
      </c>
      <c r="D1" s="4" t="s">
        <v>21</v>
      </c>
      <c r="F1" s="19" t="s">
        <v>22</v>
      </c>
      <c r="G1" s="21" t="s">
        <v>23</v>
      </c>
    </row>
    <row r="2" spans="1:9" ht="15" thickBot="1" x14ac:dyDescent="0.45">
      <c r="A2" s="27" t="s">
        <v>17</v>
      </c>
      <c r="B2" s="28">
        <v>120.8</v>
      </c>
      <c r="C2" s="29">
        <v>8</v>
      </c>
      <c r="D2" s="29">
        <v>50</v>
      </c>
      <c r="F2" s="9" t="s">
        <v>7</v>
      </c>
      <c r="G2" s="10"/>
    </row>
    <row r="3" spans="1:9" ht="15" thickBot="1" x14ac:dyDescent="0.45">
      <c r="A3" s="26" t="s">
        <v>18</v>
      </c>
      <c r="B3" s="25">
        <v>128.19999999999999</v>
      </c>
      <c r="C3" s="24">
        <v>9.4</v>
      </c>
      <c r="D3" s="24">
        <v>50</v>
      </c>
      <c r="F3" s="11">
        <f>((50-1)*8+(50-1)+9.4)/(50+50-2)</f>
        <v>4.5959183673469388</v>
      </c>
      <c r="G3" s="11"/>
    </row>
    <row r="4" spans="1:9" ht="15" thickBot="1" x14ac:dyDescent="0.45">
      <c r="A4" s="33"/>
      <c r="F4" s="9" t="s">
        <v>6</v>
      </c>
      <c r="G4" s="10"/>
    </row>
    <row r="5" spans="1:9" ht="15" thickBot="1" x14ac:dyDescent="0.45">
      <c r="F5" s="7">
        <v>49</v>
      </c>
      <c r="G5" s="7">
        <v>49</v>
      </c>
    </row>
    <row r="6" spans="1:9" ht="15" thickBot="1" x14ac:dyDescent="0.45">
      <c r="F6" s="9" t="s">
        <v>4</v>
      </c>
      <c r="G6" s="10"/>
    </row>
    <row r="7" spans="1:9" ht="15" thickBot="1" x14ac:dyDescent="0.45">
      <c r="F7" s="11">
        <f>C3/C2</f>
        <v>1.175</v>
      </c>
      <c r="G7" s="11"/>
    </row>
    <row r="8" spans="1:9" ht="15" thickBot="1" x14ac:dyDescent="0.45">
      <c r="F8" s="9" t="s">
        <v>5</v>
      </c>
      <c r="G8" s="10"/>
    </row>
    <row r="9" spans="1:9" ht="15" thickBot="1" x14ac:dyDescent="0.45">
      <c r="F9" s="11">
        <f>ROUND(_xlfn.F.INV.RT(0.05,F5,G5),2)</f>
        <v>1.61</v>
      </c>
      <c r="G9" s="11"/>
    </row>
    <row r="10" spans="1:9" ht="15" thickBot="1" x14ac:dyDescent="0.45">
      <c r="F10" s="9" t="s">
        <v>8</v>
      </c>
      <c r="G10" s="10"/>
    </row>
    <row r="11" spans="1:9" ht="15" thickBot="1" x14ac:dyDescent="0.45">
      <c r="D11" s="22"/>
      <c r="F11" s="11">
        <f>(B2-B3)/SQRT(F3*(1/50+1/50))</f>
        <v>-17.258997704855233</v>
      </c>
      <c r="G11" s="11"/>
    </row>
    <row r="12" spans="1:9" ht="15" thickBot="1" x14ac:dyDescent="0.45">
      <c r="F12" s="9" t="s">
        <v>9</v>
      </c>
      <c r="G12" s="10"/>
    </row>
    <row r="13" spans="1:9" x14ac:dyDescent="0.4">
      <c r="F13" s="8" t="s">
        <v>24</v>
      </c>
      <c r="G13" s="8"/>
    </row>
    <row r="14" spans="1:9" ht="15" thickBot="1" x14ac:dyDescent="0.45"/>
    <row r="15" spans="1:9" x14ac:dyDescent="0.4">
      <c r="A15" s="34" t="s">
        <v>10</v>
      </c>
      <c r="B15" s="35" t="s">
        <v>25</v>
      </c>
      <c r="C15" s="35"/>
      <c r="D15" s="35"/>
      <c r="E15" s="35"/>
      <c r="F15" s="35"/>
      <c r="G15" s="35"/>
      <c r="H15" s="35"/>
      <c r="I15" s="36"/>
    </row>
    <row r="16" spans="1:9" ht="15" thickBot="1" x14ac:dyDescent="0.45">
      <c r="A16" s="37" t="s">
        <v>12</v>
      </c>
      <c r="B16" s="38" t="s">
        <v>26</v>
      </c>
      <c r="C16" s="38"/>
      <c r="D16" s="38"/>
      <c r="E16" s="38"/>
      <c r="F16" s="38"/>
      <c r="G16" s="38"/>
      <c r="H16" s="38"/>
      <c r="I16" s="39"/>
    </row>
    <row r="17" spans="1:9" ht="15" thickBot="1" x14ac:dyDescent="0.45">
      <c r="A17" s="40" t="s">
        <v>14</v>
      </c>
      <c r="B17" s="41" t="s">
        <v>27</v>
      </c>
      <c r="C17" s="41"/>
      <c r="D17" s="41"/>
      <c r="E17" s="41"/>
      <c r="F17" s="41"/>
      <c r="G17" s="41"/>
      <c r="H17" s="41"/>
      <c r="I17" s="42"/>
    </row>
  </sheetData>
  <mergeCells count="11">
    <mergeCell ref="F12:G12"/>
    <mergeCell ref="F13:G13"/>
    <mergeCell ref="F8:G8"/>
    <mergeCell ref="F4:G4"/>
    <mergeCell ref="F9:G9"/>
    <mergeCell ref="F10:G10"/>
    <mergeCell ref="F11:G11"/>
    <mergeCell ref="F2:G2"/>
    <mergeCell ref="F3:G3"/>
    <mergeCell ref="F6:G6"/>
    <mergeCell ref="F7:G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9A9F-3904-45CB-A583-762ED0F1D6FB}">
  <dimension ref="A1:V23"/>
  <sheetViews>
    <sheetView tabSelected="1" workbookViewId="0">
      <selection activeCell="K19" sqref="K19"/>
    </sheetView>
  </sheetViews>
  <sheetFormatPr defaultRowHeight="14.6" x14ac:dyDescent="0.4"/>
  <cols>
    <col min="15" max="15" width="22.4609375" customWidth="1"/>
    <col min="17" max="17" width="12.53515625" customWidth="1"/>
    <col min="18" max="18" width="10.69140625" customWidth="1"/>
    <col min="19" max="19" width="15.07421875" customWidth="1"/>
    <col min="20" max="20" width="16.15234375" customWidth="1"/>
    <col min="21" max="21" width="16" customWidth="1"/>
  </cols>
  <sheetData>
    <row r="1" spans="1:22" ht="15" thickBot="1" x14ac:dyDescent="0.45">
      <c r="A1" s="30" t="s">
        <v>28</v>
      </c>
      <c r="B1" s="47" t="s">
        <v>33</v>
      </c>
      <c r="C1" s="48"/>
      <c r="D1" s="48"/>
      <c r="E1" s="48"/>
      <c r="F1" s="48"/>
      <c r="G1" s="48"/>
      <c r="H1" s="48"/>
      <c r="I1" s="49"/>
    </row>
    <row r="2" spans="1:22" x14ac:dyDescent="0.4">
      <c r="A2" s="46" t="s">
        <v>29</v>
      </c>
      <c r="B2" s="23">
        <v>1600</v>
      </c>
      <c r="C2" s="2">
        <v>1610</v>
      </c>
      <c r="D2" s="2">
        <v>1650</v>
      </c>
      <c r="E2" s="2">
        <v>1680</v>
      </c>
      <c r="F2" s="2">
        <v>1700</v>
      </c>
      <c r="G2" s="2">
        <v>1700</v>
      </c>
      <c r="H2" s="2">
        <v>1800</v>
      </c>
      <c r="I2" s="2"/>
    </row>
    <row r="3" spans="1:22" x14ac:dyDescent="0.4">
      <c r="A3" s="44" t="s">
        <v>30</v>
      </c>
      <c r="B3" s="43">
        <v>1580</v>
      </c>
      <c r="C3" s="1">
        <v>1640</v>
      </c>
      <c r="D3" s="1">
        <v>1640</v>
      </c>
      <c r="E3" s="1">
        <v>1700</v>
      </c>
      <c r="F3" s="1">
        <v>1750</v>
      </c>
      <c r="G3" s="1"/>
      <c r="H3" s="1"/>
      <c r="I3" s="1"/>
      <c r="O3" s="22"/>
      <c r="P3" s="22"/>
      <c r="Q3" s="22"/>
      <c r="R3" s="22"/>
      <c r="S3" s="22"/>
      <c r="T3" s="22"/>
      <c r="U3" s="22"/>
      <c r="V3" s="22"/>
    </row>
    <row r="4" spans="1:22" x14ac:dyDescent="0.4">
      <c r="A4" s="44" t="s">
        <v>31</v>
      </c>
      <c r="B4" s="43">
        <v>1460</v>
      </c>
      <c r="C4" s="1">
        <v>1550</v>
      </c>
      <c r="D4" s="1">
        <v>1600</v>
      </c>
      <c r="E4" s="1">
        <v>1620</v>
      </c>
      <c r="F4" s="1">
        <v>1640</v>
      </c>
      <c r="G4" s="1">
        <v>1660</v>
      </c>
      <c r="H4" s="1">
        <v>1740</v>
      </c>
      <c r="I4" s="1">
        <v>1820</v>
      </c>
      <c r="O4" t="s">
        <v>38</v>
      </c>
      <c r="V4" s="22"/>
    </row>
    <row r="5" spans="1:22" ht="15" thickBot="1" x14ac:dyDescent="0.45">
      <c r="A5" s="45" t="s">
        <v>32</v>
      </c>
      <c r="B5" s="43">
        <v>1510</v>
      </c>
      <c r="C5" s="1">
        <v>1520</v>
      </c>
      <c r="D5" s="1">
        <v>1530</v>
      </c>
      <c r="E5" s="1">
        <v>1570</v>
      </c>
      <c r="F5" s="1">
        <v>1600</v>
      </c>
      <c r="G5" s="1">
        <v>1680</v>
      </c>
      <c r="H5" s="1"/>
      <c r="I5" s="1"/>
      <c r="V5" s="22"/>
    </row>
    <row r="6" spans="1:22" ht="15" thickBot="1" x14ac:dyDescent="0.45">
      <c r="O6" t="s">
        <v>39</v>
      </c>
      <c r="V6" s="22"/>
    </row>
    <row r="7" spans="1:22" ht="15" thickBot="1" x14ac:dyDescent="0.45">
      <c r="A7" s="3" t="s">
        <v>29</v>
      </c>
      <c r="B7" s="4" t="s">
        <v>32</v>
      </c>
      <c r="C7" s="12" t="s">
        <v>10</v>
      </c>
      <c r="D7" s="13" t="s">
        <v>34</v>
      </c>
      <c r="E7" s="13"/>
      <c r="F7" s="13"/>
      <c r="G7" s="13"/>
      <c r="H7" s="13"/>
      <c r="I7" s="14"/>
      <c r="O7" s="52" t="s">
        <v>40</v>
      </c>
      <c r="P7" s="52" t="s">
        <v>41</v>
      </c>
      <c r="Q7" s="52" t="s">
        <v>42</v>
      </c>
      <c r="R7" s="52" t="s">
        <v>43</v>
      </c>
      <c r="S7" s="52" t="s">
        <v>44</v>
      </c>
      <c r="V7" s="22"/>
    </row>
    <row r="8" spans="1:22" ht="15" thickBot="1" x14ac:dyDescent="0.45">
      <c r="A8" s="5" t="s">
        <v>3</v>
      </c>
      <c r="B8" s="6" t="s">
        <v>3</v>
      </c>
      <c r="C8" s="16" t="s">
        <v>35</v>
      </c>
      <c r="D8" s="17" t="s">
        <v>36</v>
      </c>
      <c r="E8" s="17"/>
      <c r="F8" s="17"/>
      <c r="G8" s="17"/>
      <c r="H8" s="17"/>
      <c r="I8" s="18"/>
      <c r="O8" s="50" t="s">
        <v>45</v>
      </c>
      <c r="P8" s="50">
        <v>4</v>
      </c>
      <c r="Q8" s="50">
        <v>6150</v>
      </c>
      <c r="R8" s="50">
        <v>1537.5</v>
      </c>
      <c r="S8" s="50">
        <v>4158.333333333333</v>
      </c>
      <c r="V8" s="22"/>
    </row>
    <row r="9" spans="1:22" ht="15" thickBot="1" x14ac:dyDescent="0.45">
      <c r="A9" s="7">
        <f>AVERAGE(B2:H2)</f>
        <v>1677.1428571428571</v>
      </c>
      <c r="B9" s="15">
        <f>AVERAGE(B5:G5)</f>
        <v>1568.3333333333333</v>
      </c>
      <c r="C9" s="19" t="s">
        <v>14</v>
      </c>
      <c r="D9" s="20" t="s">
        <v>37</v>
      </c>
      <c r="E9" s="20"/>
      <c r="F9" s="20"/>
      <c r="G9" s="20"/>
      <c r="H9" s="20"/>
      <c r="I9" s="20"/>
      <c r="J9" s="20"/>
      <c r="K9" s="20"/>
      <c r="L9" s="20"/>
      <c r="M9" s="21"/>
      <c r="O9" s="50" t="s">
        <v>46</v>
      </c>
      <c r="P9" s="50">
        <v>4</v>
      </c>
      <c r="Q9" s="50">
        <v>6320</v>
      </c>
      <c r="R9" s="50">
        <v>1580</v>
      </c>
      <c r="S9" s="50">
        <v>3000</v>
      </c>
      <c r="V9" s="22"/>
    </row>
    <row r="10" spans="1:22" ht="15" thickBot="1" x14ac:dyDescent="0.45">
      <c r="A10" s="5" t="s">
        <v>2</v>
      </c>
      <c r="B10" s="6" t="s">
        <v>2</v>
      </c>
      <c r="O10" s="50" t="s">
        <v>47</v>
      </c>
      <c r="P10" s="50">
        <v>4</v>
      </c>
      <c r="Q10" s="50">
        <v>6420</v>
      </c>
      <c r="R10" s="50">
        <v>1605</v>
      </c>
      <c r="S10" s="50">
        <v>2966.6666666666665</v>
      </c>
      <c r="V10" s="22"/>
    </row>
    <row r="11" spans="1:22" ht="15" thickBot="1" x14ac:dyDescent="0.45">
      <c r="A11" s="7">
        <f>VAR(B2:H2)</f>
        <v>4557.1428571428578</v>
      </c>
      <c r="B11" s="7">
        <f>VAR(B5:G5)</f>
        <v>4136.666666666667</v>
      </c>
      <c r="O11" s="50" t="s">
        <v>48</v>
      </c>
      <c r="P11" s="50">
        <v>4</v>
      </c>
      <c r="Q11" s="50">
        <v>6570</v>
      </c>
      <c r="R11" s="50">
        <v>1642.5</v>
      </c>
      <c r="S11" s="50">
        <v>3491.6666666666665</v>
      </c>
      <c r="V11" s="22"/>
    </row>
    <row r="12" spans="1:22" ht="15" thickBot="1" x14ac:dyDescent="0.45">
      <c r="A12" s="9" t="s">
        <v>6</v>
      </c>
      <c r="B12" s="10"/>
      <c r="O12" s="50" t="s">
        <v>49</v>
      </c>
      <c r="P12" s="50">
        <v>4</v>
      </c>
      <c r="Q12" s="50">
        <v>6690</v>
      </c>
      <c r="R12" s="50">
        <v>1672.5</v>
      </c>
      <c r="S12" s="50">
        <v>4358.333333333333</v>
      </c>
      <c r="V12" s="22"/>
    </row>
    <row r="13" spans="1:22" ht="15" thickBot="1" x14ac:dyDescent="0.45">
      <c r="A13" s="7">
        <v>6</v>
      </c>
      <c r="B13" s="7">
        <v>5</v>
      </c>
      <c r="O13" s="50" t="s">
        <v>50</v>
      </c>
      <c r="P13" s="50">
        <v>3</v>
      </c>
      <c r="Q13" s="50">
        <v>5040</v>
      </c>
      <c r="R13" s="50">
        <v>1680</v>
      </c>
      <c r="S13" s="50">
        <v>400</v>
      </c>
      <c r="V13" s="22"/>
    </row>
    <row r="14" spans="1:22" ht="15" thickBot="1" x14ac:dyDescent="0.45">
      <c r="A14" s="9" t="s">
        <v>4</v>
      </c>
      <c r="B14" s="10"/>
      <c r="O14" s="50" t="s">
        <v>51</v>
      </c>
      <c r="P14" s="50">
        <v>2</v>
      </c>
      <c r="Q14" s="50">
        <v>3540</v>
      </c>
      <c r="R14" s="50">
        <v>1770</v>
      </c>
      <c r="S14" s="50">
        <v>1800</v>
      </c>
      <c r="V14" s="22"/>
    </row>
    <row r="15" spans="1:22" ht="15" thickBot="1" x14ac:dyDescent="0.45">
      <c r="A15" s="11">
        <f>A11/B11</f>
        <v>1.1016461379072178</v>
      </c>
      <c r="B15" s="11"/>
      <c r="O15" s="51" t="s">
        <v>52</v>
      </c>
      <c r="P15" s="51">
        <v>1</v>
      </c>
      <c r="Q15" s="51">
        <v>1820</v>
      </c>
      <c r="R15" s="51">
        <v>1820</v>
      </c>
      <c r="S15" s="51" t="e">
        <v>#DIV/0!</v>
      </c>
      <c r="V15" s="22"/>
    </row>
    <row r="16" spans="1:22" ht="15" thickBot="1" x14ac:dyDescent="0.45">
      <c r="A16" s="9" t="s">
        <v>5</v>
      </c>
      <c r="B16" s="10"/>
      <c r="V16" s="22"/>
    </row>
    <row r="17" spans="1:22" ht="15" thickBot="1" x14ac:dyDescent="0.45">
      <c r="A17" s="11">
        <f>ROUND(_xlfn.F.INV.RT(0.05,A13,B13),2)</f>
        <v>4.95</v>
      </c>
      <c r="B17" s="11"/>
      <c r="V17" s="22"/>
    </row>
    <row r="18" spans="1:22" ht="15" thickBot="1" x14ac:dyDescent="0.45">
      <c r="A18" s="9" t="s">
        <v>7</v>
      </c>
      <c r="B18" s="10"/>
      <c r="O18" t="s">
        <v>53</v>
      </c>
      <c r="V18" s="22"/>
    </row>
    <row r="19" spans="1:22" ht="15" thickBot="1" x14ac:dyDescent="0.45">
      <c r="A19" s="11">
        <f>((7-1)*A11+(6-1)*B11)/(7+6-2)</f>
        <v>4366.0173160173163</v>
      </c>
      <c r="B19" s="11"/>
      <c r="O19" s="52" t="s">
        <v>54</v>
      </c>
      <c r="P19" s="52" t="s">
        <v>55</v>
      </c>
      <c r="Q19" s="52" t="s">
        <v>6</v>
      </c>
      <c r="R19" s="52" t="s">
        <v>56</v>
      </c>
      <c r="S19" s="52" t="s">
        <v>57</v>
      </c>
      <c r="T19" s="52" t="s">
        <v>58</v>
      </c>
      <c r="U19" s="52" t="s">
        <v>59</v>
      </c>
      <c r="V19" s="22"/>
    </row>
    <row r="20" spans="1:22" ht="15" thickBot="1" x14ac:dyDescent="0.45">
      <c r="A20" s="9" t="s">
        <v>8</v>
      </c>
      <c r="B20" s="10"/>
      <c r="O20" s="50" t="s">
        <v>60</v>
      </c>
      <c r="P20" s="50">
        <v>136263.46153846153</v>
      </c>
      <c r="Q20" s="50">
        <v>7</v>
      </c>
      <c r="R20" s="50">
        <v>19466.208791208792</v>
      </c>
      <c r="S20" s="50">
        <v>6.1988811719019594</v>
      </c>
      <c r="T20" s="50">
        <v>8.4676064700616002E-4</v>
      </c>
      <c r="U20" s="50">
        <v>2.5767217292599147</v>
      </c>
      <c r="V20" s="22"/>
    </row>
    <row r="21" spans="1:22" ht="15" thickBot="1" x14ac:dyDescent="0.45">
      <c r="A21" s="11">
        <f>(A9-B9)/SQRT(A19*(1/7+1/6))</f>
        <v>2.9599007708482046</v>
      </c>
      <c r="B21" s="11"/>
      <c r="O21" s="50" t="s">
        <v>61</v>
      </c>
      <c r="P21" s="50">
        <v>56525</v>
      </c>
      <c r="Q21" s="50">
        <v>18</v>
      </c>
      <c r="R21" s="50">
        <v>3140.2777777777778</v>
      </c>
      <c r="S21" s="50"/>
      <c r="T21" s="50"/>
      <c r="U21" s="50"/>
      <c r="V21" s="22"/>
    </row>
    <row r="22" spans="1:22" ht="15" thickBot="1" x14ac:dyDescent="0.45">
      <c r="A22" s="9" t="s">
        <v>9</v>
      </c>
      <c r="B22" s="10"/>
      <c r="O22" s="50"/>
      <c r="P22" s="50"/>
      <c r="Q22" s="50"/>
      <c r="R22" s="50"/>
      <c r="S22" s="50"/>
      <c r="T22" s="50"/>
      <c r="U22" s="50"/>
      <c r="V22" s="22"/>
    </row>
    <row r="23" spans="1:22" ht="15" thickBot="1" x14ac:dyDescent="0.45">
      <c r="A23" s="8">
        <v>2.2010000000000001</v>
      </c>
      <c r="B23" s="8"/>
      <c r="O23" s="51" t="s">
        <v>62</v>
      </c>
      <c r="P23" s="51">
        <v>192788.46153846153</v>
      </c>
      <c r="Q23" s="51">
        <v>25</v>
      </c>
      <c r="R23" s="51"/>
      <c r="S23" s="51"/>
      <c r="T23" s="51"/>
      <c r="U23" s="51"/>
      <c r="V23" s="22"/>
    </row>
  </sheetData>
  <mergeCells count="12">
    <mergeCell ref="A22:B22"/>
    <mergeCell ref="A18:B18"/>
    <mergeCell ref="A19:B19"/>
    <mergeCell ref="A21:B21"/>
    <mergeCell ref="A23:B23"/>
    <mergeCell ref="B1:I1"/>
    <mergeCell ref="A12:B12"/>
    <mergeCell ref="A14:B14"/>
    <mergeCell ref="A16:B16"/>
    <mergeCell ref="A20:B20"/>
    <mergeCell ref="A15:B15"/>
    <mergeCell ref="A17:B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кулешов</dc:creator>
  <cp:lastModifiedBy>артем кулешов</cp:lastModifiedBy>
  <dcterms:created xsi:type="dcterms:W3CDTF">2025-01-10T14:39:54Z</dcterms:created>
  <dcterms:modified xsi:type="dcterms:W3CDTF">2025-01-10T17:51:46Z</dcterms:modified>
</cp:coreProperties>
</file>