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ник\3 сем\ТерВер\lab03\"/>
    </mc:Choice>
  </mc:AlternateContent>
  <xr:revisionPtr revIDLastSave="0" documentId="13_ncr:1_{12CCC82E-A9AB-4865-8EC1-F84DB2B4644C}" xr6:coauthVersionLast="47" xr6:coauthVersionMax="47" xr10:uidLastSave="{00000000-0000-0000-0000-000000000000}"/>
  <bookViews>
    <workbookView xWindow="-103" yWindow="-103" windowWidth="22149" windowHeight="13200" xr2:uid="{39C6F5C4-42D4-4194-837B-34DB6841B1B5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B5" i="1"/>
  <c r="J28" i="1" l="1"/>
  <c r="J27" i="1"/>
  <c r="J26" i="1"/>
  <c r="J25" i="1"/>
  <c r="N28" i="1"/>
  <c r="N27" i="1"/>
  <c r="N26" i="1"/>
  <c r="N25" i="1"/>
  <c r="B10" i="1"/>
  <c r="D8" i="1"/>
  <c r="D7" i="1"/>
  <c r="F6" i="1" l="1"/>
  <c r="I6" i="1"/>
  <c r="J6" i="1"/>
  <c r="K6" i="1"/>
  <c r="G6" i="1"/>
  <c r="E6" i="1"/>
  <c r="H6" i="1"/>
  <c r="D6" i="1"/>
  <c r="L6" i="1"/>
  <c r="C6" i="1"/>
  <c r="B6" i="1"/>
  <c r="B7" i="1" l="1"/>
  <c r="B8" i="1" s="1"/>
  <c r="B9" i="1" s="1"/>
  <c r="F16" i="1"/>
  <c r="F15" i="1"/>
  <c r="F17" i="1" s="1"/>
</calcChain>
</file>

<file path=xl/sharedStrings.xml><?xml version="1.0" encoding="utf-8"?>
<sst xmlns="http://schemas.openxmlformats.org/spreadsheetml/2006/main" count="129" uniqueCount="92">
  <si>
    <t>Задача 1</t>
  </si>
  <si>
    <t>alpha=</t>
  </si>
  <si>
    <t>n</t>
  </si>
  <si>
    <t>Среднее</t>
  </si>
  <si>
    <t>Дисперсия</t>
  </si>
  <si>
    <t>df</t>
  </si>
  <si>
    <t>F</t>
  </si>
  <si>
    <t>Партия 2</t>
  </si>
  <si>
    <t>Партия 1</t>
  </si>
  <si>
    <t>Задача 2</t>
  </si>
  <si>
    <t>Завод</t>
  </si>
  <si>
    <t>x</t>
  </si>
  <si>
    <t>s^2</t>
  </si>
  <si>
    <t>A</t>
  </si>
  <si>
    <t>B</t>
  </si>
  <si>
    <t>s(A)=</t>
  </si>
  <si>
    <t>s(B)=</t>
  </si>
  <si>
    <t>tрасч=</t>
  </si>
  <si>
    <t>tкрит=</t>
  </si>
  <si>
    <t>Вывод:</t>
  </si>
  <si>
    <t xml:space="preserve">	1,987</t>
  </si>
  <si>
    <t>H0:</t>
  </si>
  <si>
    <t>имеется реальное различие</t>
  </si>
  <si>
    <t>H1:</t>
  </si>
  <si>
    <t>реального различия не имеется</t>
  </si>
  <si>
    <t xml:space="preserve">Полученное значение tрасч &lt; tкрит, соответственно гипотеза H0 отвергается </t>
  </si>
  <si>
    <t>Задача 3</t>
  </si>
  <si>
    <t>Продолжительность горения в часах</t>
  </si>
  <si>
    <t>№ партии</t>
  </si>
  <si>
    <t>1 партия</t>
  </si>
  <si>
    <t>2 партия</t>
  </si>
  <si>
    <t>3 партия</t>
  </si>
  <si>
    <t>4 партия</t>
  </si>
  <si>
    <t>Однофакторный дисперсионный анализ</t>
  </si>
  <si>
    <t>ИТОГИ</t>
  </si>
  <si>
    <t>Группы</t>
  </si>
  <si>
    <t>Счет</t>
  </si>
  <si>
    <t>Сумма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</si>
  <si>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</si>
  <si>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</si>
  <si>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</si>
  <si>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</si>
  <si>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</si>
  <si>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</si>
  <si>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>Столбец 7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</si>
  <si>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</si>
  <si>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</si>
  <si>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</si>
  <si>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</si>
  <si>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</si>
  <si>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</si>
  <si>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</si>
  <si>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</si>
  <si>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</si>
  <si>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Вывод №1:</t>
  </si>
  <si>
    <t>По результатам вычисления полученное значение p &lt; 0,05, следовательно  различия между партиями статистически значимы</t>
  </si>
  <si>
    <t>Вывод №2:</t>
  </si>
  <si>
    <t>продолжительность горения лампочек из партий 1 и 4 одинакова</t>
  </si>
  <si>
    <t>продолжительность горения лампочек из разных партий одинакова</t>
  </si>
  <si>
    <t>Двухвыборочный t-тест с одинаковыми дисперсиями</t>
  </si>
  <si>
    <t>Переменная 1</t>
  </si>
  <si>
    <t>Переменная 2</t>
  </si>
  <si>
    <t>Наблюдения</t>
  </si>
  <si>
    <t>Объединенная дисперсия</t>
  </si>
  <si>
    <t>Гипотетическая разность средних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</si>
  <si>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</si>
  <si>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</si>
  <si>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</si>
  <si>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</si>
  <si>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</si>
  <si>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p=</t>
  </si>
  <si>
    <t>p &lt; 0,05</t>
  </si>
  <si>
    <t>По результатам вычисления полученное значение p &lt; 0,05, следовательно можно утверждать, что средние значения горения партии 1 и партии 4 различаются</t>
  </si>
  <si>
    <t>x1=</t>
  </si>
  <si>
    <t>x2=</t>
  </si>
  <si>
    <t>По результатам вычисления полученное значение tрасч &lt; tкрит, следовательно различия между партиями незначительны</t>
  </si>
  <si>
    <t>Xср</t>
  </si>
  <si>
    <t>sum</t>
  </si>
  <si>
    <t>независимы</t>
  </si>
  <si>
    <t>Столбец 8</t>
  </si>
  <si>
    <t>Столбец 9</t>
  </si>
  <si>
    <t>Столбец 10</t>
  </si>
  <si>
    <t>Столбец 11</t>
  </si>
  <si>
    <t>Столбец 12</t>
  </si>
  <si>
    <t>Однофакторный дисперсионный анализ 1 задание</t>
  </si>
  <si>
    <t>Среднее разностей Партия 1 =</t>
  </si>
  <si>
    <t xml:space="preserve">(di - d)^2 Партия 1= </t>
  </si>
  <si>
    <t>Сумма кв откл Партия 1 =</t>
  </si>
  <si>
    <t xml:space="preserve">sd Партия 1 = </t>
  </si>
  <si>
    <t>tрасч Партия 1 =</t>
  </si>
  <si>
    <t xml:space="preserve">Число степ свободы Партия 1  = </t>
  </si>
  <si>
    <t xml:space="preserve">tкрит Партия 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</si>
</sst>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04"/>
      <scheme val="minor"/>
    </font>
    <font>
      <sz val="10"/>
      <color rgb="FF202124"/>
      <name val="Arial"/>
      <family val="2"/>
      <charset val="204"/>
    </font>
    <font>
      <i/>
      <sz val="11"/>
      <color theme="1"/>
      <name val="Aptos Narrow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0" xfId="0" applyAlignment="1">
      <alignment vertical="center"/>
    </xf>
    <xf numFmtId="0" fontId="0" fillId="3" borderId="19" xfId="0" applyFill="1" applyBorder="1"/>
    <xf numFmtId="0" fontId="0" fillId="3" borderId="20" xfId="0" applyFill="1" applyBorder="1"/>
    <xf numFmtId="0" fontId="0" fillId="3" borderId="1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0" borderId="0" xfId="0" applyAlignment="1">
      <alignment vertical="center" wrapText="1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4" fillId="3" borderId="1" xfId="0" applyFont="1" applyFill="1" applyBorder="1" applyAlignment="1">
      <alignment horizontal="center"/>
    </xf>
    <xf numFmtId="0" fontId="4" fillId="3" borderId="16" xfId="0" applyFont="1" applyFill="1" applyBorder="1"/>
    <xf numFmtId="0" fontId="4" fillId="3" borderId="12" xfId="0" applyFont="1" applyFill="1" applyBorder="1" applyAlignment="1">
      <alignment horizontal="center"/>
    </xf>
    <xf numFmtId="0" fontId="2" fillId="3" borderId="18" xfId="0" applyFont="1" applyFill="1" applyBorder="1"/>
    <xf numFmtId="0" fontId="0" fillId="3" borderId="26" xfId="0" applyFill="1" applyBorder="1"/>
    <xf numFmtId="0" fontId="0" fillId="3" borderId="29" xfId="0" applyFill="1" applyBorder="1"/>
    <xf numFmtId="0" fontId="0" fillId="3" borderId="1" xfId="0" applyFill="1" applyBorder="1"/>
    <xf numFmtId="0" fontId="2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21" xfId="0" applyFill="1" applyBorder="1"/>
    <xf numFmtId="0" fontId="0" fillId="3" borderId="8" xfId="0" applyFill="1" applyBorder="1"/>
    <xf numFmtId="0" fontId="0" fillId="3" borderId="17" xfId="0" applyFill="1" applyBorder="1"/>
    <xf numFmtId="0" fontId="0" fillId="3" borderId="14" xfId="0" applyFill="1" applyBorder="1"/>
    <xf numFmtId="0" fontId="0" fillId="2" borderId="21" xfId="0" applyFill="1" applyBorder="1"/>
    <xf numFmtId="0" fontId="0" fillId="3" borderId="30" xfId="0" applyFill="1" applyBorder="1"/>
    <xf numFmtId="0" fontId="0" fillId="3" borderId="31" xfId="0" applyFill="1" applyBorder="1"/>
    <xf numFmtId="0" fontId="0" fillId="0" borderId="13" xfId="0" applyBorder="1"/>
    <xf numFmtId="0" fontId="5" fillId="0" borderId="32" xfId="0" applyFont="1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horizontal="left" wrapText="1"/>
    </xf>
    <xf numFmtId="0" fontId="0" fillId="3" borderId="26" xfId="0" applyFill="1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3" borderId="33" xfId="0" applyFill="1" applyBorder="1"/>
    <xf numFmtId="0" fontId="0" fillId="3" borderId="34" xfId="0" applyFill="1" applyBorder="1"/>
    <xf numFmtId="0" fontId="3" fillId="3" borderId="33" xfId="0" applyFont="1" applyFill="1" applyBorder="1" applyAlignment="1">
      <alignment horizontal="left" wrapText="1"/>
    </xf>
    <xf numFmtId="0" fontId="3" fillId="3" borderId="35" xfId="0" applyFont="1" applyFill="1" applyBorder="1" applyAlignment="1">
      <alignment horizontal="left" wrapText="1"/>
    </xf>
    <xf numFmtId="0" fontId="0" fillId="0" borderId="15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12" xfId="0" applyFont="1" applyBorder="1"/>
    <xf numFmtId="0" fontId="3" fillId="0" borderId="13" xfId="0" applyFont="1" applyBorder="1"/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" xfId="0" applyBorder="1"/>
    <xf numFmtId="0" fontId="0" fillId="3" borderId="16" xfId="0" applyFill="1" applyBorder="1"/>
    <xf numFmtId="0" fontId="0" fillId="3" borderId="12" xfId="0" applyFill="1" applyBorder="1"/>
    <xf numFmtId="0" fontId="0" fillId="3" borderId="18" xfId="0" applyFill="1" applyBorder="1"/>
    <xf numFmtId="0" fontId="0" fillId="3" borderId="36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26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3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0" borderId="4" xfId="0" applyBorder="1"/>
    <xf numFmtId="0" fontId="0" fillId="0" borderId="19" xfId="0" applyBorder="1"/>
    <xf numFmtId="0" fontId="0" fillId="0" borderId="40" xfId="0" applyBorder="1"/>
    <xf numFmtId="0" fontId="0" fillId="0" borderId="41" xfId="0" applyBorder="1"/>
    <xf numFmtId="0" fontId="0" fillId="0" borderId="40" xfId="0" applyBorder="1" applyAlignment="1">
      <alignment vertical="center"/>
    </xf>
    <xf numFmtId="0" fontId="0" fillId="3" borderId="40" xfId="0" applyFill="1" applyBorder="1"/>
    <xf numFmtId="0" fontId="0" fillId="3" borderId="40" xfId="0" applyFill="1" applyBorder="1" applyAlignment="1">
      <alignment vertical="center"/>
    </xf>
    <xf numFmtId="0" fontId="0" fillId="3" borderId="6" xfId="0" applyFill="1" applyBorder="1" applyAlignment="1">
      <alignment horizontal="left" vertical="center" wrapText="1"/>
    </xf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0" fillId="0" borderId="6" xfId="0" applyBorder="1"/>
    <xf numFmtId="0" fontId="0" fillId="0" borderId="20" xfId="0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5" fillId="0" borderId="3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5442</xdr:colOff>
      <xdr:row>14</xdr:row>
      <xdr:rowOff>188171</xdr:rowOff>
    </xdr:from>
    <xdr:to>
      <xdr:col>12</xdr:col>
      <xdr:colOff>653142</xdr:colOff>
      <xdr:row>18</xdr:row>
      <xdr:rowOff>16329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03B2603-FC29-BC5F-591C-35AE8D097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7056" y="1314842"/>
          <a:ext cx="1300844" cy="590158"/>
        </a:xfrm>
        <a:prstGeom prst="rect">
          <a:avLst/>
        </a:prstGeom>
      </xdr:spPr>
    </xdr:pic>
    <xdr:clientData/>
  </xdr:twoCellAnchor>
  <xdr:twoCellAnchor editAs="oneCell">
    <xdr:from>
      <xdr:col>4</xdr:col>
      <xdr:colOff>211797</xdr:colOff>
      <xdr:row>6</xdr:row>
      <xdr:rowOff>44727</xdr:rowOff>
    </xdr:from>
    <xdr:to>
      <xdr:col>6</xdr:col>
      <xdr:colOff>164035</xdr:colOff>
      <xdr:row>9</xdr:row>
      <xdr:rowOff>2775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C24C8CA-4BC0-4102-89FC-618270266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9127" y="1175895"/>
          <a:ext cx="1443106" cy="516532"/>
        </a:xfrm>
        <a:prstGeom prst="rect">
          <a:avLst/>
        </a:prstGeom>
      </xdr:spPr>
    </xdr:pic>
    <xdr:clientData/>
  </xdr:twoCellAnchor>
  <xdr:twoCellAnchor editAs="oneCell">
    <xdr:from>
      <xdr:col>7</xdr:col>
      <xdr:colOff>23665</xdr:colOff>
      <xdr:row>6</xdr:row>
      <xdr:rowOff>23664</xdr:rowOff>
    </xdr:from>
    <xdr:to>
      <xdr:col>8</xdr:col>
      <xdr:colOff>449949</xdr:colOff>
      <xdr:row>8</xdr:row>
      <xdr:rowOff>165651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A57C9910-8BF6-4918-8BBD-572BAAC00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96609" y="1154832"/>
          <a:ext cx="1051030" cy="515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8802-B480-4AE9-86F6-F632728A8207}">
  <dimension ref="A1:T55"/>
  <sheetViews>
    <sheetView tabSelected="1" zoomScaleNormal="115" workbookViewId="0">
      <selection activeCell="N9" sqref="N9"/>
    </sheetView>
  </sheetViews>
  <sheetFormatPr defaultRowHeight="14.6" x14ac:dyDescent="0.4"/>
  <cols>
    <col min="1" max="1" width="29.61328125" customWidth="1"/>
    <col min="2" max="2" width="14" customWidth="1"/>
    <col min="3" max="3" width="8.765625" customWidth="1"/>
    <col min="6" max="6" width="11.84375" customWidth="1"/>
    <col min="7" max="8" width="8.84375" customWidth="1"/>
    <col min="15" max="15" width="21.53515625" customWidth="1"/>
    <col min="16" max="16" width="14.07421875" customWidth="1"/>
    <col min="18" max="18" width="12.3046875" customWidth="1"/>
    <col min="19" max="19" width="15.07421875" customWidth="1"/>
    <col min="20" max="20" width="12" customWidth="1"/>
    <col min="21" max="21" width="12.15234375" customWidth="1"/>
  </cols>
  <sheetData>
    <row r="1" spans="1:20" ht="15" thickBot="1" x14ac:dyDescent="0.45">
      <c r="A1" s="1" t="s">
        <v>0</v>
      </c>
      <c r="B1" s="2" t="s">
        <v>1</v>
      </c>
      <c r="C1" s="3">
        <v>0.05</v>
      </c>
      <c r="D1" s="4"/>
      <c r="E1" s="4"/>
      <c r="F1" s="4"/>
      <c r="G1" s="4"/>
      <c r="H1" s="4"/>
      <c r="I1" s="4"/>
      <c r="J1" s="4"/>
      <c r="K1" s="4"/>
    </row>
    <row r="2" spans="1:20" x14ac:dyDescent="0.4">
      <c r="A2" s="15" t="s">
        <v>8</v>
      </c>
      <c r="B2" s="13">
        <v>1.98</v>
      </c>
      <c r="C2" s="6">
        <v>2.31</v>
      </c>
      <c r="D2" s="6">
        <v>2.25</v>
      </c>
      <c r="E2" s="6">
        <v>2.0699999999999998</v>
      </c>
      <c r="F2" s="6">
        <v>1.89</v>
      </c>
      <c r="G2" s="6">
        <v>2.13</v>
      </c>
      <c r="H2" s="6">
        <v>2.2200000000000002</v>
      </c>
      <c r="I2" s="6">
        <v>2.0099999999999998</v>
      </c>
      <c r="J2" s="6">
        <v>1.86</v>
      </c>
      <c r="K2" s="6">
        <v>1.95</v>
      </c>
      <c r="L2" s="6">
        <v>1.84</v>
      </c>
      <c r="M2" s="10"/>
    </row>
    <row r="3" spans="1:20" ht="15" thickBot="1" x14ac:dyDescent="0.45">
      <c r="A3" s="16" t="s">
        <v>7</v>
      </c>
      <c r="B3" s="14">
        <v>2.19</v>
      </c>
      <c r="C3" s="8">
        <v>2.2599999999999998</v>
      </c>
      <c r="D3" s="8">
        <v>2.2799999999999998</v>
      </c>
      <c r="E3" s="8">
        <v>1.9</v>
      </c>
      <c r="F3" s="8">
        <v>2.0299999999999998</v>
      </c>
      <c r="G3" s="8">
        <v>2.08</v>
      </c>
      <c r="H3" s="8">
        <v>2</v>
      </c>
      <c r="I3" s="8">
        <v>2.04</v>
      </c>
      <c r="J3" s="8">
        <v>2.3199999999999998</v>
      </c>
      <c r="K3" s="8">
        <v>2.02</v>
      </c>
      <c r="L3" s="8">
        <v>2.2400000000000002</v>
      </c>
      <c r="M3" s="11">
        <v>2.35</v>
      </c>
    </row>
    <row r="4" spans="1:20" ht="15" thickBot="1" x14ac:dyDescent="0.45">
      <c r="B4" s="32">
        <f>B2-B3</f>
        <v>-0.20999999999999996</v>
      </c>
      <c r="C4" s="33">
        <f t="shared" ref="C4:M4" si="0">C2-C3</f>
        <v>5.0000000000000266E-2</v>
      </c>
      <c r="D4" s="33">
        <f t="shared" si="0"/>
        <v>-2.9999999999999805E-2</v>
      </c>
      <c r="E4" s="33">
        <f t="shared" si="0"/>
        <v>0.16999999999999993</v>
      </c>
      <c r="F4" s="33">
        <f t="shared" si="0"/>
        <v>-0.1399999999999999</v>
      </c>
      <c r="G4" s="33">
        <f t="shared" si="0"/>
        <v>4.9999999999999822E-2</v>
      </c>
      <c r="H4" s="33">
        <f t="shared" si="0"/>
        <v>0.2200000000000002</v>
      </c>
      <c r="I4" s="33">
        <f t="shared" si="0"/>
        <v>-3.0000000000000249E-2</v>
      </c>
      <c r="J4" s="33">
        <f t="shared" si="0"/>
        <v>-0.45999999999999974</v>
      </c>
      <c r="K4" s="33">
        <f t="shared" si="0"/>
        <v>-7.0000000000000062E-2</v>
      </c>
      <c r="L4" s="33">
        <f t="shared" si="0"/>
        <v>-0.40000000000000013</v>
      </c>
      <c r="M4" s="27">
        <f t="shared" si="0"/>
        <v>-2.35</v>
      </c>
      <c r="N4" t="s">
        <v>78</v>
      </c>
    </row>
    <row r="5" spans="1:20" ht="15" thickBot="1" x14ac:dyDescent="0.45">
      <c r="A5" s="1" t="s">
        <v>85</v>
      </c>
      <c r="B5" s="70">
        <f>AVERAGE(B2:L2)</f>
        <v>2.0463636363636364</v>
      </c>
    </row>
    <row r="6" spans="1:20" ht="15" thickBot="1" x14ac:dyDescent="0.45">
      <c r="A6" s="71" t="s">
        <v>86</v>
      </c>
      <c r="B6" s="37">
        <f>(B4-$B$5)^2</f>
        <v>5.0911768595041318</v>
      </c>
      <c r="C6" s="37">
        <f t="shared" ref="C6:L6" si="1">(C4-$B$5)^2</f>
        <v>3.9854677685950404</v>
      </c>
      <c r="D6" s="37">
        <f t="shared" si="1"/>
        <v>4.3112859504132226</v>
      </c>
      <c r="E6" s="37">
        <f t="shared" si="1"/>
        <v>3.520740495867769</v>
      </c>
      <c r="F6" s="37">
        <f t="shared" si="1"/>
        <v>4.780185950413224</v>
      </c>
      <c r="G6" s="37">
        <f t="shared" si="1"/>
        <v>3.9854677685950421</v>
      </c>
      <c r="H6" s="37">
        <f t="shared" si="1"/>
        <v>3.3356041322314045</v>
      </c>
      <c r="I6" s="37">
        <f t="shared" si="1"/>
        <v>4.3112859504132244</v>
      </c>
      <c r="J6" s="37">
        <f t="shared" si="1"/>
        <v>6.281858677685948</v>
      </c>
      <c r="K6" s="37">
        <f t="shared" si="1"/>
        <v>4.4789950413223139</v>
      </c>
      <c r="L6" s="37">
        <f t="shared" si="1"/>
        <v>5.9846950413223139</v>
      </c>
      <c r="T6" s="18"/>
    </row>
    <row r="7" spans="1:20" x14ac:dyDescent="0.4">
      <c r="A7" s="71" t="s">
        <v>87</v>
      </c>
      <c r="B7" s="42">
        <f>SUM(B6:L6)</f>
        <v>50.066763636363632</v>
      </c>
      <c r="C7" s="34" t="s">
        <v>73</v>
      </c>
      <c r="D7" s="67">
        <f>AVERAGE(B2:L2)</f>
        <v>2.0463636363636364</v>
      </c>
    </row>
    <row r="8" spans="1:20" ht="15" thickBot="1" x14ac:dyDescent="0.45">
      <c r="A8" s="71" t="s">
        <v>88</v>
      </c>
      <c r="B8" s="43">
        <f>SQRT(B7/(COUNT(B4:L4)-1))</f>
        <v>2.2375603597749856</v>
      </c>
      <c r="C8" s="68" t="s">
        <v>74</v>
      </c>
      <c r="D8" s="69">
        <f>AVERAGE(B3:M3)</f>
        <v>2.1425000000000001</v>
      </c>
    </row>
    <row r="9" spans="1:20" x14ac:dyDescent="0.4">
      <c r="A9" s="71" t="s">
        <v>89</v>
      </c>
      <c r="B9" s="43">
        <f>B5/(B8/SQRT(COUNT(B4:L4)))</f>
        <v>3.0332233661522223</v>
      </c>
    </row>
    <row r="10" spans="1:20" x14ac:dyDescent="0.4">
      <c r="A10" s="71" t="s">
        <v>90</v>
      </c>
      <c r="B10" s="43">
        <f>COUNT(B4:L4)-1</f>
        <v>10</v>
      </c>
    </row>
    <row r="11" spans="1:20" ht="15" thickBot="1" x14ac:dyDescent="0.45">
      <c r="A11" s="72" t="s">
        <v>91</v>
      </c>
      <c r="B11" s="16">
        <v>2.2280000000000002</v>
      </c>
    </row>
    <row r="12" spans="1:20" ht="15" thickBot="1" x14ac:dyDescent="0.45">
      <c r="A12" s="37" t="s">
        <v>19</v>
      </c>
      <c r="B12" s="32" t="s">
        <v>75</v>
      </c>
      <c r="C12" s="33"/>
      <c r="D12" s="33"/>
      <c r="E12" s="33"/>
      <c r="F12" s="33"/>
      <c r="G12" s="33"/>
      <c r="H12" s="33"/>
      <c r="I12" s="33"/>
      <c r="J12" s="33"/>
      <c r="K12" s="33"/>
      <c r="L12" s="27"/>
    </row>
    <row r="14" spans="1:20" ht="15" thickBot="1" x14ac:dyDescent="0.45"/>
    <row r="15" spans="1:20" ht="15" thickBot="1" x14ac:dyDescent="0.45">
      <c r="A15" s="25" t="s">
        <v>9</v>
      </c>
      <c r="B15" s="26" t="s">
        <v>1</v>
      </c>
      <c r="C15" s="27">
        <v>0.05</v>
      </c>
      <c r="E15" s="28" t="s">
        <v>15</v>
      </c>
      <c r="F15" s="29">
        <f>SQRT(C17)</f>
        <v>2.8284271247461903</v>
      </c>
    </row>
    <row r="16" spans="1:20" ht="15" thickBot="1" x14ac:dyDescent="0.45">
      <c r="A16" s="19" t="s">
        <v>10</v>
      </c>
      <c r="B16" s="20" t="s">
        <v>11</v>
      </c>
      <c r="C16" s="20" t="s">
        <v>12</v>
      </c>
      <c r="D16" s="21" t="s">
        <v>2</v>
      </c>
      <c r="E16" s="30" t="s">
        <v>16</v>
      </c>
      <c r="F16" s="31">
        <f>SQRT(C18)</f>
        <v>3.0659419433511785</v>
      </c>
    </row>
    <row r="17" spans="1:17" ht="15" thickBot="1" x14ac:dyDescent="0.45">
      <c r="A17" s="22" t="s">
        <v>13</v>
      </c>
      <c r="B17" s="23">
        <v>120.8</v>
      </c>
      <c r="C17" s="23">
        <v>8</v>
      </c>
      <c r="D17" s="24">
        <v>50</v>
      </c>
      <c r="E17" s="32" t="s">
        <v>17</v>
      </c>
      <c r="F17" s="27">
        <f>(B17-B18)/(SQRT((F15/D17)+(F16/D18)))</f>
        <v>-21.552520126765028</v>
      </c>
      <c r="G17" s="5" t="s">
        <v>21</v>
      </c>
      <c r="H17" s="6" t="s">
        <v>22</v>
      </c>
      <c r="I17" s="6"/>
      <c r="J17" s="10"/>
    </row>
    <row r="18" spans="1:17" ht="15" thickBot="1" x14ac:dyDescent="0.45">
      <c r="A18" s="35" t="s">
        <v>14</v>
      </c>
      <c r="B18" s="36">
        <v>128.19999999999999</v>
      </c>
      <c r="C18" s="36">
        <v>9.4</v>
      </c>
      <c r="D18" s="24">
        <v>50</v>
      </c>
      <c r="E18" s="34" t="s">
        <v>18</v>
      </c>
      <c r="F18" s="21" t="s">
        <v>20</v>
      </c>
      <c r="G18" s="7" t="s">
        <v>23</v>
      </c>
      <c r="H18" s="8" t="s">
        <v>24</v>
      </c>
      <c r="I18" s="8"/>
      <c r="J18" s="11"/>
    </row>
    <row r="19" spans="1:17" ht="15" thickBot="1" x14ac:dyDescent="0.45">
      <c r="A19" s="37" t="s">
        <v>19</v>
      </c>
      <c r="B19" s="33" t="s">
        <v>25</v>
      </c>
      <c r="C19" s="33"/>
      <c r="D19" s="33"/>
      <c r="E19" s="33"/>
      <c r="F19" s="33"/>
      <c r="G19" s="33"/>
      <c r="H19" s="27"/>
      <c r="J19" s="17"/>
    </row>
    <row r="20" spans="1:17" x14ac:dyDescent="0.4">
      <c r="J20" s="9"/>
    </row>
    <row r="21" spans="1:17" ht="15" thickBot="1" x14ac:dyDescent="0.45">
      <c r="J21" s="9"/>
    </row>
    <row r="22" spans="1:17" ht="14.4" customHeight="1" thickBot="1" x14ac:dyDescent="0.45">
      <c r="A22" s="25" t="s">
        <v>26</v>
      </c>
      <c r="B22" s="26" t="s">
        <v>1</v>
      </c>
      <c r="C22" s="27">
        <v>0.05</v>
      </c>
      <c r="J22" s="9"/>
    </row>
    <row r="23" spans="1:17" ht="15" thickBot="1" x14ac:dyDescent="0.45">
      <c r="J23" s="9"/>
    </row>
    <row r="24" spans="1:17" ht="15" thickBot="1" x14ac:dyDescent="0.45">
      <c r="A24" s="41" t="s">
        <v>28</v>
      </c>
      <c r="B24" s="73" t="s">
        <v>27</v>
      </c>
      <c r="C24" s="74"/>
      <c r="D24" s="74"/>
      <c r="E24" s="74"/>
      <c r="F24" s="74"/>
      <c r="G24" s="74"/>
      <c r="H24" s="74"/>
      <c r="I24" s="74"/>
      <c r="J24" s="78" t="s">
        <v>77</v>
      </c>
      <c r="K24" s="79" t="s">
        <v>2</v>
      </c>
      <c r="M24" s="32"/>
      <c r="N24" s="87" t="s">
        <v>76</v>
      </c>
    </row>
    <row r="25" spans="1:17" x14ac:dyDescent="0.4">
      <c r="A25" s="42" t="s">
        <v>29</v>
      </c>
      <c r="B25" s="39">
        <v>1600</v>
      </c>
      <c r="C25" s="38">
        <v>1610</v>
      </c>
      <c r="D25" s="38">
        <v>1650</v>
      </c>
      <c r="E25" s="38">
        <v>1680</v>
      </c>
      <c r="F25" s="38">
        <v>1700</v>
      </c>
      <c r="G25" s="38">
        <v>1800</v>
      </c>
      <c r="H25" s="38"/>
      <c r="I25" s="88"/>
      <c r="J25" s="80">
        <f>SUM(B25:G25)</f>
        <v>10040</v>
      </c>
      <c r="K25" s="81">
        <v>6</v>
      </c>
      <c r="M25" s="75" t="s">
        <v>29</v>
      </c>
      <c r="N25" s="86">
        <f>AVERAGE(B25:G25)</f>
        <v>1673.3333333333333</v>
      </c>
    </row>
    <row r="26" spans="1:17" x14ac:dyDescent="0.4">
      <c r="A26" s="43" t="s">
        <v>30</v>
      </c>
      <c r="B26" s="40">
        <v>1580</v>
      </c>
      <c r="C26" s="12">
        <v>1640</v>
      </c>
      <c r="D26" s="12">
        <v>1640</v>
      </c>
      <c r="E26" s="12">
        <v>1700</v>
      </c>
      <c r="F26" s="12"/>
      <c r="G26" s="12"/>
      <c r="H26" s="12"/>
      <c r="I26" s="89"/>
      <c r="J26" s="82">
        <f>SUM(B26:E26)</f>
        <v>6560</v>
      </c>
      <c r="K26" s="81">
        <v>4</v>
      </c>
      <c r="M26" s="76" t="s">
        <v>30</v>
      </c>
      <c r="N26" s="83">
        <f>AVERAGE(B26:E26)</f>
        <v>1640</v>
      </c>
    </row>
    <row r="27" spans="1:17" x14ac:dyDescent="0.4">
      <c r="A27" s="43" t="s">
        <v>31</v>
      </c>
      <c r="B27" s="40">
        <v>1460</v>
      </c>
      <c r="C27" s="12">
        <v>1550</v>
      </c>
      <c r="D27" s="12">
        <v>1600</v>
      </c>
      <c r="E27" s="12">
        <v>1620</v>
      </c>
      <c r="F27" s="12">
        <v>1660</v>
      </c>
      <c r="G27" s="12">
        <v>1740</v>
      </c>
      <c r="H27" s="12">
        <v>1820</v>
      </c>
      <c r="I27" s="89"/>
      <c r="J27" s="80">
        <f>SUM(B27:H27)</f>
        <v>11450</v>
      </c>
      <c r="K27" s="81">
        <v>7</v>
      </c>
      <c r="M27" s="76" t="s">
        <v>31</v>
      </c>
      <c r="N27" s="84">
        <f>AVERAGE(B27:H27)</f>
        <v>1635.7142857142858</v>
      </c>
    </row>
    <row r="28" spans="1:17" ht="15" thickBot="1" x14ac:dyDescent="0.45">
      <c r="A28" s="16" t="s">
        <v>32</v>
      </c>
      <c r="B28" s="40">
        <v>1510</v>
      </c>
      <c r="C28" s="12">
        <v>1520</v>
      </c>
      <c r="D28" s="12">
        <v>1530</v>
      </c>
      <c r="E28" s="12">
        <v>1570</v>
      </c>
      <c r="F28" s="12">
        <v>1680</v>
      </c>
      <c r="G28" s="12"/>
      <c r="H28" s="12"/>
      <c r="I28" s="89"/>
      <c r="J28" s="90">
        <f>SUM(B28:F28)</f>
        <v>7810</v>
      </c>
      <c r="K28" s="91">
        <v>5</v>
      </c>
      <c r="M28" s="77" t="s">
        <v>32</v>
      </c>
      <c r="N28" s="85">
        <f>AVERAGE(B28:F28)</f>
        <v>1562</v>
      </c>
    </row>
    <row r="29" spans="1:17" ht="15" thickBot="1" x14ac:dyDescent="0.45">
      <c r="A29" s="46" t="s">
        <v>21</v>
      </c>
      <c r="B29" s="47" t="s">
        <v>57</v>
      </c>
      <c r="C29" s="47"/>
      <c r="D29" s="47"/>
      <c r="E29" s="48"/>
      <c r="F29" s="48"/>
      <c r="G29" s="49"/>
      <c r="H29" s="50" t="s">
        <v>70</v>
      </c>
      <c r="I29" s="51">
        <v>3.0395246565938502E-2</v>
      </c>
    </row>
    <row r="30" spans="1:17" ht="15" thickBot="1" x14ac:dyDescent="0.45">
      <c r="A30" s="53" t="s">
        <v>23</v>
      </c>
      <c r="B30" s="52" t="s">
        <v>58</v>
      </c>
      <c r="C30" s="52"/>
      <c r="D30" s="52"/>
      <c r="E30" s="54"/>
      <c r="F30" s="54"/>
      <c r="G30" s="55"/>
      <c r="H30" s="37" t="s">
        <v>71</v>
      </c>
      <c r="O30" t="s">
        <v>53</v>
      </c>
      <c r="P30">
        <v>0.55872173913043488</v>
      </c>
      <c r="Q30">
        <v>22</v>
      </c>
    </row>
    <row r="31" spans="1:17" x14ac:dyDescent="0.4">
      <c r="A31" s="66" t="s">
        <v>54</v>
      </c>
      <c r="B31" s="56" t="s">
        <v>72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7"/>
      <c r="N31" s="58"/>
      <c r="O31" s="59"/>
    </row>
    <row r="32" spans="1:17" ht="15" thickBot="1" x14ac:dyDescent="0.45">
      <c r="A32" s="60" t="s">
        <v>56</v>
      </c>
      <c r="B32" s="61" t="s">
        <v>55</v>
      </c>
      <c r="C32" s="61"/>
      <c r="D32" s="61"/>
      <c r="E32" s="61"/>
      <c r="F32" s="61"/>
      <c r="G32" s="44"/>
      <c r="H32" s="44"/>
      <c r="I32" s="44"/>
      <c r="J32" s="62"/>
      <c r="K32" s="63"/>
      <c r="L32" s="63"/>
      <c r="M32" s="63"/>
      <c r="N32" s="64"/>
      <c r="O32" s="65"/>
    </row>
    <row r="34" spans="1:5" x14ac:dyDescent="0.4">
      <c r="A34" t="s">
        <v>84</v>
      </c>
    </row>
    <row r="36" spans="1:5" ht="15" thickBot="1" x14ac:dyDescent="0.45">
      <c r="A36" t="s">
        <v>34</v>
      </c>
    </row>
    <row r="37" spans="1:5" x14ac:dyDescent="0.4">
      <c r="A37" s="94" t="s">
        <v>35</v>
      </c>
      <c r="B37" s="94" t="s">
        <v>36</v>
      </c>
      <c r="C37" s="94" t="s">
        <v>37</v>
      </c>
      <c r="D37" s="94" t="s">
        <v>3</v>
      </c>
      <c r="E37" s="94" t="s">
        <v>4</v>
      </c>
    </row>
    <row r="38" spans="1:5" x14ac:dyDescent="0.4">
      <c r="A38" s="92" t="s">
        <v>38</v>
      </c>
      <c r="B38" s="92">
        <v>2</v>
      </c>
      <c r="C38" s="92">
        <v>4.17</v>
      </c>
      <c r="D38" s="92">
        <v>2.085</v>
      </c>
      <c r="E38" s="92">
        <v>2.2049999999999993E-2</v>
      </c>
    </row>
    <row r="39" spans="1:5" x14ac:dyDescent="0.4">
      <c r="A39" s="92" t="s">
        <v>39</v>
      </c>
      <c r="B39" s="92">
        <v>2</v>
      </c>
      <c r="C39" s="92">
        <v>4.57</v>
      </c>
      <c r="D39" s="92">
        <v>2.2850000000000001</v>
      </c>
      <c r="E39" s="92">
        <v>1.2500000000000133E-3</v>
      </c>
    </row>
    <row r="40" spans="1:5" x14ac:dyDescent="0.4">
      <c r="A40" s="92" t="s">
        <v>40</v>
      </c>
      <c r="B40" s="92">
        <v>2</v>
      </c>
      <c r="C40" s="92">
        <v>4.5299999999999994</v>
      </c>
      <c r="D40" s="92">
        <v>2.2649999999999997</v>
      </c>
      <c r="E40" s="92">
        <v>4.4999999999999413E-4</v>
      </c>
    </row>
    <row r="41" spans="1:5" x14ac:dyDescent="0.4">
      <c r="A41" s="92" t="s">
        <v>41</v>
      </c>
      <c r="B41" s="92">
        <v>2</v>
      </c>
      <c r="C41" s="92">
        <v>3.9699999999999998</v>
      </c>
      <c r="D41" s="92">
        <v>1.9849999999999999</v>
      </c>
      <c r="E41" s="92">
        <v>1.4449999999999987E-2</v>
      </c>
    </row>
    <row r="42" spans="1:5" x14ac:dyDescent="0.4">
      <c r="A42" s="92" t="s">
        <v>42</v>
      </c>
      <c r="B42" s="92">
        <v>2</v>
      </c>
      <c r="C42" s="92">
        <v>3.92</v>
      </c>
      <c r="D42" s="92">
        <v>1.96</v>
      </c>
      <c r="E42" s="92">
        <v>9.7999999999999858E-3</v>
      </c>
    </row>
    <row r="43" spans="1:5" x14ac:dyDescent="0.4">
      <c r="A43" s="92" t="s">
        <v>43</v>
      </c>
      <c r="B43" s="92">
        <v>2</v>
      </c>
      <c r="C43" s="92">
        <v>4.21</v>
      </c>
      <c r="D43" s="92">
        <v>2.105</v>
      </c>
      <c r="E43" s="92">
        <v>1.2499999999999911E-3</v>
      </c>
    </row>
    <row r="44" spans="1:5" x14ac:dyDescent="0.4">
      <c r="A44" s="92" t="s">
        <v>44</v>
      </c>
      <c r="B44" s="92">
        <v>2</v>
      </c>
      <c r="C44" s="92">
        <v>4.2200000000000006</v>
      </c>
      <c r="D44" s="92">
        <v>2.1100000000000003</v>
      </c>
      <c r="E44" s="92">
        <v>2.4200000000000041E-2</v>
      </c>
    </row>
    <row r="45" spans="1:5" x14ac:dyDescent="0.4">
      <c r="A45" s="92" t="s">
        <v>79</v>
      </c>
      <c r="B45" s="92">
        <v>2</v>
      </c>
      <c r="C45" s="92">
        <v>4.05</v>
      </c>
      <c r="D45" s="92">
        <v>2.0249999999999999</v>
      </c>
      <c r="E45" s="92">
        <v>4.5000000000000747E-4</v>
      </c>
    </row>
    <row r="46" spans="1:5" x14ac:dyDescent="0.4">
      <c r="A46" s="92" t="s">
        <v>80</v>
      </c>
      <c r="B46" s="92">
        <v>2</v>
      </c>
      <c r="C46" s="92">
        <v>4.18</v>
      </c>
      <c r="D46" s="92">
        <v>2.09</v>
      </c>
      <c r="E46" s="92">
        <v>0.10580000000000211</v>
      </c>
    </row>
    <row r="47" spans="1:5" x14ac:dyDescent="0.4">
      <c r="A47" s="92" t="s">
        <v>81</v>
      </c>
      <c r="B47" s="92">
        <v>2</v>
      </c>
      <c r="C47" s="92">
        <v>3.9699999999999998</v>
      </c>
      <c r="D47" s="92">
        <v>1.9849999999999999</v>
      </c>
      <c r="E47" s="92">
        <v>2.4500000000000043E-3</v>
      </c>
    </row>
    <row r="48" spans="1:5" x14ac:dyDescent="0.4">
      <c r="A48" s="92" t="s">
        <v>82</v>
      </c>
      <c r="B48" s="92">
        <v>2</v>
      </c>
      <c r="C48" s="92">
        <v>4.08</v>
      </c>
      <c r="D48" s="92">
        <v>2.04</v>
      </c>
      <c r="E48" s="92">
        <v>8.0000000000000043E-2</v>
      </c>
    </row>
    <row r="49" spans="1:7" ht="15" thickBot="1" x14ac:dyDescent="0.45">
      <c r="A49" s="93" t="s">
        <v>83</v>
      </c>
      <c r="B49" s="93">
        <v>1</v>
      </c>
      <c r="C49" s="93">
        <v>2.35</v>
      </c>
      <c r="D49" s="93">
        <v>2.35</v>
      </c>
      <c r="E49" s="93" t="e">
        <v>#DIV/0!</v>
      </c>
    </row>
    <row r="52" spans="1:7" x14ac:dyDescent="0.4">
      <c r="A52" t="s">
        <v>45</v>
      </c>
    </row>
    <row r="53" spans="1:7" x14ac:dyDescent="0.4">
      <c r="A53" t="s">
        <v>46</v>
      </c>
      <c r="B53" t="s">
        <v>47</v>
      </c>
      <c r="C53" t="s">
        <v>5</v>
      </c>
      <c r="D53" t="s">
        <v>48</v>
      </c>
      <c r="E53" t="s">
        <v>6</v>
      </c>
      <c r="F53" t="s">
        <v>49</v>
      </c>
      <c r="G53" t="s">
        <v>50</v>
      </c>
    </row>
    <row r="54" spans="1:7" x14ac:dyDescent="0.4">
      <c r="A54" t="s">
        <v>51</v>
      </c>
      <c r="B54">
        <v>0.29657173913043489</v>
      </c>
      <c r="C54">
        <v>11</v>
      </c>
      <c r="D54">
        <v>2.69610671936759E-2</v>
      </c>
      <c r="E54">
        <v>1.1313055087943351</v>
      </c>
      <c r="F54">
        <v>0.42076500646152853</v>
      </c>
      <c r="G54">
        <v>2.8179304699530876</v>
      </c>
    </row>
    <row r="55" spans="1:7" x14ac:dyDescent="0.4">
      <c r="A55" t="s">
        <v>52</v>
      </c>
      <c r="B55">
        <v>0.26214999999999999</v>
      </c>
      <c r="C55">
        <v>11</v>
      </c>
      <c r="D55">
        <v>2.383181818181818E-2</v>
      </c>
    </row>
  </sheetData>
  <mergeCells count="1">
    <mergeCell ref="B24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D1B5-8B95-43D2-AC9C-A492D24FDAEC}">
  <dimension ref="A1:C14"/>
  <sheetViews>
    <sheetView workbookViewId="0">
      <selection activeCell="B13" sqref="B13"/>
    </sheetView>
  </sheetViews>
  <sheetFormatPr defaultRowHeight="14.6" x14ac:dyDescent="0.4"/>
  <cols>
    <col min="1" max="1" width="31.921875" customWidth="1"/>
    <col min="2" max="2" width="19.23046875" customWidth="1"/>
    <col min="3" max="3" width="20" customWidth="1"/>
  </cols>
  <sheetData>
    <row r="1" spans="1:3" x14ac:dyDescent="0.4">
      <c r="A1" t="s">
        <v>59</v>
      </c>
    </row>
    <row r="2" spans="1:3" ht="15" thickBot="1" x14ac:dyDescent="0.45"/>
    <row r="3" spans="1:3" x14ac:dyDescent="0.4">
      <c r="A3" s="45"/>
      <c r="B3" s="45" t="s">
        <v>60</v>
      </c>
      <c r="C3" s="45" t="s">
        <v>61</v>
      </c>
    </row>
    <row r="4" spans="1:3" x14ac:dyDescent="0.4">
      <c r="A4" t="s">
        <v>3</v>
      </c>
      <c r="B4">
        <v>1673.3333333333333</v>
      </c>
      <c r="C4">
        <v>1562</v>
      </c>
    </row>
    <row r="5" spans="1:3" x14ac:dyDescent="0.4">
      <c r="A5" t="s">
        <v>4</v>
      </c>
      <c r="B5">
        <v>5346.666666666667</v>
      </c>
      <c r="C5">
        <v>4870</v>
      </c>
    </row>
    <row r="6" spans="1:3" x14ac:dyDescent="0.4">
      <c r="A6" t="s">
        <v>62</v>
      </c>
      <c r="B6">
        <v>6</v>
      </c>
      <c r="C6">
        <v>5</v>
      </c>
    </row>
    <row r="7" spans="1:3" x14ac:dyDescent="0.4">
      <c r="A7" t="s">
        <v>63</v>
      </c>
      <c r="B7">
        <v>5134.8148148148148</v>
      </c>
    </row>
    <row r="8" spans="1:3" x14ac:dyDescent="0.4">
      <c r="A8" t="s">
        <v>64</v>
      </c>
      <c r="B8">
        <v>0</v>
      </c>
    </row>
    <row r="9" spans="1:3" x14ac:dyDescent="0.4">
      <c r="A9" t="s">
        <v>5</v>
      </c>
      <c r="B9">
        <v>9</v>
      </c>
    </row>
    <row r="10" spans="1:3" x14ac:dyDescent="0.4">
      <c r="A10" t="s">
        <v>65</v>
      </c>
      <c r="B10">
        <v>2.5658254239063938</v>
      </c>
    </row>
    <row r="11" spans="1:3" x14ac:dyDescent="0.4">
      <c r="A11" t="s">
        <v>66</v>
      </c>
      <c r="B11">
        <v>1.5197623282969266E-2</v>
      </c>
    </row>
    <row r="12" spans="1:3" x14ac:dyDescent="0.4">
      <c r="A12" t="s">
        <v>67</v>
      </c>
      <c r="B12">
        <v>1.8331129326562374</v>
      </c>
    </row>
    <row r="13" spans="1:3" x14ac:dyDescent="0.4">
      <c r="A13" t="s">
        <v>68</v>
      </c>
      <c r="B13">
        <v>3.0395246565938502E-2</v>
      </c>
    </row>
    <row r="14" spans="1:3" ht="15" thickBot="1" x14ac:dyDescent="0.45">
      <c r="A14" s="44" t="s">
        <v>69</v>
      </c>
      <c r="B14" s="44">
        <v>2.2621571627982053</v>
      </c>
      <c r="C14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2481-7F3E-47F2-B2FB-4EB60C3A74CA}">
  <dimension ref="A1:G19"/>
  <sheetViews>
    <sheetView workbookViewId="0">
      <selection activeCell="F15" sqref="F15"/>
    </sheetView>
  </sheetViews>
  <sheetFormatPr defaultRowHeight="14.6" x14ac:dyDescent="0.4"/>
  <cols>
    <col min="1" max="1" width="19.765625" customWidth="1"/>
    <col min="5" max="5" width="12.69140625" customWidth="1"/>
    <col min="6" max="6" width="13.84375" customWidth="1"/>
    <col min="7" max="7" width="16.07421875" customWidth="1"/>
  </cols>
  <sheetData>
    <row r="1" spans="1:7" x14ac:dyDescent="0.4">
      <c r="A1" t="s">
        <v>33</v>
      </c>
    </row>
    <row r="3" spans="1:7" ht="15" thickBot="1" x14ac:dyDescent="0.45">
      <c r="A3" t="s">
        <v>34</v>
      </c>
    </row>
    <row r="4" spans="1:7" x14ac:dyDescent="0.4">
      <c r="A4" s="45" t="s">
        <v>35</v>
      </c>
      <c r="B4" s="45" t="s">
        <v>36</v>
      </c>
      <c r="C4" s="45" t="s">
        <v>37</v>
      </c>
      <c r="D4" s="45" t="s">
        <v>3</v>
      </c>
      <c r="E4" s="45" t="s">
        <v>4</v>
      </c>
    </row>
    <row r="5" spans="1:7" x14ac:dyDescent="0.4">
      <c r="A5" t="s">
        <v>38</v>
      </c>
      <c r="B5">
        <v>4</v>
      </c>
      <c r="C5">
        <v>6150</v>
      </c>
      <c r="D5">
        <v>1537.5</v>
      </c>
      <c r="E5">
        <v>4158.333333333333</v>
      </c>
    </row>
    <row r="6" spans="1:7" x14ac:dyDescent="0.4">
      <c r="A6" t="s">
        <v>39</v>
      </c>
      <c r="B6">
        <v>4</v>
      </c>
      <c r="C6">
        <v>6320</v>
      </c>
      <c r="D6">
        <v>1580</v>
      </c>
      <c r="E6">
        <v>3000</v>
      </c>
    </row>
    <row r="7" spans="1:7" x14ac:dyDescent="0.4">
      <c r="A7" t="s">
        <v>40</v>
      </c>
      <c r="B7">
        <v>4</v>
      </c>
      <c r="C7">
        <v>6420</v>
      </c>
      <c r="D7">
        <v>1605</v>
      </c>
      <c r="E7">
        <v>2966.6666666666665</v>
      </c>
    </row>
    <row r="8" spans="1:7" x14ac:dyDescent="0.4">
      <c r="A8" t="s">
        <v>41</v>
      </c>
      <c r="B8">
        <v>4</v>
      </c>
      <c r="C8">
        <v>6570</v>
      </c>
      <c r="D8">
        <v>1642.5</v>
      </c>
      <c r="E8">
        <v>3491.6666666666665</v>
      </c>
    </row>
    <row r="9" spans="1:7" x14ac:dyDescent="0.4">
      <c r="A9" t="s">
        <v>42</v>
      </c>
      <c r="B9">
        <v>3</v>
      </c>
      <c r="C9">
        <v>5040</v>
      </c>
      <c r="D9">
        <v>1680</v>
      </c>
      <c r="E9">
        <v>400</v>
      </c>
    </row>
    <row r="10" spans="1:7" x14ac:dyDescent="0.4">
      <c r="A10" t="s">
        <v>43</v>
      </c>
      <c r="B10">
        <v>2</v>
      </c>
      <c r="C10">
        <v>3540</v>
      </c>
      <c r="D10">
        <v>1770</v>
      </c>
      <c r="E10">
        <v>1800</v>
      </c>
    </row>
    <row r="11" spans="1:7" ht="15" thickBot="1" x14ac:dyDescent="0.45">
      <c r="A11" s="44" t="s">
        <v>44</v>
      </c>
      <c r="B11" s="44">
        <v>1</v>
      </c>
      <c r="C11" s="44">
        <v>1820</v>
      </c>
      <c r="D11" s="44">
        <v>1820</v>
      </c>
      <c r="E11" s="44" t="e">
        <v>#DIV/0!</v>
      </c>
    </row>
    <row r="14" spans="1:7" ht="15" thickBot="1" x14ac:dyDescent="0.45">
      <c r="A14" t="s">
        <v>45</v>
      </c>
    </row>
    <row r="15" spans="1:7" x14ac:dyDescent="0.4">
      <c r="A15" s="45" t="s">
        <v>46</v>
      </c>
      <c r="B15" s="45" t="s">
        <v>47</v>
      </c>
      <c r="C15" s="45" t="s">
        <v>5</v>
      </c>
      <c r="D15" s="45" t="s">
        <v>48</v>
      </c>
      <c r="E15" s="45" t="s">
        <v>6</v>
      </c>
      <c r="F15" s="45" t="s">
        <v>49</v>
      </c>
      <c r="G15" s="45" t="s">
        <v>50</v>
      </c>
    </row>
    <row r="16" spans="1:7" x14ac:dyDescent="0.4">
      <c r="A16" t="s">
        <v>51</v>
      </c>
      <c r="B16">
        <v>130150</v>
      </c>
      <c r="C16">
        <v>6</v>
      </c>
      <c r="D16">
        <v>21691.666666666668</v>
      </c>
      <c r="E16">
        <v>7.4884925201380907</v>
      </c>
      <c r="F16">
        <v>7.5535837211727756E-4</v>
      </c>
      <c r="G16">
        <v>2.7904649973675064</v>
      </c>
    </row>
    <row r="17" spans="1:7" x14ac:dyDescent="0.4">
      <c r="A17" t="s">
        <v>52</v>
      </c>
      <c r="B17">
        <v>43450</v>
      </c>
      <c r="C17">
        <v>15</v>
      </c>
      <c r="D17">
        <v>2896.6666666666665</v>
      </c>
    </row>
    <row r="19" spans="1:7" ht="15" thickBot="1" x14ac:dyDescent="0.45">
      <c r="A19" s="44" t="s">
        <v>53</v>
      </c>
      <c r="B19" s="44">
        <v>173600</v>
      </c>
      <c r="C19" s="44">
        <v>21</v>
      </c>
      <c r="D19" s="44"/>
      <c r="E19" s="44"/>
      <c r="F19" s="44"/>
      <c r="G19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кулешов</dc:creator>
  <cp:lastModifiedBy>артем кулешов</cp:lastModifiedBy>
  <dcterms:created xsi:type="dcterms:W3CDTF">2025-01-02T16:03:03Z</dcterms:created>
  <dcterms:modified xsi:type="dcterms:W3CDTF">2025-01-08T10:41:26Z</dcterms:modified>
</cp:coreProperties>
</file>