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ua\Sync\Data Science projects\Health analysis\"/>
    </mc:Choice>
  </mc:AlternateContent>
  <xr:revisionPtr revIDLastSave="0" documentId="8_{8B889E51-B173-4BED-BF72-7ED0E77CFDD4}" xr6:coauthVersionLast="41" xr6:coauthVersionMax="41" xr10:uidLastSave="{00000000-0000-0000-0000-000000000000}"/>
  <bookViews>
    <workbookView xWindow="1830" yWindow="3585" windowWidth="21600" windowHeight="12675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F69" i="1"/>
  <c r="F106" i="1"/>
  <c r="F138" i="1"/>
  <c r="F170" i="1"/>
  <c r="F203" i="1"/>
  <c r="F238" i="1"/>
  <c r="F268" i="1"/>
  <c r="F297" i="1"/>
  <c r="F324" i="1"/>
  <c r="F361" i="1"/>
  <c r="F391" i="1"/>
  <c r="F428" i="1"/>
  <c r="F455" i="1"/>
  <c r="F488" i="1"/>
  <c r="F524" i="1"/>
  <c r="F560" i="1"/>
  <c r="F590" i="1"/>
  <c r="F621" i="1"/>
  <c r="F651" i="1"/>
  <c r="F686" i="1"/>
  <c r="F725" i="1"/>
  <c r="F762" i="1"/>
  <c r="F793" i="1"/>
  <c r="F827" i="1"/>
  <c r="F855" i="1"/>
  <c r="F886" i="1"/>
  <c r="F914" i="1"/>
  <c r="F954" i="1"/>
  <c r="F985" i="1"/>
  <c r="F1023" i="1"/>
  <c r="F1058" i="1"/>
  <c r="F1097" i="1"/>
  <c r="F1129" i="1"/>
  <c r="F1158" i="1"/>
  <c r="F1191" i="1"/>
  <c r="F1220" i="1"/>
  <c r="F1259" i="1"/>
  <c r="F1287" i="1"/>
  <c r="F1316" i="1"/>
  <c r="F1352" i="1"/>
  <c r="F1386" i="1"/>
  <c r="F1422" i="1"/>
  <c r="F1455" i="1"/>
  <c r="F1487" i="1"/>
  <c r="F1523" i="1"/>
  <c r="F1556" i="1"/>
  <c r="F1588" i="1"/>
  <c r="F1616" i="1"/>
  <c r="F1642" i="1"/>
  <c r="F1668" i="1"/>
  <c r="F1698" i="1"/>
  <c r="F1730" i="1"/>
  <c r="F1760" i="1"/>
  <c r="F1790" i="1"/>
  <c r="F1819" i="1"/>
  <c r="F1847" i="1"/>
  <c r="F1882" i="1"/>
  <c r="F1916" i="1"/>
  <c r="F1939" i="1"/>
  <c r="F1963" i="1"/>
  <c r="F1992" i="1"/>
  <c r="F2027" i="1"/>
  <c r="F2064" i="1"/>
  <c r="F2093" i="1"/>
  <c r="F2125" i="1"/>
  <c r="F2151" i="1"/>
  <c r="F2180" i="1"/>
  <c r="F2208" i="1"/>
  <c r="F2243" i="1"/>
  <c r="F2273" i="1"/>
  <c r="F2298" i="1"/>
  <c r="F2319" i="1"/>
  <c r="F2349" i="1"/>
  <c r="F2377" i="1"/>
  <c r="F2412" i="1"/>
  <c r="F2442" i="1"/>
  <c r="F2472" i="1"/>
  <c r="F2502" i="1"/>
</calcChain>
</file>

<file path=xl/sharedStrings.xml><?xml version="1.0" encoding="utf-8"?>
<sst xmlns="http://schemas.openxmlformats.org/spreadsheetml/2006/main" count="11285" uniqueCount="1409">
  <si>
    <t>Date:</t>
  </si>
  <si>
    <t>December 31st, 2019</t>
  </si>
  <si>
    <t>Meals</t>
  </si>
  <si>
    <t>Meal</t>
  </si>
  <si>
    <t>Item Brand</t>
  </si>
  <si>
    <t>Item Name</t>
  </si>
  <si>
    <t>Your Servings</t>
  </si>
  <si>
    <t>Your Total Calories</t>
  </si>
  <si>
    <t>Your Total Sugars</t>
  </si>
  <si>
    <t>Your Total Carbs</t>
  </si>
  <si>
    <t>Your Total Fats</t>
  </si>
  <si>
    <t>Your Total Protein</t>
  </si>
  <si>
    <t>Your Total Cholesterol</t>
  </si>
  <si>
    <t>Your Total Sodium</t>
  </si>
  <si>
    <t>Your Total Dietary Fiber</t>
  </si>
  <si>
    <t>Calories</t>
  </si>
  <si>
    <t>Sugars</t>
  </si>
  <si>
    <t>Carbs</t>
  </si>
  <si>
    <t>Fats</t>
  </si>
  <si>
    <t>Protein</t>
  </si>
  <si>
    <t>Cholesterol</t>
  </si>
  <si>
    <t>Sodium</t>
  </si>
  <si>
    <t>Dietary Fiber</t>
  </si>
  <si>
    <t>breakfast</t>
  </si>
  <si>
    <t>Silk</t>
  </si>
  <si>
    <t>Almondmilk</t>
  </si>
  <si>
    <t>7g</t>
  </si>
  <si>
    <t>8g</t>
  </si>
  <si>
    <t>2.5g</t>
  </si>
  <si>
    <t>1g</t>
  </si>
  <si>
    <t>0mg</t>
  </si>
  <si>
    <t>160mg</t>
  </si>
  <si>
    <t>0.5g</t>
  </si>
  <si>
    <t>Centrum</t>
  </si>
  <si>
    <t>Centrum Adults under 50</t>
  </si>
  <si>
    <t>Golden Kiwi</t>
  </si>
  <si>
    <t>5g</t>
  </si>
  <si>
    <t>50g</t>
  </si>
  <si>
    <t>0g</t>
  </si>
  <si>
    <t>30g</t>
  </si>
  <si>
    <t>Muesli 115g</t>
  </si>
  <si>
    <t>Oatmeal, Chocolate Chip, and Walnut Cookies</t>
  </si>
  <si>
    <t>Douglas Laboratories</t>
  </si>
  <si>
    <t>Vitamin D - 5000 IU</t>
  </si>
  <si>
    <t>banana</t>
  </si>
  <si>
    <t>14.431g</t>
  </si>
  <si>
    <t>26.95g</t>
  </si>
  <si>
    <t>0.39g</t>
  </si>
  <si>
    <t>1.29g</t>
  </si>
  <si>
    <t>1.18mg</t>
  </si>
  <si>
    <t>3.068g</t>
  </si>
  <si>
    <t>lunch</t>
  </si>
  <si>
    <t>Parmela Creamery</t>
  </si>
  <si>
    <t>Aged Nutcheese</t>
  </si>
  <si>
    <t>12g</t>
  </si>
  <si>
    <t>6g</t>
  </si>
  <si>
    <t>2g</t>
  </si>
  <si>
    <t>254mg</t>
  </si>
  <si>
    <t>Bragg</t>
  </si>
  <si>
    <t>Nutritional Yeast Seasoning</t>
  </si>
  <si>
    <t>nullg</t>
  </si>
  <si>
    <t>3g</t>
  </si>
  <si>
    <t>nullmg</t>
  </si>
  <si>
    <t>Newman's Own</t>
  </si>
  <si>
    <t>Pasta Sauce, Alfredo</t>
  </si>
  <si>
    <t>40mg</t>
  </si>
  <si>
    <t>410mg</t>
  </si>
  <si>
    <t>Rotini Pasta Cooked</t>
  </si>
  <si>
    <t>42g</t>
  </si>
  <si>
    <t>Nasoya</t>
  </si>
  <si>
    <t>Tofu, Firm Organic</t>
  </si>
  <si>
    <t>3.5g</t>
  </si>
  <si>
    <t>20mg</t>
  </si>
  <si>
    <t>Morton &amp; Bassett Spices</t>
  </si>
  <si>
    <t>Turmeric</t>
  </si>
  <si>
    <t>olive oil</t>
  </si>
  <si>
    <t>0.00g</t>
  </si>
  <si>
    <t>13.50g</t>
  </si>
  <si>
    <t>0.27mg</t>
  </si>
  <si>
    <t>Fitness</t>
  </si>
  <si>
    <t>Exercise Done</t>
  </si>
  <si>
    <t>Minutes</t>
  </si>
  <si>
    <t>Calories Burned</t>
  </si>
  <si>
    <t>Heart Rate</t>
  </si>
  <si>
    <t>Distance</t>
  </si>
  <si>
    <t>Other (Manual) - iPhone Daily Steps</t>
  </si>
  <si>
    <t xml:space="preserve">0.00 </t>
  </si>
  <si>
    <t>Shoveling - snow</t>
  </si>
  <si>
    <t>Totals:</t>
  </si>
  <si>
    <t>Carbohydrates</t>
  </si>
  <si>
    <t>Fat</t>
  </si>
  <si>
    <t>1,825.59</t>
  </si>
  <si>
    <t>Calories Allowed</t>
  </si>
  <si>
    <t>2,416.00</t>
  </si>
  <si>
    <t>Calories Consumed</t>
  </si>
  <si>
    <t>2,165.00</t>
  </si>
  <si>
    <t>Net Calories</t>
  </si>
  <si>
    <t>December 30th, 2019</t>
  </si>
  <si>
    <t>blueberries</t>
  </si>
  <si>
    <t>14.741g</t>
  </si>
  <si>
    <t>21.45g</t>
  </si>
  <si>
    <t>0.49g</t>
  </si>
  <si>
    <t>1.09g</t>
  </si>
  <si>
    <t>1.48mg</t>
  </si>
  <si>
    <t>3.552g</t>
  </si>
  <si>
    <t>clementine</t>
  </si>
  <si>
    <t>6.793g</t>
  </si>
  <si>
    <t>8.89g</t>
  </si>
  <si>
    <t>0.11g</t>
  </si>
  <si>
    <t>0.63g</t>
  </si>
  <si>
    <t>0.74mg</t>
  </si>
  <si>
    <t>1.258g</t>
  </si>
  <si>
    <t>Morningstar Farms</t>
  </si>
  <si>
    <t>Bacon Strips</t>
  </si>
  <si>
    <t>4.5g</t>
  </si>
  <si>
    <t>230mg</t>
  </si>
  <si>
    <t>Lentil Stew</t>
  </si>
  <si>
    <t>Green Line</t>
  </si>
  <si>
    <t>Veggie Dogs</t>
  </si>
  <si>
    <t>11g</t>
  </si>
  <si>
    <t>110mg</t>
  </si>
  <si>
    <t>avocado salad</t>
  </si>
  <si>
    <t>dinner</t>
  </si>
  <si>
    <t>Bread, whole-wheat, prepared from recipe</t>
  </si>
  <si>
    <t>1.267g</t>
  </si>
  <si>
    <t>16.96g</t>
  </si>
  <si>
    <t>1.78g</t>
  </si>
  <si>
    <t>2.77g</t>
  </si>
  <si>
    <t>114.18mg</t>
  </si>
  <si>
    <t>1.98g</t>
  </si>
  <si>
    <t>Golden Corral</t>
  </si>
  <si>
    <t>Strawberry Homemade Jam</t>
  </si>
  <si>
    <t>chunky peanut butter (without salt)</t>
  </si>
  <si>
    <t>2.691g</t>
  </si>
  <si>
    <t>6.90g</t>
  </si>
  <si>
    <t>15.98g</t>
  </si>
  <si>
    <t>7.70g</t>
  </si>
  <si>
    <t>5.44mg</t>
  </si>
  <si>
    <t>2.56g</t>
  </si>
  <si>
    <t>snacks</t>
  </si>
  <si>
    <t>Jolly Time</t>
  </si>
  <si>
    <t>Popcorn</t>
  </si>
  <si>
    <t>26g</t>
  </si>
  <si>
    <t>4g</t>
  </si>
  <si>
    <t>2,464.32</t>
  </si>
  <si>
    <t>2,570.00</t>
  </si>
  <si>
    <t>December 29th, 2019</t>
  </si>
  <si>
    <t>Pineapple, canned, juice pack, drained</t>
  </si>
  <si>
    <t>23.101g</t>
  </si>
  <si>
    <t>25.21g</t>
  </si>
  <si>
    <t>0.18g</t>
  </si>
  <si>
    <t>0.83g</t>
  </si>
  <si>
    <t>1.62mg</t>
  </si>
  <si>
    <t>2.106g</t>
  </si>
  <si>
    <t>Manischewitz</t>
  </si>
  <si>
    <t>Borscht, with Shredded Beets</t>
  </si>
  <si>
    <t>18g</t>
  </si>
  <si>
    <t>21g</t>
  </si>
  <si>
    <t>540mg</t>
  </si>
  <si>
    <t>Daiya</t>
  </si>
  <si>
    <t>Cheddar Style Slices, Deliciously Dairy Free</t>
  </si>
  <si>
    <t>115mg</t>
  </si>
  <si>
    <t>Quorn</t>
  </si>
  <si>
    <t>Chik'n Nuggets</t>
  </si>
  <si>
    <t>9g</t>
  </si>
  <si>
    <t>10g</t>
  </si>
  <si>
    <t>5mg</t>
  </si>
  <si>
    <t>Taza Chocolate</t>
  </si>
  <si>
    <t>Coco Besos Coconut</t>
  </si>
  <si>
    <t>14g</t>
  </si>
  <si>
    <t>10mg</t>
  </si>
  <si>
    <t>Kerrygold</t>
  </si>
  <si>
    <t>Pure Irish Butter</t>
  </si>
  <si>
    <t>30mg</t>
  </si>
  <si>
    <t>Goya</t>
  </si>
  <si>
    <t>Red Kidney Beans, Organic</t>
  </si>
  <si>
    <t>17g</t>
  </si>
  <si>
    <t>130mg</t>
  </si>
  <si>
    <t>Genova</t>
  </si>
  <si>
    <t>Tuna, Tonno, Solid Light, Premium Yellowfin, in Olive Oil</t>
  </si>
  <si>
    <t>13g</t>
  </si>
  <si>
    <t>25mg</t>
  </si>
  <si>
    <t>250mg</t>
  </si>
  <si>
    <t>tomato</t>
  </si>
  <si>
    <t>3.235g</t>
  </si>
  <si>
    <t>4.79g</t>
  </si>
  <si>
    <t>0.25g</t>
  </si>
  <si>
    <t>1.08g</t>
  </si>
  <si>
    <t>6.15mg</t>
  </si>
  <si>
    <t>1.476g</t>
  </si>
  <si>
    <t>D'anafria</t>
  </si>
  <si>
    <t>Fruitcake, Cake with Raisins and Candied Fruits</t>
  </si>
  <si>
    <t>19g</t>
  </si>
  <si>
    <t>47g</t>
  </si>
  <si>
    <t>95mg</t>
  </si>
  <si>
    <t>Other (Manual) - Scooby's  Beginner  Workout</t>
  </si>
  <si>
    <t>Stretching</t>
  </si>
  <si>
    <t>3,174.11</t>
  </si>
  <si>
    <t>2,407.00</t>
  </si>
  <si>
    <t>December 28th, 2019</t>
  </si>
  <si>
    <t>Whole Foods 365 Organic</t>
  </si>
  <si>
    <t>Organic Soymilk (Original)</t>
  </si>
  <si>
    <t>Avocados, raw, California</t>
  </si>
  <si>
    <t>0.408g</t>
  </si>
  <si>
    <t>11.75g</t>
  </si>
  <si>
    <t>20.96g</t>
  </si>
  <si>
    <t>2.67g</t>
  </si>
  <si>
    <t>10.88mg</t>
  </si>
  <si>
    <t>9.248g</t>
  </si>
  <si>
    <t>Black Bean and Barley Burger Patties</t>
  </si>
  <si>
    <t>Dole</t>
  </si>
  <si>
    <t>Broccoli Slaw</t>
  </si>
  <si>
    <t>2,460.60</t>
  </si>
  <si>
    <t>2,127.50</t>
  </si>
  <si>
    <t>December 27th, 2019</t>
  </si>
  <si>
    <t>Naked</t>
  </si>
  <si>
    <t>Smoothie, Berry Blast</t>
  </si>
  <si>
    <t>49g</t>
  </si>
  <si>
    <t>55g</t>
  </si>
  <si>
    <t>Chocolate Marshmallow Surprise Cookies</t>
  </si>
  <si>
    <t>Summer Salad</t>
  </si>
  <si>
    <t>14.39g</t>
  </si>
  <si>
    <t>0.31g</t>
  </si>
  <si>
    <t>15.14mg</t>
  </si>
  <si>
    <t>2,983.02</t>
  </si>
  <si>
    <t>2,560.50</t>
  </si>
  <si>
    <t>December 26th, 2019</t>
  </si>
  <si>
    <t>gala apple</t>
  </si>
  <si>
    <t>17.836g</t>
  </si>
  <si>
    <t>23.53g</t>
  </si>
  <si>
    <t>0.21g</t>
  </si>
  <si>
    <t>0.43g</t>
  </si>
  <si>
    <t>1.72mg</t>
  </si>
  <si>
    <t>3.956g</t>
  </si>
  <si>
    <t>mango</t>
  </si>
  <si>
    <t>22.539g</t>
  </si>
  <si>
    <t>24.72g</t>
  </si>
  <si>
    <t>1.35g</t>
  </si>
  <si>
    <t>1.65mg</t>
  </si>
  <si>
    <t>2.64g</t>
  </si>
  <si>
    <t>Homemade Spaghetti</t>
  </si>
  <si>
    <t>Sushi: Salmon, Avocado, Cucumber</t>
  </si>
  <si>
    <t>45g</t>
  </si>
  <si>
    <t>1,776.76</t>
  </si>
  <si>
    <t>2,418.00</t>
  </si>
  <si>
    <t>2,455.00</t>
  </si>
  <si>
    <t>December 25th, 2019</t>
  </si>
  <si>
    <t>Carrot, Cabbage, Cucumber Salad</t>
  </si>
  <si>
    <t>Soybeans, mature seeds, sprouted, cooked, steamed</t>
  </si>
  <si>
    <t>0.489g</t>
  </si>
  <si>
    <t>6.14g</t>
  </si>
  <si>
    <t>4.18g</t>
  </si>
  <si>
    <t>7.96g</t>
  </si>
  <si>
    <t>9.4mg</t>
  </si>
  <si>
    <t>0.752g</t>
  </si>
  <si>
    <t>vegetarian refried beans</t>
  </si>
  <si>
    <t>1.428g</t>
  </si>
  <si>
    <t>32.67g</t>
  </si>
  <si>
    <t>2.10g</t>
  </si>
  <si>
    <t>12.78g</t>
  </si>
  <si>
    <t>1040.6mg</t>
  </si>
  <si>
    <t>11.374g</t>
  </si>
  <si>
    <t>Talenti</t>
  </si>
  <si>
    <t>Gelato, Sicilian Pistachio</t>
  </si>
  <si>
    <t>23g</t>
  </si>
  <si>
    <t>24g</t>
  </si>
  <si>
    <t>50mg</t>
  </si>
  <si>
    <t>3,441.14</t>
  </si>
  <si>
    <t>2,714.00</t>
  </si>
  <si>
    <t>December 24th, 2019</t>
  </si>
  <si>
    <t>Green Giant</t>
  </si>
  <si>
    <t>Bean &amp; Carrot Medley</t>
  </si>
  <si>
    <t>cooked quinoa</t>
  </si>
  <si>
    <t>1.609g</t>
  </si>
  <si>
    <t>39.41g</t>
  </si>
  <si>
    <t>3.55g</t>
  </si>
  <si>
    <t>8.14g</t>
  </si>
  <si>
    <t>12.95mg</t>
  </si>
  <si>
    <t>5.18g</t>
  </si>
  <si>
    <t>Starbucks Hot Cocoa Double Chocolate</t>
  </si>
  <si>
    <t>Wegmans</t>
  </si>
  <si>
    <t>Seaweed Snack</t>
  </si>
  <si>
    <t>100mg</t>
  </si>
  <si>
    <t>3,447.42</t>
  </si>
  <si>
    <t>2,300.00</t>
  </si>
  <si>
    <t>December 23rd, 2019</t>
  </si>
  <si>
    <t xml:space="preserve">Impossible Whopper </t>
  </si>
  <si>
    <t>Subway</t>
  </si>
  <si>
    <t>6 inch Veggie Patty</t>
  </si>
  <si>
    <t>52g</t>
  </si>
  <si>
    <t>800mg</t>
  </si>
  <si>
    <t>Avocado On Sourdough Toast</t>
  </si>
  <si>
    <t>Ohana</t>
  </si>
  <si>
    <t>Lemonade, Raspberry</t>
  </si>
  <si>
    <t>25g</t>
  </si>
  <si>
    <t>Quiche- cheese and vegetable</t>
  </si>
  <si>
    <t>1,411.20</t>
  </si>
  <si>
    <t>2,939.21</t>
  </si>
  <si>
    <t>December 22nd, 2019</t>
  </si>
  <si>
    <t>Gardein</t>
  </si>
  <si>
    <t>Gardein Seven-Grain Crispy Nuggets</t>
  </si>
  <si>
    <t>Shuba</t>
  </si>
  <si>
    <t>Market Basket</t>
  </si>
  <si>
    <t>Roasted Vegetable Pizza, Wood-Fired Crust</t>
  </si>
  <si>
    <t>32g</t>
  </si>
  <si>
    <t>15mg</t>
  </si>
  <si>
    <t>500mg</t>
  </si>
  <si>
    <t>Sonoma Creamery</t>
  </si>
  <si>
    <t>Parmesan Crisps</t>
  </si>
  <si>
    <t>260mg</t>
  </si>
  <si>
    <t>dark chocolate, (60-69% cacao)</t>
  </si>
  <si>
    <t>10.426g</t>
  </si>
  <si>
    <t>14.89g</t>
  </si>
  <si>
    <t>10.88g</t>
  </si>
  <si>
    <t>1.74g</t>
  </si>
  <si>
    <t>1.704mg</t>
  </si>
  <si>
    <t>2.84mg</t>
  </si>
  <si>
    <t>2.272g</t>
  </si>
  <si>
    <t>4,266.38</t>
  </si>
  <si>
    <t>2,589.00</t>
  </si>
  <si>
    <t>December 21st, 2019</t>
  </si>
  <si>
    <t>Washington Apples</t>
  </si>
  <si>
    <t>Honeycrisp</t>
  </si>
  <si>
    <t>16g</t>
  </si>
  <si>
    <t>22g</t>
  </si>
  <si>
    <t>orange</t>
  </si>
  <si>
    <t>12.248g</t>
  </si>
  <si>
    <t>15.39g</t>
  </si>
  <si>
    <t>0.16g</t>
  </si>
  <si>
    <t>1.23g</t>
  </si>
  <si>
    <t>3.144g</t>
  </si>
  <si>
    <t>Cabbage and Sausage Pasta</t>
  </si>
  <si>
    <t>56.76g</t>
  </si>
  <si>
    <t>10.01g</t>
  </si>
  <si>
    <t>21.58g</t>
  </si>
  <si>
    <t>49.06mg</t>
  </si>
  <si>
    <t>1973.45mg</t>
  </si>
  <si>
    <t>Rice with Black Beans</t>
  </si>
  <si>
    <t>34g</t>
  </si>
  <si>
    <t>430mg</t>
  </si>
  <si>
    <t>Betty Crocker</t>
  </si>
  <si>
    <t>Scalloped Potatoes</t>
  </si>
  <si>
    <t>450mg</t>
  </si>
  <si>
    <t>Sweet potato, frozen, cooked, baked, without salt</t>
  </si>
  <si>
    <t>16.139g</t>
  </si>
  <si>
    <t>41.18g</t>
  </si>
  <si>
    <t>3.01g</t>
  </si>
  <si>
    <t>14.08mg</t>
  </si>
  <si>
    <t>3.168g</t>
  </si>
  <si>
    <t>Keebler</t>
  </si>
  <si>
    <t>Toasteds Crackers, Party Pack</t>
  </si>
  <si>
    <t>140mg</t>
  </si>
  <si>
    <t>Vegan Shepard's Pie</t>
  </si>
  <si>
    <t>cheese ravioli</t>
  </si>
  <si>
    <t>9.002g</t>
  </si>
  <si>
    <t>33.01g</t>
  </si>
  <si>
    <t>3.51g</t>
  </si>
  <si>
    <t>6.00g</t>
  </si>
  <si>
    <t>7.26mg</t>
  </si>
  <si>
    <t>740.52mg</t>
  </si>
  <si>
    <t>3.146g</t>
  </si>
  <si>
    <t>cooked broccoli</t>
  </si>
  <si>
    <t>1.084g</t>
  </si>
  <si>
    <t>5.60g</t>
  </si>
  <si>
    <t>0.32g</t>
  </si>
  <si>
    <t>1.86g</t>
  </si>
  <si>
    <t>31.98mg</t>
  </si>
  <si>
    <t>2.574g</t>
  </si>
  <si>
    <t>vanilla ice cream</t>
  </si>
  <si>
    <t>14.005g</t>
  </si>
  <si>
    <t>15.58g</t>
  </si>
  <si>
    <t>7.26g</t>
  </si>
  <si>
    <t>2.31g</t>
  </si>
  <si>
    <t>29.04mg</t>
  </si>
  <si>
    <t>52.8mg</t>
  </si>
  <si>
    <t>0.462g</t>
  </si>
  <si>
    <t>See's Candies</t>
  </si>
  <si>
    <t>Candies</t>
  </si>
  <si>
    <t>5,147.52</t>
  </si>
  <si>
    <t>2,527.42</t>
  </si>
  <si>
    <t>December 20th, 2019</t>
  </si>
  <si>
    <t>Beet-Carrot Salad</t>
  </si>
  <si>
    <t>May</t>
  </si>
  <si>
    <t>Sparkling Juice, Lychee</t>
  </si>
  <si>
    <t>35g</t>
  </si>
  <si>
    <t>35mg</t>
  </si>
  <si>
    <t>2,580.35</t>
  </si>
  <si>
    <t>2,281.14</t>
  </si>
  <si>
    <t>December 19th, 2019</t>
  </si>
  <si>
    <t>Giardino Salads</t>
  </si>
  <si>
    <t>Arugula</t>
  </si>
  <si>
    <t>raw red cabbage</t>
  </si>
  <si>
    <t>32.134g</t>
  </si>
  <si>
    <t>61.83g</t>
  </si>
  <si>
    <t>1.34g</t>
  </si>
  <si>
    <t>12.00g</t>
  </si>
  <si>
    <t>226.53mg</t>
  </si>
  <si>
    <t>17.619g</t>
  </si>
  <si>
    <t>Marie Callender's</t>
  </si>
  <si>
    <t>Ginger-Sesame Dressing for Side House Salad</t>
  </si>
  <si>
    <t>Aji-No-Moto</t>
  </si>
  <si>
    <t>Gyoza Dumplings, Vegetable</t>
  </si>
  <si>
    <t>33g</t>
  </si>
  <si>
    <t>560mg</t>
  </si>
  <si>
    <t>Timber Lodge Steakhouse</t>
  </si>
  <si>
    <t>House Salad</t>
  </si>
  <si>
    <t>105mg</t>
  </si>
  <si>
    <t>Tokyo Joe's</t>
  </si>
  <si>
    <t>Miso Soup</t>
  </si>
  <si>
    <t>1400mg</t>
  </si>
  <si>
    <t>Salmon Fried Rice</t>
  </si>
  <si>
    <t>Trader Joe's</t>
  </si>
  <si>
    <t>Tempura Vegetables</t>
  </si>
  <si>
    <t>31g</t>
  </si>
  <si>
    <t>15g</t>
  </si>
  <si>
    <t>210mg</t>
  </si>
  <si>
    <t>Teriyaki Experience</t>
  </si>
  <si>
    <t>Vegetable Teriyaki</t>
  </si>
  <si>
    <t>68g</t>
  </si>
  <si>
    <t>3,769.82</t>
  </si>
  <si>
    <t>2,334.49</t>
  </si>
  <si>
    <t>December 18th, 2019</t>
  </si>
  <si>
    <t>Green Beans &amp; Carrots</t>
  </si>
  <si>
    <t>1mg</t>
  </si>
  <si>
    <t>Seven Grain Crispy Tenders</t>
  </si>
  <si>
    <t>350mg</t>
  </si>
  <si>
    <t>2,070.94</t>
  </si>
  <si>
    <t>2,502.00</t>
  </si>
  <si>
    <t>December 17th, 2019</t>
  </si>
  <si>
    <t>cooked chickpeas, with salt</t>
  </si>
  <si>
    <t>7.872g</t>
  </si>
  <si>
    <t>44.97g</t>
  </si>
  <si>
    <t>4.25g</t>
  </si>
  <si>
    <t>14.53g</t>
  </si>
  <si>
    <t>398.52mg</t>
  </si>
  <si>
    <t>12.464g</t>
  </si>
  <si>
    <t>raw broccoli</t>
  </si>
  <si>
    <t>1.547g</t>
  </si>
  <si>
    <t>6.04g</t>
  </si>
  <si>
    <t>0.34g</t>
  </si>
  <si>
    <t>2.57g</t>
  </si>
  <si>
    <t>30.03mg</t>
  </si>
  <si>
    <t>2.366g</t>
  </si>
  <si>
    <t>tuna sandwich with lettuce and tomato</t>
  </si>
  <si>
    <t>4.574g</t>
  </si>
  <si>
    <t>37.80g</t>
  </si>
  <si>
    <t>28.54g</t>
  </si>
  <si>
    <t>29.22g</t>
  </si>
  <si>
    <t>66.36mg</t>
  </si>
  <si>
    <t>779.73mg</t>
  </si>
  <si>
    <t>1.659g</t>
  </si>
  <si>
    <t>20g</t>
  </si>
  <si>
    <t>1,692.77</t>
  </si>
  <si>
    <t>2,286.50</t>
  </si>
  <si>
    <t>December 16th, 2019</t>
  </si>
  <si>
    <t>Zeoll Fruit</t>
  </si>
  <si>
    <t>Kiwifruit</t>
  </si>
  <si>
    <t>Worthington</t>
  </si>
  <si>
    <t>Chic-ketts</t>
  </si>
  <si>
    <t>390mg</t>
  </si>
  <si>
    <t>Fixin's</t>
  </si>
  <si>
    <t>Green Beans with Potatoes</t>
  </si>
  <si>
    <t>310mg</t>
  </si>
  <si>
    <t>Black Pearl</t>
  </si>
  <si>
    <t>Pearls Large Pitted California Ripe Olives</t>
  </si>
  <si>
    <t>1.5g</t>
  </si>
  <si>
    <t>The Swiss Colony</t>
  </si>
  <si>
    <t>Cake Bites</t>
  </si>
  <si>
    <t>70mg</t>
  </si>
  <si>
    <t>4,692.24</t>
  </si>
  <si>
    <t>3,092.00</t>
  </si>
  <si>
    <t>December 15th, 2019</t>
  </si>
  <si>
    <t>Red Kidney Beans</t>
  </si>
  <si>
    <t>cooked summer squash, without salt</t>
  </si>
  <si>
    <t>4.662g</t>
  </si>
  <si>
    <t>7.76g</t>
  </si>
  <si>
    <t>0.56g</t>
  </si>
  <si>
    <t>1.64g</t>
  </si>
  <si>
    <t>1.8mg</t>
  </si>
  <si>
    <t>2.52g</t>
  </si>
  <si>
    <t>Haagen-Dazs</t>
  </si>
  <si>
    <t>Ice Cream, Chocolate</t>
  </si>
  <si>
    <t>60mg</t>
  </si>
  <si>
    <t>Macro Vegetarian</t>
  </si>
  <si>
    <t>Sushi Roll</t>
  </si>
  <si>
    <t>53g</t>
  </si>
  <si>
    <t>490mg</t>
  </si>
  <si>
    <t>Elephant Bar</t>
  </si>
  <si>
    <t>Tempura Salmon Roll</t>
  </si>
  <si>
    <t>29g</t>
  </si>
  <si>
    <t>100g</t>
  </si>
  <si>
    <t>27g</t>
  </si>
  <si>
    <t>1410mg</t>
  </si>
  <si>
    <t>Whole Foods</t>
  </si>
  <si>
    <t>Vegetable Roll Sushi</t>
  </si>
  <si>
    <t>5,854.20</t>
  </si>
  <si>
    <t>3,561.00</t>
  </si>
  <si>
    <t>December 14th, 2019</t>
  </si>
  <si>
    <t>ShopRite</t>
  </si>
  <si>
    <t>Balsamic Vinegar, of Modena</t>
  </si>
  <si>
    <t>365 Everyday Value</t>
  </si>
  <si>
    <t>Organic Garlic &amp; Butter Croutons</t>
  </si>
  <si>
    <t>65mg</t>
  </si>
  <si>
    <t>Not Your Average Joe's</t>
  </si>
  <si>
    <t>Bread, 1 piece with Cheese/Oil Dip</t>
  </si>
  <si>
    <t>La Madeleine</t>
  </si>
  <si>
    <t>French Onion Cup</t>
  </si>
  <si>
    <t>1210mg</t>
  </si>
  <si>
    <t>Pierre's Signature</t>
  </si>
  <si>
    <t>Ice Cream, Chocolate Lava Cake</t>
  </si>
  <si>
    <t>55mg</t>
  </si>
  <si>
    <t>Joseph's</t>
  </si>
  <si>
    <t>Pita Bread</t>
  </si>
  <si>
    <t>290mg</t>
  </si>
  <si>
    <t>Protein House</t>
  </si>
  <si>
    <t>Southwest Bowl with Quinoa</t>
  </si>
  <si>
    <t>28g</t>
  </si>
  <si>
    <t>54g</t>
  </si>
  <si>
    <t>125mg</t>
  </si>
  <si>
    <t>770mg</t>
  </si>
  <si>
    <t>White bean and eggplant hummus</t>
  </si>
  <si>
    <t>3,450.28</t>
  </si>
  <si>
    <t>2,484.14</t>
  </si>
  <si>
    <t>December 13th, 2019</t>
  </si>
  <si>
    <t>6 inch Tuna</t>
  </si>
  <si>
    <t>44g</t>
  </si>
  <si>
    <t>580mg</t>
  </si>
  <si>
    <t>Lindt</t>
  </si>
  <si>
    <t>70% Cocoa Dark Extra Fine Chocolate</t>
  </si>
  <si>
    <t>Hummus, home prepared</t>
  </si>
  <si>
    <t>0.04g</t>
  </si>
  <si>
    <t>3.02g</t>
  </si>
  <si>
    <t>0.73g</t>
  </si>
  <si>
    <t>36.3mg</t>
  </si>
  <si>
    <t>0.6g</t>
  </si>
  <si>
    <t>Organic Whole Almonds, Unsalted</t>
  </si>
  <si>
    <t>2,102.86</t>
  </si>
  <si>
    <t>2,423.00</t>
  </si>
  <si>
    <t>2,678.50</t>
  </si>
  <si>
    <t>December 12th, 2019</t>
  </si>
  <si>
    <t>Vegan Chocolate Layer Cake</t>
  </si>
  <si>
    <t>16.6g</t>
  </si>
  <si>
    <t>32.1g</t>
  </si>
  <si>
    <t>1.7g</t>
  </si>
  <si>
    <t>4.8g</t>
  </si>
  <si>
    <t>155mg</t>
  </si>
  <si>
    <t>3,575.80</t>
  </si>
  <si>
    <t>2,051.50</t>
  </si>
  <si>
    <t>December 11th, 2019</t>
  </si>
  <si>
    <t>WORTHINGTON Prosage Roll, frozen, unprepared</t>
  </si>
  <si>
    <t>3.30g</t>
  </si>
  <si>
    <t>9.68g</t>
  </si>
  <si>
    <t>10.78g</t>
  </si>
  <si>
    <t>1.1mg</t>
  </si>
  <si>
    <t>366.85mg</t>
  </si>
  <si>
    <t>1.925g</t>
  </si>
  <si>
    <t>Chocolate Hummus</t>
  </si>
  <si>
    <t>90mg</t>
  </si>
  <si>
    <t>4,583.43</t>
  </si>
  <si>
    <t>2,662.00</t>
  </si>
  <si>
    <t>December 10th, 2019</t>
  </si>
  <si>
    <t>pomegranate seeds</t>
  </si>
  <si>
    <t>11.893g</t>
  </si>
  <si>
    <t>16.27g</t>
  </si>
  <si>
    <t>1.02g</t>
  </si>
  <si>
    <t>1.45g</t>
  </si>
  <si>
    <t>2.61mg</t>
  </si>
  <si>
    <t>3.48g</t>
  </si>
  <si>
    <t>Full Circle</t>
  </si>
  <si>
    <t>Baby Spinach</t>
  </si>
  <si>
    <t>Wellsley Farms Organic</t>
  </si>
  <si>
    <t>Pizza, Four Cheese Wood Fired</t>
  </si>
  <si>
    <t>Plant-Based Cheddar, Cheese Alternative</t>
  </si>
  <si>
    <t>190mg</t>
  </si>
  <si>
    <t>1,468.11</t>
  </si>
  <si>
    <t>2,474.00</t>
  </si>
  <si>
    <t>December 9th, 2019</t>
  </si>
  <si>
    <t>Das Dutchman Essenhaus</t>
  </si>
  <si>
    <t>Homemade Noodles, Narrow</t>
  </si>
  <si>
    <t>Tuna, in Olive Oil, Solid Light</t>
  </si>
  <si>
    <t>onion</t>
  </si>
  <si>
    <t>0.594g</t>
  </si>
  <si>
    <t>1.31g</t>
  </si>
  <si>
    <t>0.01g</t>
  </si>
  <si>
    <t>0.15g</t>
  </si>
  <si>
    <t>0.56mg</t>
  </si>
  <si>
    <t>0.238g</t>
  </si>
  <si>
    <t>3,726.99</t>
  </si>
  <si>
    <t>2,534.50</t>
  </si>
  <si>
    <t>December 8th, 2019</t>
  </si>
  <si>
    <t>Chicken Nuggets, Soy-Free &amp; Meatless</t>
  </si>
  <si>
    <t>Dark Chocolate, Chili</t>
  </si>
  <si>
    <t>Frisch's Big Boy</t>
  </si>
  <si>
    <t>Heinz Ketchup</t>
  </si>
  <si>
    <t>RS</t>
  </si>
  <si>
    <t>Riga Sprats in Oil</t>
  </si>
  <si>
    <t>440mg</t>
  </si>
  <si>
    <t>2,871.82</t>
  </si>
  <si>
    <t>2,209.00</t>
  </si>
  <si>
    <t>December 7th, 2019</t>
  </si>
  <si>
    <t>Dinner Roast, Vegetarian</t>
  </si>
  <si>
    <t>Taco Del Mar</t>
  </si>
  <si>
    <t>Vegan Burrito, Mondito</t>
  </si>
  <si>
    <t>950mg</t>
  </si>
  <si>
    <t>3,224.69</t>
  </si>
  <si>
    <t>2,076.17</t>
  </si>
  <si>
    <t>December 6th, 2019</t>
  </si>
  <si>
    <t>Califia Farms</t>
  </si>
  <si>
    <t>Almondmilk Coconut Blend, Toasted Coconut</t>
  </si>
  <si>
    <t>170mg</t>
  </si>
  <si>
    <t>Roasted potatoes with Parseley and Olive oil</t>
  </si>
  <si>
    <t>2,260.05</t>
  </si>
  <si>
    <t>1,889.00</t>
  </si>
  <si>
    <t>December 5th, 2019</t>
  </si>
  <si>
    <t>2,824.70</t>
  </si>
  <si>
    <t>2,241.50</t>
  </si>
  <si>
    <t>December 4th, 2019</t>
  </si>
  <si>
    <t>Forager Project</t>
  </si>
  <si>
    <t>Coconut Cashewmilk, Plain</t>
  </si>
  <si>
    <t>Ocean Spray</t>
  </si>
  <si>
    <t>Whole Berry Cranberry Sauce</t>
  </si>
  <si>
    <t>1,644.26</t>
  </si>
  <si>
    <t>2,080.00</t>
  </si>
  <si>
    <t>December 3rd, 2019</t>
  </si>
  <si>
    <t>Morning Star Farms</t>
  </si>
  <si>
    <t>Buffalo Wings</t>
  </si>
  <si>
    <t>400mg</t>
  </si>
  <si>
    <t>Royal Flavor</t>
  </si>
  <si>
    <t>Long English Cucumber</t>
  </si>
  <si>
    <t>Bertolli</t>
  </si>
  <si>
    <t>Organic Olive Oil, Basil &amp; Garlic Tomato Sauce</t>
  </si>
  <si>
    <t>Village Farms</t>
  </si>
  <si>
    <t>sweet compari tomatoes</t>
  </si>
  <si>
    <t>0.53g</t>
  </si>
  <si>
    <t>0.78g</t>
  </si>
  <si>
    <t>0.24g</t>
  </si>
  <si>
    <t>Irish Butter</t>
  </si>
  <si>
    <t>Smoked Gouda</t>
  </si>
  <si>
    <t>4,073.87</t>
  </si>
  <si>
    <t>2,439.00</t>
  </si>
  <si>
    <t>2,690.15</t>
  </si>
  <si>
    <t>December 2nd, 2019</t>
  </si>
  <si>
    <t>Dark Chocolate, Smooth Dark, 70% Cocoa</t>
  </si>
  <si>
    <t>3,306.59</t>
  </si>
  <si>
    <t>2,728.50</t>
  </si>
  <si>
    <t>December 1st, 2019</t>
  </si>
  <si>
    <t>Giant</t>
  </si>
  <si>
    <t>Peas and Corn</t>
  </si>
  <si>
    <t>cooked mushrooms</t>
  </si>
  <si>
    <t>3.65g</t>
  </si>
  <si>
    <t>8.25g</t>
  </si>
  <si>
    <t>3.38g</t>
  </si>
  <si>
    <t>3.12mg</t>
  </si>
  <si>
    <t>3.432g</t>
  </si>
  <si>
    <t>Juice Drink, Cran-Grape 96 Oz</t>
  </si>
  <si>
    <t>80mg</t>
  </si>
  <si>
    <t>LightLife</t>
  </si>
  <si>
    <t>Veggie Hot Dog</t>
  </si>
  <si>
    <t>330mg</t>
  </si>
  <si>
    <t>Mini Ice Cream Bars, Coffee Almond Crunch</t>
  </si>
  <si>
    <t>Leaf Blower - operating</t>
  </si>
  <si>
    <t>Bagging Grass and Leaves</t>
  </si>
  <si>
    <t>2,781.71</t>
  </si>
  <si>
    <t>2,733.48</t>
  </si>
  <si>
    <t>November 30th, 2019</t>
  </si>
  <si>
    <t>Mashed Black Bean Dip</t>
  </si>
  <si>
    <t>Nuts, mixed nuts, oil roasted, with peanuts, with salt added</t>
  </si>
  <si>
    <t>1.179g</t>
  </si>
  <si>
    <t>5.98g</t>
  </si>
  <si>
    <t>15.32g</t>
  </si>
  <si>
    <t>5.69g</t>
  </si>
  <si>
    <t>77.532mg</t>
  </si>
  <si>
    <t>1.988g</t>
  </si>
  <si>
    <t>Potato vegetable soup/stew</t>
  </si>
  <si>
    <t>Vegan Coleslaw</t>
  </si>
  <si>
    <t>MorningStar Farms</t>
  </si>
  <si>
    <t>Veggie Chik'n Nuggets</t>
  </si>
  <si>
    <t>600mg</t>
  </si>
  <si>
    <t>garlic bread</t>
  </si>
  <si>
    <t>2.177g</t>
  </si>
  <si>
    <t>24.61g</t>
  </si>
  <si>
    <t>9.80g</t>
  </si>
  <si>
    <t>4.93g</t>
  </si>
  <si>
    <t>320.96mg</t>
  </si>
  <si>
    <t>1.475g</t>
  </si>
  <si>
    <t>2,636.40</t>
  </si>
  <si>
    <t>2,446.00</t>
  </si>
  <si>
    <t>2,144.19</t>
  </si>
  <si>
    <t>November 29th, 2019</t>
  </si>
  <si>
    <t>Asparagus Oven Roasted</t>
  </si>
  <si>
    <t>Cornbread Stuffing</t>
  </si>
  <si>
    <t>620mg</t>
  </si>
  <si>
    <t>Lightlife</t>
  </si>
  <si>
    <t>Smart Dogs, Veggie Hot Dogs</t>
  </si>
  <si>
    <t>Turk'y Roast, Meatless and Soy-Free</t>
  </si>
  <si>
    <t>470mg</t>
  </si>
  <si>
    <t>mushroom gravy</t>
  </si>
  <si>
    <t>13.02g</t>
  </si>
  <si>
    <t>6.45g</t>
  </si>
  <si>
    <t>3.00g</t>
  </si>
  <si>
    <t>1356.6mg</t>
  </si>
  <si>
    <t>0.952g</t>
  </si>
  <si>
    <t>4,380.21</t>
  </si>
  <si>
    <t>2,339.13</t>
  </si>
  <si>
    <t>November 28th, 2019</t>
  </si>
  <si>
    <t>Gravy (vegan)</t>
  </si>
  <si>
    <t>Welch's Sparkling</t>
  </si>
  <si>
    <t>Juice Cocktail, Red Grape/White Grape    00041800716005 - 00041800715008   25.4 Oz, Modified 7/15/09</t>
  </si>
  <si>
    <t>38g</t>
  </si>
  <si>
    <t>40g</t>
  </si>
  <si>
    <t>45mg</t>
  </si>
  <si>
    <t>Mashed Potatoes Vegan</t>
  </si>
  <si>
    <t xml:space="preserve">Millet with herbs and roasted tomatoes </t>
  </si>
  <si>
    <t>Hana</t>
  </si>
  <si>
    <t>Vegan Brownie</t>
  </si>
  <si>
    <t>135mg</t>
  </si>
  <si>
    <t>Vegan pumpkin pie</t>
  </si>
  <si>
    <t>cranberry sauce</t>
  </si>
  <si>
    <t>104.983g</t>
  </si>
  <si>
    <t>107.75g</t>
  </si>
  <si>
    <t>0.42g</t>
  </si>
  <si>
    <t>0.55g</t>
  </si>
  <si>
    <t>80.33mg</t>
  </si>
  <si>
    <t>3,262.75</t>
  </si>
  <si>
    <t>3,157.00</t>
  </si>
  <si>
    <t>November 27th, 2019</t>
  </si>
  <si>
    <t>Rice and Tomato</t>
  </si>
  <si>
    <t>Barilla</t>
  </si>
  <si>
    <t>Spaghetti</t>
  </si>
  <si>
    <t>3,480.70</t>
  </si>
  <si>
    <t>2,150.00</t>
  </si>
  <si>
    <t>November 26th, 2019</t>
  </si>
  <si>
    <t>Creamed Spinach</t>
  </si>
  <si>
    <t>550mg</t>
  </si>
  <si>
    <t>Roasted Parsnips</t>
  </si>
  <si>
    <t>13mg</t>
  </si>
  <si>
    <t>Unknown</t>
  </si>
  <si>
    <t>Roasted Pumpkin</t>
  </si>
  <si>
    <t>280mg</t>
  </si>
  <si>
    <t>Squash, winter, butternut, frozen, cooked, boiled, without salt</t>
  </si>
  <si>
    <t>24.12g</t>
  </si>
  <si>
    <t>0.17g</t>
  </si>
  <si>
    <t>2.95g</t>
  </si>
  <si>
    <t>4.8mg</t>
  </si>
  <si>
    <t>blue cheese dressing</t>
  </si>
  <si>
    <t>0.522g</t>
  </si>
  <si>
    <t>0.72g</t>
  </si>
  <si>
    <t>7.67g</t>
  </si>
  <si>
    <t>4.65mg</t>
  </si>
  <si>
    <t>96.3mg</t>
  </si>
  <si>
    <t>0.06g</t>
  </si>
  <si>
    <t>2,365.98</t>
  </si>
  <si>
    <t>2,474.50</t>
  </si>
  <si>
    <t>November 25th, 2019</t>
  </si>
  <si>
    <t>2,420.15</t>
  </si>
  <si>
    <t>2,297.00</t>
  </si>
  <si>
    <t>November 24th, 2019</t>
  </si>
  <si>
    <t>Euro Fresh Farms</t>
  </si>
  <si>
    <t>Campari Tomatoes</t>
  </si>
  <si>
    <t>Hanover</t>
  </si>
  <si>
    <t>Mashed Cauliflower</t>
  </si>
  <si>
    <t>480mg</t>
  </si>
  <si>
    <t>red bell pepper</t>
  </si>
  <si>
    <t>4.998g</t>
  </si>
  <si>
    <t>7.18g</t>
  </si>
  <si>
    <t>0.36g</t>
  </si>
  <si>
    <t>1.18g</t>
  </si>
  <si>
    <t>4.76mg</t>
  </si>
  <si>
    <t>2.499g</t>
  </si>
  <si>
    <t>4,919.96</t>
  </si>
  <si>
    <t>2,336.75</t>
  </si>
  <si>
    <t>November 23rd, 2019</t>
  </si>
  <si>
    <t>Cider, Apple</t>
  </si>
  <si>
    <t>Kroger</t>
  </si>
  <si>
    <t>Stuffing Mix, Turkey Flavored</t>
  </si>
  <si>
    <t>Wham</t>
  </si>
  <si>
    <t>Tree of Life</t>
  </si>
  <si>
    <t>Soy Nuts, Roasted and Salted</t>
  </si>
  <si>
    <t>6,550.00</t>
  </si>
  <si>
    <t>2,572.50</t>
  </si>
  <si>
    <t>November 22nd, 2019</t>
  </si>
  <si>
    <t>Veggie Breakfast Bacon Strips</t>
  </si>
  <si>
    <t>1,345.85</t>
  </si>
  <si>
    <t>1,952.00</t>
  </si>
  <si>
    <t>November 21st, 2019</t>
  </si>
  <si>
    <t>Black Beans</t>
  </si>
  <si>
    <t>460mg</t>
  </si>
  <si>
    <t>Placinta w cheese</t>
  </si>
  <si>
    <t>4,329.47</t>
  </si>
  <si>
    <t>3,131.00</t>
  </si>
  <si>
    <t>November 20th, 2019</t>
  </si>
  <si>
    <t>strawberries</t>
  </si>
  <si>
    <t>7.042g</t>
  </si>
  <si>
    <t>11.06g</t>
  </si>
  <si>
    <t>0.96g</t>
  </si>
  <si>
    <t>1.44mg</t>
  </si>
  <si>
    <t>2.88g</t>
  </si>
  <si>
    <t>Green Onion</t>
  </si>
  <si>
    <t>2,582.77</t>
  </si>
  <si>
    <t>2,343.50</t>
  </si>
  <si>
    <t>November 19th, 2019</t>
  </si>
  <si>
    <t>Organic Coconut Milk, Unsweetened</t>
  </si>
  <si>
    <t>blackberries</t>
  </si>
  <si>
    <t>7.027g</t>
  </si>
  <si>
    <t>13.84g</t>
  </si>
  <si>
    <t>0.71g</t>
  </si>
  <si>
    <t>2.00g</t>
  </si>
  <si>
    <t>7.632g</t>
  </si>
  <si>
    <t>mashed potatoes (made with whole milk)</t>
  </si>
  <si>
    <t>3.108g</t>
  </si>
  <si>
    <t>36.90g</t>
  </si>
  <si>
    <t>1.20g</t>
  </si>
  <si>
    <t>4.01g</t>
  </si>
  <si>
    <t>4.2mg</t>
  </si>
  <si>
    <t>634.2mg</t>
  </si>
  <si>
    <t>3.15g</t>
  </si>
  <si>
    <t>wheat bread</t>
  </si>
  <si>
    <t>1.714g</t>
  </si>
  <si>
    <t>14.12g</t>
  </si>
  <si>
    <t>0.94g</t>
  </si>
  <si>
    <t>3.11g</t>
  </si>
  <si>
    <t>147.32mg</t>
  </si>
  <si>
    <t>1.16g</t>
  </si>
  <si>
    <t>2,779.26</t>
  </si>
  <si>
    <t>2,404.50</t>
  </si>
  <si>
    <t>November 18th, 2019</t>
  </si>
  <si>
    <t>Peas and carrots, frozen, cooked, boiled, drained, with salt</t>
  </si>
  <si>
    <t>3.488g</t>
  </si>
  <si>
    <t>8.10g</t>
  </si>
  <si>
    <t>2.47g</t>
  </si>
  <si>
    <t>243.2mg</t>
  </si>
  <si>
    <t>2.48g</t>
  </si>
  <si>
    <t>Shur Fresh</t>
  </si>
  <si>
    <t>Tilapia Fillets</t>
  </si>
  <si>
    <t>cooked brown rice</t>
  </si>
  <si>
    <t>45.84g</t>
  </si>
  <si>
    <t>1.62g</t>
  </si>
  <si>
    <t>4.52g</t>
  </si>
  <si>
    <t>1.95mg</t>
  </si>
  <si>
    <t>cooked cauliflower</t>
  </si>
  <si>
    <t>1.123g</t>
  </si>
  <si>
    <t>2.22g</t>
  </si>
  <si>
    <t>0.99g</t>
  </si>
  <si>
    <t>8.1mg</t>
  </si>
  <si>
    <t>1.242g</t>
  </si>
  <si>
    <t>5,080.33</t>
  </si>
  <si>
    <t>2,365.00</t>
  </si>
  <si>
    <t>November 17th, 2019</t>
  </si>
  <si>
    <t>Rizhskie Sproty</t>
  </si>
  <si>
    <t>Smoked Riga Sprats in Oil</t>
  </si>
  <si>
    <t>Calisthenics: moderate, back exercises</t>
  </si>
  <si>
    <t>4,412.28</t>
  </si>
  <si>
    <t>1,961.50</t>
  </si>
  <si>
    <t>November 16th, 2019</t>
  </si>
  <si>
    <t>Mediterranean Eggplant Classic Dip</t>
  </si>
  <si>
    <t>Gelato, Double Dark Chocolate</t>
  </si>
  <si>
    <t>Ciao Bella</t>
  </si>
  <si>
    <t>Gelato, Hazelnut</t>
  </si>
  <si>
    <t>Small Ice Cream Cone</t>
  </si>
  <si>
    <t>2,910.08</t>
  </si>
  <si>
    <t>2,511.60</t>
  </si>
  <si>
    <t>November 15th, 2019</t>
  </si>
  <si>
    <t>honeydew melon</t>
  </si>
  <si>
    <t>13.804g</t>
  </si>
  <si>
    <t>15.45g</t>
  </si>
  <si>
    <t>0.92g</t>
  </si>
  <si>
    <t>30.6mg</t>
  </si>
  <si>
    <t>1.36g</t>
  </si>
  <si>
    <t>raspberries</t>
  </si>
  <si>
    <t>5.437g</t>
  </si>
  <si>
    <t>14.69g</t>
  </si>
  <si>
    <t>0.80g</t>
  </si>
  <si>
    <t>1.48g</t>
  </si>
  <si>
    <t>1.23mg</t>
  </si>
  <si>
    <t>7.995g</t>
  </si>
  <si>
    <t>Bar Harbor</t>
  </si>
  <si>
    <t>Mackerel, Atlantic, Hardwood Smoked</t>
  </si>
  <si>
    <t>Kona Grill</t>
  </si>
  <si>
    <t>Philadelphia Roll</t>
  </si>
  <si>
    <t>1290mg</t>
  </si>
  <si>
    <t>3,085.57</t>
  </si>
  <si>
    <t>2,453.00</t>
  </si>
  <si>
    <t>2,230.00</t>
  </si>
  <si>
    <t>November 14th, 2019</t>
  </si>
  <si>
    <t>Kikkoman</t>
  </si>
  <si>
    <t>Soy Sauce, Less Sodium</t>
  </si>
  <si>
    <t>575mg</t>
  </si>
  <si>
    <t xml:space="preserve">noodles and tomato sauce </t>
  </si>
  <si>
    <t>Milk Chocolate with Hazelnut Nougat</t>
  </si>
  <si>
    <t>5,727.09</t>
  </si>
  <si>
    <t>2,546.70</t>
  </si>
  <si>
    <t>November 13th, 2019</t>
  </si>
  <si>
    <t>Vegetable Dumplings</t>
  </si>
  <si>
    <t>stewed Veg and Lentils</t>
  </si>
  <si>
    <t>3,019.60</t>
  </si>
  <si>
    <t>2,445.00</t>
  </si>
  <si>
    <t>November 12th, 2019</t>
  </si>
  <si>
    <t>Mcmenamins</t>
  </si>
  <si>
    <t>Hummus Plate</t>
  </si>
  <si>
    <t>82g</t>
  </si>
  <si>
    <t>37g</t>
  </si>
  <si>
    <t>3110mg</t>
  </si>
  <si>
    <t>Wendy's</t>
  </si>
  <si>
    <t>Natural-Cut Fries, Medium</t>
  </si>
  <si>
    <t>56g</t>
  </si>
  <si>
    <t>420mg</t>
  </si>
  <si>
    <t>Back Yard Burgers</t>
  </si>
  <si>
    <t>Veggie Burger</t>
  </si>
  <si>
    <t>67g</t>
  </si>
  <si>
    <t>1320mg</t>
  </si>
  <si>
    <t>Taylor Farms</t>
  </si>
  <si>
    <t>Harvest Salad, Big Bowl</t>
  </si>
  <si>
    <t>Nestea</t>
  </si>
  <si>
    <t>Lemonade Iced Tea</t>
  </si>
  <si>
    <t>Reese Mini Peanut Butter Cups</t>
  </si>
  <si>
    <t>3mg</t>
  </si>
  <si>
    <t>Veggie Delight</t>
  </si>
  <si>
    <t>5,570.00</t>
  </si>
  <si>
    <t>2,175.00</t>
  </si>
  <si>
    <t>November 11th, 2019</t>
  </si>
  <si>
    <t>Potatoes, hash brown, home-prepared</t>
  </si>
  <si>
    <t>2.324g</t>
  </si>
  <si>
    <t>54.77g</t>
  </si>
  <si>
    <t>19.53g</t>
  </si>
  <si>
    <t>4.68g</t>
  </si>
  <si>
    <t>533.52mg</t>
  </si>
  <si>
    <t>4.992g</t>
  </si>
  <si>
    <t>Scrambled Eggs</t>
  </si>
  <si>
    <t>385mg</t>
  </si>
  <si>
    <t>240mg</t>
  </si>
  <si>
    <t>0.587g</t>
  </si>
  <si>
    <t>0.08g</t>
  </si>
  <si>
    <t>0.12mg</t>
  </si>
  <si>
    <t>La Masseria eating out</t>
  </si>
  <si>
    <t>Whole Foods Market</t>
  </si>
  <si>
    <t>Pink Lemonade + B Vitamins</t>
  </si>
  <si>
    <t>75mg</t>
  </si>
  <si>
    <t>1,117.10</t>
  </si>
  <si>
    <t>2,274.50</t>
  </si>
  <si>
    <t>November 10th, 2019</t>
  </si>
  <si>
    <t>Falafel, home-prepared</t>
  </si>
  <si>
    <t>5.41g</t>
  </si>
  <si>
    <t>3.03g</t>
  </si>
  <si>
    <t>2.26g</t>
  </si>
  <si>
    <t>49.98mg</t>
  </si>
  <si>
    <t>Macaroni and Cheese, canned entree</t>
  </si>
  <si>
    <t>1.22g</t>
  </si>
  <si>
    <t>28.11g</t>
  </si>
  <si>
    <t>14.64mg</t>
  </si>
  <si>
    <t>736.88mg</t>
  </si>
  <si>
    <t>Spring Rolls, Vegetable</t>
  </si>
  <si>
    <t>200mg</t>
  </si>
  <si>
    <t>green peas</t>
  </si>
  <si>
    <t>8.222g</t>
  </si>
  <si>
    <t>20.95g</t>
  </si>
  <si>
    <t>0.58g</t>
  </si>
  <si>
    <t>7.86g</t>
  </si>
  <si>
    <t>7.25mg</t>
  </si>
  <si>
    <t>7.395g</t>
  </si>
  <si>
    <t>3,496.30</t>
  </si>
  <si>
    <t>2,155.50</t>
  </si>
  <si>
    <t>November 9th, 2019</t>
  </si>
  <si>
    <t>Homemade Classic Strawberry Preserves - 7/20/2013</t>
  </si>
  <si>
    <t>Cape Gourmet</t>
  </si>
  <si>
    <t>Hake Fillets, Wild Caught, Skinless</t>
  </si>
  <si>
    <t>67mg</t>
  </si>
  <si>
    <t>72mg</t>
  </si>
  <si>
    <t>Stuffed Peppers</t>
  </si>
  <si>
    <t>1140mg</t>
  </si>
  <si>
    <t>3,700.54</t>
  </si>
  <si>
    <t>2,459.00</t>
  </si>
  <si>
    <t>1,759.00</t>
  </si>
  <si>
    <t>November 8th, 2019</t>
  </si>
  <si>
    <t>Lindt Lindor</t>
  </si>
  <si>
    <t>White Chocolate Truffles</t>
  </si>
  <si>
    <t>1,100.44</t>
  </si>
  <si>
    <t>2,080.90</t>
  </si>
  <si>
    <t>November 7th, 2019</t>
  </si>
  <si>
    <t>Indian  Sweets</t>
  </si>
  <si>
    <t>Fresh Attitude</t>
  </si>
  <si>
    <t>Sweet Indian Mix with Naan</t>
  </si>
  <si>
    <t>640mg</t>
  </si>
  <si>
    <t>Nottin Ordinary</t>
  </si>
  <si>
    <t>Cashew Cheese</t>
  </si>
  <si>
    <t>mini cucumbers</t>
  </si>
  <si>
    <t>3.36g</t>
  </si>
  <si>
    <t>7.3g</t>
  </si>
  <si>
    <t>0.22g</t>
  </si>
  <si>
    <t>4.02mg</t>
  </si>
  <si>
    <t>No exercises were recorded.</t>
  </si>
  <si>
    <t>3,752.68</t>
  </si>
  <si>
    <t>2,000.00</t>
  </si>
  <si>
    <t>November 6th, 2019</t>
  </si>
  <si>
    <t>Wellsley Farms</t>
  </si>
  <si>
    <t>Cortland Apples</t>
  </si>
  <si>
    <t>Ledo Pizza</t>
  </si>
  <si>
    <t>Anchovy, Large Pizza Topping</t>
  </si>
  <si>
    <t>85mg</t>
  </si>
  <si>
    <t>Coffee &amp; Almond Crunch Snack Size</t>
  </si>
  <si>
    <t>cheese pizza</t>
  </si>
  <si>
    <t>3.831g</t>
  </si>
  <si>
    <t>35.66g</t>
  </si>
  <si>
    <t>10.37g</t>
  </si>
  <si>
    <t>12.19g</t>
  </si>
  <si>
    <t>18.19mg</t>
  </si>
  <si>
    <t>639.86mg</t>
  </si>
  <si>
    <t>2.461g</t>
  </si>
  <si>
    <t>3,168.63</t>
  </si>
  <si>
    <t>November 5th, 2019</t>
  </si>
  <si>
    <t>Zacusca - Romanian Eggplant Spread</t>
  </si>
  <si>
    <t>Daelmans</t>
  </si>
  <si>
    <t>Stroopwafels, Chocolate-Caramel</t>
  </si>
  <si>
    <t>3,398.26</t>
  </si>
  <si>
    <t>2,023.75</t>
  </si>
  <si>
    <t>November 4th, 2019</t>
  </si>
  <si>
    <t>Emergen-c</t>
  </si>
  <si>
    <t>Dietary Supplement, Super Orange</t>
  </si>
  <si>
    <t>g</t>
  </si>
  <si>
    <t>Garlic Lovers Hummus</t>
  </si>
  <si>
    <t>Poppy-seed Cake</t>
  </si>
  <si>
    <t xml:space="preserve">cooked beets </t>
  </si>
  <si>
    <t>6.766g</t>
  </si>
  <si>
    <t>8.47g</t>
  </si>
  <si>
    <t>1.43g</t>
  </si>
  <si>
    <t>242.25mg</t>
  </si>
  <si>
    <t>3,516.89</t>
  </si>
  <si>
    <t>2,140.30</t>
  </si>
  <si>
    <t>November 3rd, 2019</t>
  </si>
  <si>
    <t>Fantastic</t>
  </si>
  <si>
    <t>Falafel, Pita Stuffers Mix with Garbanzos</t>
  </si>
  <si>
    <t>Hotdog Buns</t>
  </si>
  <si>
    <t>Hippeas</t>
  </si>
  <si>
    <t>Organic Chickpea Puffs</t>
  </si>
  <si>
    <t>150mg</t>
  </si>
  <si>
    <t>Vegetable Hummus Feta Wrap (Whole Foods)</t>
  </si>
  <si>
    <t>Roasted Eggplant</t>
  </si>
  <si>
    <t>5.47g</t>
  </si>
  <si>
    <t>10.13g</t>
  </si>
  <si>
    <t>296.96mg</t>
  </si>
  <si>
    <t>Summer Fresh</t>
  </si>
  <si>
    <t>Salad, California Quinoa</t>
  </si>
  <si>
    <t>320mg</t>
  </si>
  <si>
    <t>4,788.78</t>
  </si>
  <si>
    <t>2,727.00</t>
  </si>
  <si>
    <t>November 2nd, 2019</t>
  </si>
  <si>
    <t>Lakewood</t>
  </si>
  <si>
    <t>Organic 100% Juice, Pomegranate</t>
  </si>
  <si>
    <t>Chicken Nuggets</t>
  </si>
  <si>
    <t>Soup, Matzo Ball</t>
  </si>
  <si>
    <t>530mg</t>
  </si>
  <si>
    <t>3,603.68</t>
  </si>
  <si>
    <t>2,472.00</t>
  </si>
  <si>
    <t>1,867.50</t>
  </si>
  <si>
    <t>November 1st, 2019</t>
  </si>
  <si>
    <t>Dunkin' Donuts</t>
  </si>
  <si>
    <t>Egg &amp; Cheese Wake-Up Wrap</t>
  </si>
  <si>
    <t>Multigrain Brown Sugar Oatmeal with Dried Fruit Topping</t>
  </si>
  <si>
    <t>66g</t>
  </si>
  <si>
    <t>Napoleon</t>
  </si>
  <si>
    <t>Baby Corn, Cut</t>
  </si>
  <si>
    <t>Biryani Curried Rice Dish</t>
  </si>
  <si>
    <t>36g</t>
  </si>
  <si>
    <t>650mg</t>
  </si>
  <si>
    <t>Gulab Jamoon</t>
  </si>
  <si>
    <t>.2g</t>
  </si>
  <si>
    <t>.7g</t>
  </si>
  <si>
    <t>Two Bite Chocolate Macaroons</t>
  </si>
  <si>
    <t>4,273.50</t>
  </si>
  <si>
    <t>2,149.00</t>
  </si>
  <si>
    <t>October 31st, 2019</t>
  </si>
  <si>
    <t>Oatmilk</t>
  </si>
  <si>
    <t>Pineapple, raw, extra sweet variety</t>
  </si>
  <si>
    <t>17.131g</t>
  </si>
  <si>
    <t>22.41g</t>
  </si>
  <si>
    <t>0.88g</t>
  </si>
  <si>
    <t>1.66mg</t>
  </si>
  <si>
    <t>Cheese Alternative, Cheddar (365 Whole Foods)</t>
  </si>
  <si>
    <t>Smart Sausages, Meatless, Harvest Apple</t>
  </si>
  <si>
    <t>880mg</t>
  </si>
  <si>
    <t>tuna salad</t>
  </si>
  <si>
    <t>8.00g</t>
  </si>
  <si>
    <t>7.87g</t>
  </si>
  <si>
    <t>13.63g</t>
  </si>
  <si>
    <t>11.05mg</t>
  </si>
  <si>
    <t>341.7mg</t>
  </si>
  <si>
    <t>Magnum</t>
  </si>
  <si>
    <t>Double Raspberry Ice Cream</t>
  </si>
  <si>
    <t>2,120.71</t>
  </si>
  <si>
    <t>2,050.50</t>
  </si>
  <si>
    <t>October 30th, 2019</t>
  </si>
  <si>
    <t>Buckwheat</t>
  </si>
  <si>
    <t>63g</t>
  </si>
  <si>
    <t>3.3g</t>
  </si>
  <si>
    <t>Kirkland Signature</t>
  </si>
  <si>
    <t>Cashews</t>
  </si>
  <si>
    <t>120mg</t>
  </si>
  <si>
    <t>Bard Valley</t>
  </si>
  <si>
    <t>Dates</t>
  </si>
  <si>
    <t>2,884.01</t>
  </si>
  <si>
    <t>1,772.25</t>
  </si>
  <si>
    <t>October 29th, 2019</t>
  </si>
  <si>
    <t>Hiking</t>
  </si>
  <si>
    <t>3,315.83</t>
  </si>
  <si>
    <t>2,009.41</t>
  </si>
  <si>
    <t>October 28th, 2019</t>
  </si>
  <si>
    <t>1,461.12</t>
  </si>
  <si>
    <t>2,041.98</t>
  </si>
  <si>
    <t>October 27th, 2019</t>
  </si>
  <si>
    <t>cooked green beans</t>
  </si>
  <si>
    <t>1.938g</t>
  </si>
  <si>
    <t>9.85g</t>
  </si>
  <si>
    <t>0.35g</t>
  </si>
  <si>
    <t>2.36g</t>
  </si>
  <si>
    <t>1.25mg</t>
  </si>
  <si>
    <t>cooked lentils, with salt</t>
  </si>
  <si>
    <t>3.564g</t>
  </si>
  <si>
    <t>38.69g</t>
  </si>
  <si>
    <t>0.75g</t>
  </si>
  <si>
    <t>17.86g</t>
  </si>
  <si>
    <t>471.24mg</t>
  </si>
  <si>
    <t>15.642g</t>
  </si>
  <si>
    <t>fruit smoothie</t>
  </si>
  <si>
    <t>27.915g</t>
  </si>
  <si>
    <t>32.41g</t>
  </si>
  <si>
    <t>0.46g</t>
  </si>
  <si>
    <t>0.79g</t>
  </si>
  <si>
    <t>15.24mg</t>
  </si>
  <si>
    <t>2.54g</t>
  </si>
  <si>
    <t>Corn Bread</t>
  </si>
  <si>
    <t>Leahey Gardens</t>
  </si>
  <si>
    <t>Macaroni &amp; Cheese Vegan &amp; Delicious</t>
  </si>
  <si>
    <t>Pudding - vegan</t>
  </si>
  <si>
    <t>Vegan Meatballs</t>
  </si>
  <si>
    <t>walnuts</t>
  </si>
  <si>
    <t>2.088g</t>
  </si>
  <si>
    <t>10.97g</t>
  </si>
  <si>
    <t>52.17g</t>
  </si>
  <si>
    <t>12.18g</t>
  </si>
  <si>
    <t>1.6mg</t>
  </si>
  <si>
    <t>5.36g</t>
  </si>
  <si>
    <t>Garden Salad</t>
  </si>
  <si>
    <t>2,987.49</t>
  </si>
  <si>
    <t>2,473.00</t>
  </si>
  <si>
    <t>1,998.52</t>
  </si>
  <si>
    <t>October 26th, 2019</t>
  </si>
  <si>
    <t>Broccoli, frozen, chopped, cooked, boiled, drained, with salt</t>
  </si>
  <si>
    <t>2.705g</t>
  </si>
  <si>
    <t>9.84g</t>
  </si>
  <si>
    <t>5.70g</t>
  </si>
  <si>
    <t>478.4mg</t>
  </si>
  <si>
    <t>5.52g</t>
  </si>
  <si>
    <t>Hormel</t>
  </si>
  <si>
    <t>Chili Vegetarian with Beans</t>
  </si>
  <si>
    <t>780mg</t>
  </si>
  <si>
    <t>Garden Veggie Nuggets</t>
  </si>
  <si>
    <t>340mg</t>
  </si>
  <si>
    <t>Mini Red Potatoes</t>
  </si>
  <si>
    <t>Nature's Table</t>
  </si>
  <si>
    <t>Pasta Salad</t>
  </si>
  <si>
    <t>105g</t>
  </si>
  <si>
    <t>black bean soup</t>
  </si>
  <si>
    <t>3.063g</t>
  </si>
  <si>
    <t>19.04g</t>
  </si>
  <si>
    <t>1.63g</t>
  </si>
  <si>
    <t>1202.89mg</t>
  </si>
  <si>
    <t>8.398g</t>
  </si>
  <si>
    <t>cole slaw</t>
  </si>
  <si>
    <t>23.283g</t>
  </si>
  <si>
    <t>28.44g</t>
  </si>
  <si>
    <t>18.93g</t>
  </si>
  <si>
    <t>1.81g</t>
  </si>
  <si>
    <t>7.64mg</t>
  </si>
  <si>
    <t>387.73mg</t>
  </si>
  <si>
    <t>3.629g</t>
  </si>
  <si>
    <t>5,339.81</t>
  </si>
  <si>
    <t>2,043.64</t>
  </si>
  <si>
    <t>October 25th, 2019</t>
  </si>
  <si>
    <t>Muesli</t>
  </si>
  <si>
    <t>Nathan's Famous Grocery</t>
  </si>
  <si>
    <t>Deli Style Mustard</t>
  </si>
  <si>
    <t>ME condensed milk cake</t>
  </si>
  <si>
    <t>2,318.25</t>
  </si>
  <si>
    <t>3,342.02</t>
  </si>
  <si>
    <t>October 24th, 2019</t>
  </si>
  <si>
    <t>365 Whole Foods</t>
  </si>
  <si>
    <t>Organic, Vanilla Almond Milk</t>
  </si>
  <si>
    <t>2,361.89</t>
  </si>
  <si>
    <t>1,986.50</t>
  </si>
  <si>
    <t>October 23rd, 2019</t>
  </si>
  <si>
    <t>grapes</t>
  </si>
  <si>
    <t>23.375g</t>
  </si>
  <si>
    <t>27.33g</t>
  </si>
  <si>
    <t>3.02mg</t>
  </si>
  <si>
    <t>1.359g</t>
  </si>
  <si>
    <t>garlic</t>
  </si>
  <si>
    <t>0.03g</t>
  </si>
  <si>
    <t>0.19g</t>
  </si>
  <si>
    <t>0.51mg</t>
  </si>
  <si>
    <t>0.063g</t>
  </si>
  <si>
    <t>green bell pepper</t>
  </si>
  <si>
    <t>2.856g</t>
  </si>
  <si>
    <t>0.20g</t>
  </si>
  <si>
    <t>3.57mg</t>
  </si>
  <si>
    <t>2.023g</t>
  </si>
  <si>
    <t>raw broccoli raab</t>
  </si>
  <si>
    <t>0.152g</t>
  </si>
  <si>
    <t>1.14g</t>
  </si>
  <si>
    <t>1.27g</t>
  </si>
  <si>
    <t>13.2mg</t>
  </si>
  <si>
    <t>House Foods</t>
  </si>
  <si>
    <t>Prepared Shredded Pollock</t>
  </si>
  <si>
    <t>3,719.15</t>
  </si>
  <si>
    <t>2,492.00</t>
  </si>
  <si>
    <t>2,289.66</t>
  </si>
  <si>
    <t>October 22nd, 2019</t>
  </si>
  <si>
    <t>Field Roast</t>
  </si>
  <si>
    <t>Vegetarian Grain Meat Sausage</t>
  </si>
  <si>
    <t>520mg</t>
  </si>
  <si>
    <t>stewed potatoes</t>
  </si>
  <si>
    <t>2,720.90</t>
  </si>
  <si>
    <t>2,169.00</t>
  </si>
  <si>
    <t>October 21st, 2019</t>
  </si>
  <si>
    <t>1,481.76</t>
  </si>
  <si>
    <t>2,033.00</t>
  </si>
  <si>
    <t>October 20th, 2019</t>
  </si>
  <si>
    <t>buffet</t>
  </si>
  <si>
    <t>dark chocolate (45-59% cacao)</t>
  </si>
  <si>
    <t>13.604g</t>
  </si>
  <si>
    <t>17.37g</t>
  </si>
  <si>
    <t>8.88g</t>
  </si>
  <si>
    <t>1.39g</t>
  </si>
  <si>
    <t>2.272mg</t>
  </si>
  <si>
    <t>6.816mg</t>
  </si>
  <si>
    <t>Fishing - from river bank, dock or ice, sitting</t>
  </si>
  <si>
    <t>2,482.00</t>
  </si>
  <si>
    <t>2,062.00</t>
  </si>
  <si>
    <t>October 19th, 2019</t>
  </si>
  <si>
    <t>Countrys Delight</t>
  </si>
  <si>
    <t>Stew Vegetables</t>
  </si>
  <si>
    <t>Grape Leaf</t>
  </si>
  <si>
    <t>Stuffed Grape Leaf</t>
  </si>
  <si>
    <t>4mg</t>
  </si>
  <si>
    <t>Vegan M&amp;M Almond Butter Cookies</t>
  </si>
  <si>
    <t>Vegetable Fried Rice</t>
  </si>
  <si>
    <t>570mg</t>
  </si>
  <si>
    <t>baked beans</t>
  </si>
  <si>
    <t>30.00g</t>
  </si>
  <si>
    <t>2.50g</t>
  </si>
  <si>
    <t>5.00g</t>
  </si>
  <si>
    <t>5.2mg</t>
  </si>
  <si>
    <t>470.6mg</t>
  </si>
  <si>
    <t>8.06g</t>
  </si>
  <si>
    <t>tofu, grilled</t>
  </si>
  <si>
    <t>Wonder</t>
  </si>
  <si>
    <t>Hot Dog Buns, White</t>
  </si>
  <si>
    <t>220mg</t>
  </si>
  <si>
    <t>Smartdog</t>
  </si>
  <si>
    <t>&amp;lt;1g</t>
  </si>
  <si>
    <t>5,285.89</t>
  </si>
  <si>
    <t>2,246.50</t>
  </si>
  <si>
    <t>October 18th, 2019</t>
  </si>
  <si>
    <t>Herr's</t>
  </si>
  <si>
    <t>Kettle Cooked Chips, Sour Cream &amp; Onion Flavored</t>
  </si>
  <si>
    <t>2,744.76</t>
  </si>
  <si>
    <t>2,479.39</t>
  </si>
  <si>
    <t>October 17th, 2019</t>
  </si>
  <si>
    <t>Three Farmers</t>
  </si>
  <si>
    <t>Roasted Chickpeas</t>
  </si>
  <si>
    <t>Tabbouleh Salad</t>
  </si>
  <si>
    <t>cooked Brussels sprouts (with salt)</t>
  </si>
  <si>
    <t>0.365g</t>
  </si>
  <si>
    <t>1.49g</t>
  </si>
  <si>
    <t>0.10g</t>
  </si>
  <si>
    <t>0.54g</t>
  </si>
  <si>
    <t>53.97mg</t>
  </si>
  <si>
    <t>0.546g</t>
  </si>
  <si>
    <t>3,032.17</t>
  </si>
  <si>
    <t>2,514.00</t>
  </si>
  <si>
    <t>October 16th, 2019</t>
  </si>
  <si>
    <t>cooked kidney beans</t>
  </si>
  <si>
    <t>0.566g</t>
  </si>
  <si>
    <t>40.36g</t>
  </si>
  <si>
    <t>0.89g</t>
  </si>
  <si>
    <t>15.35g</t>
  </si>
  <si>
    <t>3.54mg</t>
  </si>
  <si>
    <t>13.098g</t>
  </si>
  <si>
    <t>2,446.47</t>
  </si>
  <si>
    <t>2,489.00</t>
  </si>
  <si>
    <t>2,233.00</t>
  </si>
  <si>
    <t>October 15th, 2019</t>
  </si>
  <si>
    <t>Buckwheat groats, roasted, cooked</t>
  </si>
  <si>
    <t>1.512g</t>
  </si>
  <si>
    <t>33.50g</t>
  </si>
  <si>
    <t>1.04g</t>
  </si>
  <si>
    <t>5.68g</t>
  </si>
  <si>
    <t>6.72mg</t>
  </si>
  <si>
    <t>4.536g</t>
  </si>
  <si>
    <t>Costco Food Court</t>
  </si>
  <si>
    <t>Fruit Smoothie</t>
  </si>
  <si>
    <t>59g</t>
  </si>
  <si>
    <t>large black olives</t>
  </si>
  <si>
    <t>0.47g</t>
  </si>
  <si>
    <t>0.57g</t>
  </si>
  <si>
    <t>61.005mg</t>
  </si>
  <si>
    <t>0.208g</t>
  </si>
  <si>
    <t>2,940.32</t>
  </si>
  <si>
    <t>1,954.00</t>
  </si>
  <si>
    <t>October 14th, 2019</t>
  </si>
  <si>
    <t>3,512.17</t>
  </si>
  <si>
    <t>2,463.00</t>
  </si>
  <si>
    <t>Weight</t>
  </si>
  <si>
    <t>Date :</t>
  </si>
  <si>
    <t>215.60 - Pounds</t>
  </si>
  <si>
    <t>217.60 - Pounds</t>
  </si>
  <si>
    <t>218.00 - Pounds</t>
  </si>
  <si>
    <t>218.80 - Pounds</t>
  </si>
  <si>
    <t>221.80 - Pounds</t>
  </si>
  <si>
    <t>223.00 - Pounds</t>
  </si>
  <si>
    <t>224.00 - Pounds</t>
  </si>
  <si>
    <t>224.40 - Pounds</t>
  </si>
  <si>
    <t>225.40 - Pounds</t>
  </si>
  <si>
    <t>227.80 - Pounds</t>
  </si>
  <si>
    <t>228.00 - Pounds</t>
  </si>
  <si>
    <t>231.60 - Pounds</t>
  </si>
  <si>
    <t>229.60 - Pounds</t>
  </si>
  <si>
    <t>231.00 - Pounds</t>
  </si>
  <si>
    <t>Water</t>
  </si>
  <si>
    <t>Date</t>
  </si>
  <si>
    <t>Glasses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</si>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</sst>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</font>
    <font>
      <b/>
      <sz val="12"/>
      <color indexed="8"/>
      <name val="Calibri"/>
    </font>
    <font>
      <b/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4"/>
  <sheetViews>
    <sheetView tabSelected="1" showRuler="0" topLeftCell="A2557" zoomScaleNormal="100" workbookViewId="0">
      <selection activeCell="A2562" sqref="A2562"/>
    </sheetView>
  </sheetViews>
  <sheetFormatPr defaultRowHeight="15" x14ac:dyDescent="0.25"/>
  <sheetData>
    <row r="1" spans="1:20" ht="15.75" x14ac:dyDescent="0.25">
      <c r="A1" s="1" t="s">
        <v>0</v>
      </c>
      <c r="B1" s="2" t="s">
        <v>1</v>
      </c>
    </row>
    <row r="3" spans="1:20" ht="15.75" x14ac:dyDescent="0.25">
      <c r="A3" s="1" t="s">
        <v>2</v>
      </c>
    </row>
    <row r="4" spans="1:2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</row>
    <row r="5" spans="1:20" x14ac:dyDescent="0.25">
      <c r="A5" t="s">
        <v>23</v>
      </c>
      <c r="B5" t="s">
        <v>24</v>
      </c>
      <c r="C5" t="s">
        <v>25</v>
      </c>
      <c r="D5">
        <v>2</v>
      </c>
      <c r="E5">
        <v>120</v>
      </c>
      <c r="F5">
        <v>14</v>
      </c>
      <c r="G5">
        <v>16</v>
      </c>
      <c r="H5">
        <v>5</v>
      </c>
      <c r="I5">
        <v>2</v>
      </c>
      <c r="J5">
        <v>0</v>
      </c>
      <c r="K5">
        <v>320</v>
      </c>
      <c r="L5">
        <v>1</v>
      </c>
      <c r="M5">
        <v>60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t="s">
        <v>23</v>
      </c>
      <c r="B6" t="s">
        <v>33</v>
      </c>
      <c r="C6" t="s">
        <v>34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23</v>
      </c>
      <c r="C7" t="s">
        <v>35</v>
      </c>
      <c r="D7">
        <v>1</v>
      </c>
      <c r="E7">
        <v>60</v>
      </c>
      <c r="F7">
        <v>5</v>
      </c>
      <c r="G7">
        <v>50</v>
      </c>
      <c r="H7">
        <v>0</v>
      </c>
      <c r="I7">
        <v>0</v>
      </c>
      <c r="J7">
        <v>0</v>
      </c>
      <c r="K7">
        <v>0</v>
      </c>
      <c r="L7">
        <v>30</v>
      </c>
      <c r="M7">
        <v>60</v>
      </c>
      <c r="N7" t="s">
        <v>36</v>
      </c>
      <c r="O7" t="s">
        <v>37</v>
      </c>
      <c r="P7" t="s">
        <v>38</v>
      </c>
      <c r="Q7" t="s">
        <v>38</v>
      </c>
      <c r="R7" t="s">
        <v>30</v>
      </c>
      <c r="S7" t="s">
        <v>30</v>
      </c>
      <c r="T7" t="s">
        <v>39</v>
      </c>
    </row>
    <row r="8" spans="1:20" x14ac:dyDescent="0.25">
      <c r="A8" t="s">
        <v>23</v>
      </c>
      <c r="C8" t="s">
        <v>40</v>
      </c>
      <c r="D8">
        <v>1</v>
      </c>
      <c r="E8">
        <v>550</v>
      </c>
      <c r="F8">
        <v>7</v>
      </c>
      <c r="G8">
        <v>53</v>
      </c>
      <c r="H8">
        <v>29.5</v>
      </c>
      <c r="I8">
        <v>17.5</v>
      </c>
      <c r="J8">
        <v>0</v>
      </c>
      <c r="K8">
        <v>51.5</v>
      </c>
      <c r="L8">
        <v>15</v>
      </c>
      <c r="M8">
        <v>550</v>
      </c>
      <c r="N8">
        <v>7</v>
      </c>
      <c r="O8">
        <v>53</v>
      </c>
      <c r="P8">
        <v>29.5</v>
      </c>
      <c r="Q8">
        <v>17.5</v>
      </c>
      <c r="R8">
        <v>0</v>
      </c>
      <c r="S8">
        <v>51.5</v>
      </c>
      <c r="T8">
        <v>15</v>
      </c>
    </row>
    <row r="9" spans="1:20" x14ac:dyDescent="0.25">
      <c r="A9" t="s">
        <v>23</v>
      </c>
      <c r="C9" t="s">
        <v>41</v>
      </c>
      <c r="D9">
        <v>1</v>
      </c>
      <c r="E9">
        <v>141</v>
      </c>
      <c r="F9">
        <v>10.905099999999999</v>
      </c>
      <c r="G9">
        <v>22.502700000000001</v>
      </c>
      <c r="H9">
        <v>5.1622000000000003</v>
      </c>
      <c r="I9">
        <v>2.6196000000000002</v>
      </c>
      <c r="J9">
        <v>9.0101999999999993</v>
      </c>
      <c r="K9">
        <v>239.643</v>
      </c>
      <c r="L9">
        <v>1.5583</v>
      </c>
      <c r="M9">
        <v>141</v>
      </c>
      <c r="N9">
        <v>10.905099999999999</v>
      </c>
      <c r="O9">
        <v>22.502700000000001</v>
      </c>
      <c r="P9">
        <v>5.1622000000000003</v>
      </c>
      <c r="Q9">
        <v>2.6196000000000002</v>
      </c>
      <c r="R9">
        <v>9.0101999999999993</v>
      </c>
      <c r="S9">
        <v>239.643</v>
      </c>
      <c r="T9">
        <v>1.5583</v>
      </c>
    </row>
    <row r="10" spans="1:20" x14ac:dyDescent="0.25">
      <c r="A10" t="s">
        <v>23</v>
      </c>
      <c r="B10" t="s">
        <v>42</v>
      </c>
      <c r="C10" t="s">
        <v>43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t="s">
        <v>23</v>
      </c>
      <c r="C11" t="s">
        <v>44</v>
      </c>
      <c r="D11">
        <v>1</v>
      </c>
      <c r="E11">
        <v>105</v>
      </c>
      <c r="F11">
        <v>14.430999999999999</v>
      </c>
      <c r="G11">
        <v>26.95</v>
      </c>
      <c r="H11">
        <v>0.39</v>
      </c>
      <c r="I11">
        <v>1.29</v>
      </c>
      <c r="J11">
        <v>0</v>
      </c>
      <c r="K11">
        <v>1.18</v>
      </c>
      <c r="L11">
        <v>3.0680000000000001</v>
      </c>
      <c r="M11">
        <v>105</v>
      </c>
      <c r="N11" t="s">
        <v>45</v>
      </c>
      <c r="O11" t="s">
        <v>46</v>
      </c>
      <c r="P11" t="s">
        <v>47</v>
      </c>
      <c r="Q11" t="s">
        <v>48</v>
      </c>
      <c r="R11" t="s">
        <v>30</v>
      </c>
      <c r="S11" t="s">
        <v>49</v>
      </c>
      <c r="T11" t="s">
        <v>50</v>
      </c>
    </row>
    <row r="12" spans="1:20" x14ac:dyDescent="0.25">
      <c r="A12" t="s">
        <v>51</v>
      </c>
      <c r="B12" t="s">
        <v>52</v>
      </c>
      <c r="C12" t="s">
        <v>53</v>
      </c>
      <c r="D12">
        <v>2</v>
      </c>
      <c r="E12">
        <v>160</v>
      </c>
      <c r="F12">
        <v>24</v>
      </c>
      <c r="G12">
        <v>12</v>
      </c>
      <c r="H12">
        <v>14</v>
      </c>
      <c r="I12">
        <v>4</v>
      </c>
      <c r="J12">
        <v>0</v>
      </c>
      <c r="K12">
        <v>508</v>
      </c>
      <c r="L12">
        <v>0</v>
      </c>
      <c r="M12">
        <v>80</v>
      </c>
      <c r="N12" t="s">
        <v>54</v>
      </c>
      <c r="O12" t="s">
        <v>55</v>
      </c>
      <c r="P12" t="s">
        <v>26</v>
      </c>
      <c r="Q12" t="s">
        <v>56</v>
      </c>
      <c r="S12" t="s">
        <v>57</v>
      </c>
    </row>
    <row r="13" spans="1:20" x14ac:dyDescent="0.25">
      <c r="A13" t="s">
        <v>51</v>
      </c>
      <c r="B13" t="s">
        <v>58</v>
      </c>
      <c r="C13" t="s">
        <v>59</v>
      </c>
      <c r="D13">
        <v>2</v>
      </c>
      <c r="E13">
        <v>40</v>
      </c>
      <c r="F13">
        <v>0</v>
      </c>
      <c r="G13">
        <v>4</v>
      </c>
      <c r="H13">
        <v>0</v>
      </c>
      <c r="I13">
        <v>6</v>
      </c>
      <c r="J13">
        <v>0</v>
      </c>
      <c r="K13">
        <v>0</v>
      </c>
      <c r="L13">
        <v>2</v>
      </c>
      <c r="M13">
        <v>20</v>
      </c>
      <c r="N13" t="s">
        <v>60</v>
      </c>
      <c r="O13" t="s">
        <v>56</v>
      </c>
      <c r="P13" t="s">
        <v>38</v>
      </c>
      <c r="Q13" t="s">
        <v>61</v>
      </c>
      <c r="R13" t="s">
        <v>62</v>
      </c>
      <c r="S13" t="s">
        <v>30</v>
      </c>
      <c r="T13" t="s">
        <v>29</v>
      </c>
    </row>
    <row r="14" spans="1:20" x14ac:dyDescent="0.25">
      <c r="A14" t="s">
        <v>51</v>
      </c>
      <c r="B14" t="s">
        <v>63</v>
      </c>
      <c r="C14" t="s">
        <v>64</v>
      </c>
      <c r="D14">
        <v>1.5</v>
      </c>
      <c r="E14">
        <v>135</v>
      </c>
      <c r="F14">
        <v>1.5</v>
      </c>
      <c r="G14">
        <v>4.5</v>
      </c>
      <c r="H14">
        <v>12</v>
      </c>
      <c r="I14">
        <v>1.5</v>
      </c>
      <c r="J14">
        <v>60</v>
      </c>
      <c r="K14">
        <v>615</v>
      </c>
      <c r="L14">
        <v>0</v>
      </c>
      <c r="M14">
        <v>90</v>
      </c>
      <c r="N14" t="s">
        <v>29</v>
      </c>
      <c r="O14" t="s">
        <v>61</v>
      </c>
      <c r="P14" t="s">
        <v>27</v>
      </c>
      <c r="Q14" t="s">
        <v>29</v>
      </c>
      <c r="R14" t="s">
        <v>65</v>
      </c>
      <c r="S14" t="s">
        <v>66</v>
      </c>
      <c r="T14" t="s">
        <v>38</v>
      </c>
    </row>
    <row r="15" spans="1:20" x14ac:dyDescent="0.25">
      <c r="A15" t="s">
        <v>51</v>
      </c>
      <c r="C15" t="s">
        <v>67</v>
      </c>
      <c r="D15">
        <v>2</v>
      </c>
      <c r="E15">
        <v>420</v>
      </c>
      <c r="F15">
        <v>4</v>
      </c>
      <c r="G15">
        <v>84</v>
      </c>
      <c r="H15">
        <v>2</v>
      </c>
      <c r="I15">
        <v>14</v>
      </c>
      <c r="J15">
        <v>0</v>
      </c>
      <c r="K15">
        <v>0</v>
      </c>
      <c r="L15">
        <v>4</v>
      </c>
      <c r="M15">
        <v>210</v>
      </c>
      <c r="N15" t="s">
        <v>56</v>
      </c>
      <c r="O15" t="s">
        <v>68</v>
      </c>
      <c r="P15" t="s">
        <v>29</v>
      </c>
      <c r="Q15" t="s">
        <v>26</v>
      </c>
      <c r="R15" t="s">
        <v>30</v>
      </c>
      <c r="T15" t="s">
        <v>56</v>
      </c>
    </row>
    <row r="16" spans="1:20" x14ac:dyDescent="0.25">
      <c r="A16" t="s">
        <v>51</v>
      </c>
      <c r="B16" t="s">
        <v>69</v>
      </c>
      <c r="C16" t="s">
        <v>70</v>
      </c>
      <c r="D16">
        <v>4.5</v>
      </c>
      <c r="E16">
        <v>315</v>
      </c>
      <c r="F16">
        <v>0</v>
      </c>
      <c r="G16">
        <v>9</v>
      </c>
      <c r="H16">
        <v>15.75</v>
      </c>
      <c r="I16">
        <v>36</v>
      </c>
      <c r="J16">
        <v>0</v>
      </c>
      <c r="K16">
        <v>90</v>
      </c>
      <c r="L16">
        <v>2.25</v>
      </c>
      <c r="M16">
        <v>70</v>
      </c>
      <c r="N16" t="s">
        <v>38</v>
      </c>
      <c r="O16" t="s">
        <v>56</v>
      </c>
      <c r="P16" t="s">
        <v>71</v>
      </c>
      <c r="Q16" t="s">
        <v>27</v>
      </c>
      <c r="R16" t="s">
        <v>30</v>
      </c>
      <c r="S16" t="s">
        <v>72</v>
      </c>
      <c r="T16" t="s">
        <v>32</v>
      </c>
    </row>
    <row r="17" spans="1:20" x14ac:dyDescent="0.25">
      <c r="A17" t="s">
        <v>51</v>
      </c>
      <c r="B17" t="s">
        <v>73</v>
      </c>
      <c r="C17" t="s">
        <v>74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60</v>
      </c>
      <c r="O17" t="s">
        <v>38</v>
      </c>
      <c r="P17" t="s">
        <v>38</v>
      </c>
      <c r="Q17" t="s">
        <v>38</v>
      </c>
      <c r="R17" t="s">
        <v>62</v>
      </c>
      <c r="S17" t="s">
        <v>30</v>
      </c>
      <c r="T17" t="s">
        <v>60</v>
      </c>
    </row>
    <row r="18" spans="1:20" x14ac:dyDescent="0.25">
      <c r="A18" t="s">
        <v>51</v>
      </c>
      <c r="C18" t="s">
        <v>75</v>
      </c>
      <c r="D18">
        <v>1</v>
      </c>
      <c r="E18">
        <v>119</v>
      </c>
      <c r="F18">
        <v>0</v>
      </c>
      <c r="G18">
        <v>0</v>
      </c>
      <c r="H18">
        <v>13.5</v>
      </c>
      <c r="I18">
        <v>0</v>
      </c>
      <c r="J18">
        <v>0</v>
      </c>
      <c r="K18">
        <v>0.27</v>
      </c>
      <c r="L18">
        <v>0</v>
      </c>
      <c r="M18">
        <v>119</v>
      </c>
      <c r="N18" t="s">
        <v>38</v>
      </c>
      <c r="O18" t="s">
        <v>76</v>
      </c>
      <c r="P18" t="s">
        <v>77</v>
      </c>
      <c r="Q18" t="s">
        <v>76</v>
      </c>
      <c r="R18" t="s">
        <v>30</v>
      </c>
      <c r="S18" t="s">
        <v>78</v>
      </c>
      <c r="T18" t="s">
        <v>38</v>
      </c>
    </row>
    <row r="21" spans="1:20" x14ac:dyDescent="0.25">
      <c r="A21" s="2" t="s">
        <v>79</v>
      </c>
    </row>
    <row r="22" spans="1:20" x14ac:dyDescent="0.25">
      <c r="A22" t="s">
        <v>80</v>
      </c>
      <c r="B22" t="s">
        <v>81</v>
      </c>
      <c r="C22" t="s">
        <v>82</v>
      </c>
      <c r="D22" t="s">
        <v>83</v>
      </c>
      <c r="E22" t="s">
        <v>84</v>
      </c>
    </row>
    <row r="23" spans="1:20" x14ac:dyDescent="0.25">
      <c r="A23" t="s">
        <v>85</v>
      </c>
      <c r="B23">
        <v>30</v>
      </c>
      <c r="C23">
        <v>262</v>
      </c>
      <c r="D23">
        <v>0</v>
      </c>
      <c r="E23" t="s">
        <v>86</v>
      </c>
    </row>
    <row r="24" spans="1:20" x14ac:dyDescent="0.25">
      <c r="A24" t="s">
        <v>87</v>
      </c>
      <c r="B24">
        <v>30</v>
      </c>
      <c r="C24">
        <v>293</v>
      </c>
      <c r="D24">
        <v>0</v>
      </c>
      <c r="E24" t="s">
        <v>86</v>
      </c>
    </row>
    <row r="27" spans="1:20" x14ac:dyDescent="0.25">
      <c r="A27" s="2" t="s">
        <v>88</v>
      </c>
    </row>
    <row r="28" spans="1:20" x14ac:dyDescent="0.25">
      <c r="E28" s="2" t="s">
        <v>15</v>
      </c>
      <c r="F28" s="2" t="s">
        <v>16</v>
      </c>
      <c r="G28" s="2" t="s">
        <v>89</v>
      </c>
      <c r="H28" s="2" t="s">
        <v>90</v>
      </c>
      <c r="I28" s="2" t="s">
        <v>19</v>
      </c>
      <c r="J28" s="2" t="s">
        <v>20</v>
      </c>
      <c r="K28" s="2" t="s">
        <v>21</v>
      </c>
      <c r="L28" s="2" t="s">
        <v>22</v>
      </c>
    </row>
    <row r="29" spans="1:20" x14ac:dyDescent="0.25">
      <c r="E29">
        <v>2165</v>
      </c>
      <c r="F29">
        <v>80.84</v>
      </c>
      <c r="G29">
        <v>281.95</v>
      </c>
      <c r="H29">
        <v>97.3</v>
      </c>
      <c r="I29">
        <v>84.91</v>
      </c>
      <c r="J29">
        <v>69.010000000000005</v>
      </c>
      <c r="K29" t="s">
        <v>91</v>
      </c>
      <c r="L29">
        <v>58.88</v>
      </c>
    </row>
    <row r="30" spans="1:20" x14ac:dyDescent="0.25">
      <c r="E30" s="2" t="s">
        <v>92</v>
      </c>
      <c r="F30" t="s">
        <v>93</v>
      </c>
    </row>
    <row r="31" spans="1:20" x14ac:dyDescent="0.25">
      <c r="E31" s="2" t="s">
        <v>94</v>
      </c>
      <c r="F31" t="s">
        <v>95</v>
      </c>
    </row>
    <row r="32" spans="1:20" x14ac:dyDescent="0.25">
      <c r="E32" s="2" t="s">
        <v>82</v>
      </c>
      <c r="F32">
        <v>555</v>
      </c>
    </row>
    <row r="33" spans="1:20" x14ac:dyDescent="0.25">
      <c r="E33" t="s">
        <v>96</v>
      </c>
      <c r="F33">
        <f>2165-F32</f>
        <v>1610</v>
      </c>
    </row>
    <row r="35" spans="1:20" ht="15.75" x14ac:dyDescent="0.25">
      <c r="A35" s="1" t="s">
        <v>0</v>
      </c>
      <c r="B35" s="2" t="s">
        <v>97</v>
      </c>
    </row>
    <row r="37" spans="1:20" ht="15.75" x14ac:dyDescent="0.25">
      <c r="A37" s="1" t="s">
        <v>2</v>
      </c>
    </row>
    <row r="38" spans="1:20" x14ac:dyDescent="0.25">
      <c r="A38" s="2" t="s">
        <v>3</v>
      </c>
      <c r="B38" s="2" t="s">
        <v>4</v>
      </c>
      <c r="C38" s="2" t="s">
        <v>5</v>
      </c>
      <c r="D38" s="2" t="s">
        <v>6</v>
      </c>
      <c r="E38" s="2" t="s">
        <v>7</v>
      </c>
      <c r="F38" s="2" t="s">
        <v>8</v>
      </c>
      <c r="G38" s="2" t="s">
        <v>9</v>
      </c>
      <c r="H38" s="2" t="s">
        <v>10</v>
      </c>
      <c r="I38" s="2" t="s">
        <v>11</v>
      </c>
      <c r="J38" s="2" t="s">
        <v>12</v>
      </c>
      <c r="K38" s="2" t="s">
        <v>13</v>
      </c>
      <c r="L38" s="2" t="s">
        <v>14</v>
      </c>
      <c r="M38" s="2" t="s">
        <v>15</v>
      </c>
      <c r="N38" s="2" t="s">
        <v>16</v>
      </c>
      <c r="O38" s="2" t="s">
        <v>17</v>
      </c>
      <c r="P38" s="2" t="s">
        <v>18</v>
      </c>
      <c r="Q38" s="2" t="s">
        <v>19</v>
      </c>
      <c r="R38" s="2" t="s">
        <v>20</v>
      </c>
      <c r="S38" s="2" t="s">
        <v>21</v>
      </c>
      <c r="T38" s="2" t="s">
        <v>22</v>
      </c>
    </row>
    <row r="39" spans="1:20" x14ac:dyDescent="0.25">
      <c r="A39" t="s">
        <v>23</v>
      </c>
      <c r="B39" t="s">
        <v>24</v>
      </c>
      <c r="C39" t="s">
        <v>25</v>
      </c>
      <c r="D39">
        <v>2</v>
      </c>
      <c r="E39">
        <v>120</v>
      </c>
      <c r="F39">
        <v>14</v>
      </c>
      <c r="G39">
        <v>16</v>
      </c>
      <c r="H39">
        <v>5</v>
      </c>
      <c r="I39">
        <v>2</v>
      </c>
      <c r="J39">
        <v>0</v>
      </c>
      <c r="K39">
        <v>320</v>
      </c>
      <c r="L39">
        <v>1</v>
      </c>
      <c r="M39">
        <v>60</v>
      </c>
      <c r="N39" t="s">
        <v>26</v>
      </c>
      <c r="O39" t="s">
        <v>27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</row>
    <row r="40" spans="1:20" x14ac:dyDescent="0.25">
      <c r="A40" t="s">
        <v>23</v>
      </c>
      <c r="B40" t="s">
        <v>33</v>
      </c>
      <c r="C40" t="s">
        <v>34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23</v>
      </c>
      <c r="C41" t="s">
        <v>35</v>
      </c>
      <c r="D41">
        <v>2</v>
      </c>
      <c r="E41">
        <v>120</v>
      </c>
      <c r="F41">
        <v>10</v>
      </c>
      <c r="G41">
        <v>100</v>
      </c>
      <c r="H41">
        <v>0</v>
      </c>
      <c r="I41">
        <v>0</v>
      </c>
      <c r="J41">
        <v>0</v>
      </c>
      <c r="K41">
        <v>0</v>
      </c>
      <c r="L41">
        <v>60</v>
      </c>
      <c r="M41">
        <v>60</v>
      </c>
      <c r="N41" t="s">
        <v>36</v>
      </c>
      <c r="O41" t="s">
        <v>37</v>
      </c>
      <c r="P41" t="s">
        <v>38</v>
      </c>
      <c r="Q41" t="s">
        <v>38</v>
      </c>
      <c r="R41" t="s">
        <v>30</v>
      </c>
      <c r="S41" t="s">
        <v>30</v>
      </c>
      <c r="T41" t="s">
        <v>39</v>
      </c>
    </row>
    <row r="42" spans="1:20" x14ac:dyDescent="0.25">
      <c r="A42" t="s">
        <v>23</v>
      </c>
      <c r="C42" t="s">
        <v>40</v>
      </c>
      <c r="D42">
        <v>1</v>
      </c>
      <c r="E42">
        <v>550</v>
      </c>
      <c r="F42">
        <v>7</v>
      </c>
      <c r="G42">
        <v>53</v>
      </c>
      <c r="H42">
        <v>29.5</v>
      </c>
      <c r="I42">
        <v>17.5</v>
      </c>
      <c r="J42">
        <v>0</v>
      </c>
      <c r="K42">
        <v>51.5</v>
      </c>
      <c r="L42">
        <v>15</v>
      </c>
      <c r="M42">
        <v>550</v>
      </c>
      <c r="N42">
        <v>7</v>
      </c>
      <c r="O42">
        <v>53</v>
      </c>
      <c r="P42">
        <v>29.5</v>
      </c>
      <c r="Q42">
        <v>17.5</v>
      </c>
      <c r="R42">
        <v>0</v>
      </c>
      <c r="S42">
        <v>51.5</v>
      </c>
      <c r="T42">
        <v>15</v>
      </c>
    </row>
    <row r="43" spans="1:20" x14ac:dyDescent="0.25">
      <c r="A43" t="s">
        <v>23</v>
      </c>
      <c r="C43" t="s">
        <v>98</v>
      </c>
      <c r="D43">
        <v>1</v>
      </c>
      <c r="E43">
        <v>84</v>
      </c>
      <c r="F43">
        <v>14.741</v>
      </c>
      <c r="G43">
        <v>21.45</v>
      </c>
      <c r="H43">
        <v>0.49</v>
      </c>
      <c r="I43">
        <v>1.0900000000000001</v>
      </c>
      <c r="J43">
        <v>0</v>
      </c>
      <c r="K43">
        <v>1.48</v>
      </c>
      <c r="L43">
        <v>3.552</v>
      </c>
      <c r="M43">
        <v>84</v>
      </c>
      <c r="N43" t="s">
        <v>99</v>
      </c>
      <c r="O43" t="s">
        <v>100</v>
      </c>
      <c r="P43" t="s">
        <v>101</v>
      </c>
      <c r="Q43" t="s">
        <v>102</v>
      </c>
      <c r="R43" t="s">
        <v>30</v>
      </c>
      <c r="S43" t="s">
        <v>103</v>
      </c>
      <c r="T43" t="s">
        <v>104</v>
      </c>
    </row>
    <row r="44" spans="1:20" x14ac:dyDescent="0.25">
      <c r="A44" t="s">
        <v>23</v>
      </c>
      <c r="C44" t="s">
        <v>105</v>
      </c>
      <c r="D44">
        <v>1</v>
      </c>
      <c r="E44">
        <v>35</v>
      </c>
      <c r="F44">
        <v>6.7930000000000001</v>
      </c>
      <c r="G44">
        <v>8.89</v>
      </c>
      <c r="H44">
        <v>0.11</v>
      </c>
      <c r="I44">
        <v>0.63</v>
      </c>
      <c r="K44">
        <v>0.74</v>
      </c>
      <c r="L44">
        <v>1.258</v>
      </c>
      <c r="M44">
        <v>35</v>
      </c>
      <c r="N44" t="s">
        <v>106</v>
      </c>
      <c r="O44" t="s">
        <v>107</v>
      </c>
      <c r="P44" t="s">
        <v>108</v>
      </c>
      <c r="Q44" t="s">
        <v>109</v>
      </c>
      <c r="S44" t="s">
        <v>110</v>
      </c>
      <c r="T44" t="s">
        <v>111</v>
      </c>
    </row>
    <row r="45" spans="1:20" x14ac:dyDescent="0.25">
      <c r="A45" t="s">
        <v>51</v>
      </c>
      <c r="B45" t="s">
        <v>52</v>
      </c>
      <c r="C45" t="s">
        <v>53</v>
      </c>
      <c r="D45">
        <v>1</v>
      </c>
      <c r="E45">
        <v>80</v>
      </c>
      <c r="F45">
        <v>12</v>
      </c>
      <c r="G45">
        <v>6</v>
      </c>
      <c r="H45">
        <v>7</v>
      </c>
      <c r="I45">
        <v>2</v>
      </c>
      <c r="J45">
        <v>0</v>
      </c>
      <c r="K45">
        <v>254</v>
      </c>
      <c r="L45">
        <v>0</v>
      </c>
      <c r="M45">
        <v>80</v>
      </c>
      <c r="N45" t="s">
        <v>54</v>
      </c>
      <c r="O45" t="s">
        <v>55</v>
      </c>
      <c r="P45" t="s">
        <v>26</v>
      </c>
      <c r="Q45" t="s">
        <v>56</v>
      </c>
      <c r="S45" t="s">
        <v>57</v>
      </c>
    </row>
    <row r="46" spans="1:20" x14ac:dyDescent="0.25">
      <c r="A46" t="s">
        <v>51</v>
      </c>
      <c r="B46" t="s">
        <v>112</v>
      </c>
      <c r="C46" t="s">
        <v>113</v>
      </c>
      <c r="D46">
        <v>0.25</v>
      </c>
      <c r="E46">
        <v>15</v>
      </c>
      <c r="F46">
        <v>0</v>
      </c>
      <c r="G46">
        <v>0.5</v>
      </c>
      <c r="H46">
        <v>1.125</v>
      </c>
      <c r="I46">
        <v>0.5</v>
      </c>
      <c r="J46">
        <v>0</v>
      </c>
      <c r="K46">
        <v>57.5</v>
      </c>
      <c r="L46">
        <v>0.25</v>
      </c>
      <c r="M46">
        <v>60</v>
      </c>
      <c r="N46" t="s">
        <v>38</v>
      </c>
      <c r="O46" t="s">
        <v>56</v>
      </c>
      <c r="P46" t="s">
        <v>114</v>
      </c>
      <c r="Q46" t="s">
        <v>56</v>
      </c>
      <c r="R46" t="s">
        <v>30</v>
      </c>
      <c r="S46" t="s">
        <v>115</v>
      </c>
      <c r="T46" t="s">
        <v>29</v>
      </c>
    </row>
    <row r="47" spans="1:20" x14ac:dyDescent="0.25">
      <c r="A47" t="s">
        <v>51</v>
      </c>
      <c r="C47" t="s">
        <v>116</v>
      </c>
      <c r="D47">
        <v>2</v>
      </c>
      <c r="E47">
        <v>276</v>
      </c>
      <c r="F47">
        <v>14.7418</v>
      </c>
      <c r="G47">
        <v>67.370800000000003</v>
      </c>
      <c r="H47">
        <v>0.21079999999999999</v>
      </c>
      <c r="I47">
        <v>27.738</v>
      </c>
      <c r="J47">
        <v>0</v>
      </c>
      <c r="K47">
        <v>808.00019999999995</v>
      </c>
      <c r="L47">
        <v>30.436599999999999</v>
      </c>
      <c r="M47">
        <v>138</v>
      </c>
      <c r="N47">
        <v>7.3708999999999998</v>
      </c>
      <c r="O47">
        <v>33.685400000000001</v>
      </c>
      <c r="P47">
        <v>0.10539999999999999</v>
      </c>
      <c r="Q47">
        <v>13.869</v>
      </c>
      <c r="R47">
        <v>0</v>
      </c>
      <c r="S47">
        <v>404.00009999999997</v>
      </c>
      <c r="T47">
        <v>15.218299999999999</v>
      </c>
    </row>
    <row r="48" spans="1:20" x14ac:dyDescent="0.25">
      <c r="A48" t="s">
        <v>51</v>
      </c>
      <c r="B48" t="s">
        <v>117</v>
      </c>
      <c r="C48" t="s">
        <v>118</v>
      </c>
      <c r="D48">
        <v>2.5</v>
      </c>
      <c r="E48">
        <v>300</v>
      </c>
      <c r="F48">
        <v>1.25</v>
      </c>
      <c r="G48">
        <v>1.25</v>
      </c>
      <c r="H48">
        <v>27.5</v>
      </c>
      <c r="I48">
        <v>7.5</v>
      </c>
      <c r="J48">
        <v>0</v>
      </c>
      <c r="K48">
        <v>275</v>
      </c>
      <c r="L48">
        <v>7.5</v>
      </c>
      <c r="M48">
        <v>120</v>
      </c>
      <c r="N48" t="s">
        <v>32</v>
      </c>
      <c r="O48" t="s">
        <v>32</v>
      </c>
      <c r="P48" t="s">
        <v>119</v>
      </c>
      <c r="Q48" t="s">
        <v>61</v>
      </c>
      <c r="S48" t="s">
        <v>120</v>
      </c>
      <c r="T48" t="s">
        <v>61</v>
      </c>
    </row>
    <row r="49" spans="1:20" x14ac:dyDescent="0.25">
      <c r="A49" t="s">
        <v>51</v>
      </c>
      <c r="C49" t="s">
        <v>121</v>
      </c>
      <c r="D49">
        <v>2</v>
      </c>
      <c r="E49">
        <v>314</v>
      </c>
      <c r="F49">
        <v>1.9</v>
      </c>
      <c r="G49">
        <v>24.747</v>
      </c>
      <c r="H49">
        <v>20.361000000000001</v>
      </c>
      <c r="I49">
        <v>5.1050000000000004</v>
      </c>
      <c r="J49">
        <v>0</v>
      </c>
      <c r="K49">
        <v>336.84</v>
      </c>
      <c r="L49">
        <v>12.311999999999999</v>
      </c>
      <c r="M49">
        <v>157</v>
      </c>
      <c r="N49">
        <v>0.95</v>
      </c>
      <c r="O49">
        <v>12.3735</v>
      </c>
      <c r="P49">
        <v>10.1805</v>
      </c>
      <c r="Q49">
        <v>2.5525000000000002</v>
      </c>
      <c r="R49">
        <v>0</v>
      </c>
      <c r="S49">
        <v>168.42</v>
      </c>
      <c r="T49">
        <v>6.1559999999999997</v>
      </c>
    </row>
    <row r="50" spans="1:20" x14ac:dyDescent="0.25">
      <c r="A50" t="s">
        <v>122</v>
      </c>
      <c r="C50" t="s">
        <v>123</v>
      </c>
      <c r="D50">
        <v>1</v>
      </c>
      <c r="E50">
        <v>92</v>
      </c>
      <c r="F50">
        <v>1.2669999999999999</v>
      </c>
      <c r="G50">
        <v>16.96</v>
      </c>
      <c r="H50">
        <v>1.78</v>
      </c>
      <c r="I50">
        <v>2.77</v>
      </c>
      <c r="J50">
        <v>0</v>
      </c>
      <c r="K50">
        <v>114.18</v>
      </c>
      <c r="L50">
        <v>1.98</v>
      </c>
      <c r="M50">
        <v>92</v>
      </c>
      <c r="N50" t="s">
        <v>124</v>
      </c>
      <c r="O50" t="s">
        <v>125</v>
      </c>
      <c r="P50" t="s">
        <v>126</v>
      </c>
      <c r="Q50" t="s">
        <v>127</v>
      </c>
      <c r="R50" t="s">
        <v>30</v>
      </c>
      <c r="S50" t="s">
        <v>128</v>
      </c>
      <c r="T50" t="s">
        <v>129</v>
      </c>
    </row>
    <row r="51" spans="1:20" x14ac:dyDescent="0.25">
      <c r="A51" t="s">
        <v>122</v>
      </c>
      <c r="B51" t="s">
        <v>130</v>
      </c>
      <c r="C51" t="s">
        <v>131</v>
      </c>
      <c r="D51">
        <v>1</v>
      </c>
      <c r="E51">
        <v>45</v>
      </c>
      <c r="F51">
        <v>11</v>
      </c>
      <c r="G51">
        <v>12</v>
      </c>
      <c r="H51">
        <v>0</v>
      </c>
      <c r="I51">
        <v>0</v>
      </c>
      <c r="J51">
        <v>0</v>
      </c>
      <c r="K51">
        <v>0</v>
      </c>
      <c r="L51">
        <v>0</v>
      </c>
      <c r="M51">
        <v>45</v>
      </c>
      <c r="N51" t="s">
        <v>119</v>
      </c>
      <c r="O51" t="s">
        <v>54</v>
      </c>
      <c r="P51" t="s">
        <v>38</v>
      </c>
      <c r="Q51" t="s">
        <v>38</v>
      </c>
      <c r="R51" t="s">
        <v>30</v>
      </c>
      <c r="S51" t="s">
        <v>30</v>
      </c>
      <c r="T51" t="s">
        <v>38</v>
      </c>
    </row>
    <row r="52" spans="1:20" x14ac:dyDescent="0.25">
      <c r="A52" t="s">
        <v>122</v>
      </c>
      <c r="C52" t="s">
        <v>132</v>
      </c>
      <c r="D52">
        <v>1</v>
      </c>
      <c r="E52">
        <v>188</v>
      </c>
      <c r="F52">
        <v>2.6909999999999998</v>
      </c>
      <c r="G52">
        <v>6.9</v>
      </c>
      <c r="H52">
        <v>15.98</v>
      </c>
      <c r="I52">
        <v>7.7</v>
      </c>
      <c r="J52">
        <v>0</v>
      </c>
      <c r="K52">
        <v>5.44</v>
      </c>
      <c r="L52">
        <v>2.56</v>
      </c>
      <c r="M52">
        <v>188</v>
      </c>
      <c r="N52" t="s">
        <v>133</v>
      </c>
      <c r="O52" t="s">
        <v>134</v>
      </c>
      <c r="P52" t="s">
        <v>135</v>
      </c>
      <c r="Q52" t="s">
        <v>136</v>
      </c>
      <c r="R52" t="s">
        <v>30</v>
      </c>
      <c r="S52" t="s">
        <v>137</v>
      </c>
      <c r="T52" t="s">
        <v>138</v>
      </c>
    </row>
    <row r="53" spans="1:20" x14ac:dyDescent="0.25">
      <c r="A53" t="s">
        <v>139</v>
      </c>
      <c r="B53" t="s">
        <v>58</v>
      </c>
      <c r="C53" t="s">
        <v>59</v>
      </c>
      <c r="D53">
        <v>5</v>
      </c>
      <c r="E53">
        <v>100</v>
      </c>
      <c r="F53">
        <v>0</v>
      </c>
      <c r="G53">
        <v>10</v>
      </c>
      <c r="H53">
        <v>0</v>
      </c>
      <c r="I53">
        <v>15</v>
      </c>
      <c r="J53">
        <v>0</v>
      </c>
      <c r="K53">
        <v>0</v>
      </c>
      <c r="L53">
        <v>5</v>
      </c>
      <c r="M53">
        <v>20</v>
      </c>
      <c r="N53" t="s">
        <v>60</v>
      </c>
      <c r="O53" t="s">
        <v>56</v>
      </c>
      <c r="P53" t="s">
        <v>38</v>
      </c>
      <c r="Q53" t="s">
        <v>61</v>
      </c>
      <c r="R53" t="s">
        <v>62</v>
      </c>
      <c r="S53" t="s">
        <v>30</v>
      </c>
      <c r="T53" t="s">
        <v>29</v>
      </c>
    </row>
    <row r="54" spans="1:20" x14ac:dyDescent="0.25">
      <c r="A54" t="s">
        <v>139</v>
      </c>
      <c r="C54" t="s">
        <v>41</v>
      </c>
      <c r="D54">
        <v>1</v>
      </c>
      <c r="E54">
        <v>141</v>
      </c>
      <c r="F54">
        <v>10.905099999999999</v>
      </c>
      <c r="G54">
        <v>22.502700000000001</v>
      </c>
      <c r="H54">
        <v>5.1622000000000003</v>
      </c>
      <c r="I54">
        <v>2.6196000000000002</v>
      </c>
      <c r="J54">
        <v>9.0101999999999993</v>
      </c>
      <c r="K54">
        <v>239.643</v>
      </c>
      <c r="L54">
        <v>1.5583</v>
      </c>
      <c r="M54">
        <v>141</v>
      </c>
      <c r="N54">
        <v>10.905099999999999</v>
      </c>
      <c r="O54">
        <v>22.502700000000001</v>
      </c>
      <c r="P54">
        <v>5.1622000000000003</v>
      </c>
      <c r="Q54">
        <v>2.6196000000000002</v>
      </c>
      <c r="R54">
        <v>9.0101999999999993</v>
      </c>
      <c r="S54">
        <v>239.643</v>
      </c>
      <c r="T54">
        <v>1.5583</v>
      </c>
    </row>
    <row r="55" spans="1:20" x14ac:dyDescent="0.25">
      <c r="A55" t="s">
        <v>139</v>
      </c>
      <c r="B55" t="s">
        <v>140</v>
      </c>
      <c r="C55" t="s">
        <v>141</v>
      </c>
      <c r="D55">
        <v>1</v>
      </c>
      <c r="E55">
        <v>110</v>
      </c>
      <c r="F55">
        <v>0.5</v>
      </c>
      <c r="G55">
        <v>26</v>
      </c>
      <c r="H55">
        <v>1</v>
      </c>
      <c r="I55">
        <v>4</v>
      </c>
      <c r="J55">
        <v>0</v>
      </c>
      <c r="K55">
        <v>0</v>
      </c>
      <c r="L55">
        <v>7</v>
      </c>
      <c r="M55">
        <v>110</v>
      </c>
      <c r="N55" t="s">
        <v>32</v>
      </c>
      <c r="O55" t="s">
        <v>142</v>
      </c>
      <c r="P55" t="s">
        <v>29</v>
      </c>
      <c r="Q55" t="s">
        <v>143</v>
      </c>
      <c r="R55" t="s">
        <v>30</v>
      </c>
      <c r="S55" t="s">
        <v>30</v>
      </c>
      <c r="T55" t="s">
        <v>26</v>
      </c>
    </row>
    <row r="58" spans="1:20" x14ac:dyDescent="0.25">
      <c r="A58" s="2" t="s">
        <v>79</v>
      </c>
    </row>
    <row r="59" spans="1:20" x14ac:dyDescent="0.25">
      <c r="A59" t="s">
        <v>80</v>
      </c>
      <c r="B59" t="s">
        <v>81</v>
      </c>
      <c r="C59" t="s">
        <v>82</v>
      </c>
      <c r="D59" t="s">
        <v>83</v>
      </c>
      <c r="E59" t="s">
        <v>84</v>
      </c>
    </row>
    <row r="60" spans="1:20" x14ac:dyDescent="0.25">
      <c r="A60" t="s">
        <v>85</v>
      </c>
      <c r="B60">
        <v>30</v>
      </c>
      <c r="C60">
        <v>234</v>
      </c>
      <c r="D60">
        <v>0</v>
      </c>
      <c r="E60" t="s">
        <v>86</v>
      </c>
    </row>
    <row r="63" spans="1:20" x14ac:dyDescent="0.25">
      <c r="A63" s="2" t="s">
        <v>88</v>
      </c>
    </row>
    <row r="64" spans="1:20" x14ac:dyDescent="0.25">
      <c r="E64" s="2" t="s">
        <v>15</v>
      </c>
      <c r="F64" s="2" t="s">
        <v>16</v>
      </c>
      <c r="G64" s="2" t="s">
        <v>89</v>
      </c>
      <c r="H64" s="2" t="s">
        <v>90</v>
      </c>
      <c r="I64" s="2" t="s">
        <v>19</v>
      </c>
      <c r="J64" s="2" t="s">
        <v>20</v>
      </c>
      <c r="K64" s="2" t="s">
        <v>21</v>
      </c>
      <c r="L64" s="2" t="s">
        <v>22</v>
      </c>
    </row>
    <row r="65" spans="1:20" x14ac:dyDescent="0.25">
      <c r="E65">
        <v>2570</v>
      </c>
      <c r="F65">
        <v>108.79</v>
      </c>
      <c r="G65">
        <v>393.57</v>
      </c>
      <c r="H65">
        <v>115.22</v>
      </c>
      <c r="I65">
        <v>96.15</v>
      </c>
      <c r="J65">
        <v>9.01</v>
      </c>
      <c r="K65" t="s">
        <v>144</v>
      </c>
      <c r="L65">
        <v>149.41</v>
      </c>
    </row>
    <row r="66" spans="1:20" x14ac:dyDescent="0.25">
      <c r="E66" s="2" t="s">
        <v>92</v>
      </c>
      <c r="F66" t="s">
        <v>93</v>
      </c>
    </row>
    <row r="67" spans="1:20" x14ac:dyDescent="0.25">
      <c r="E67" s="2" t="s">
        <v>94</v>
      </c>
      <c r="F67" t="s">
        <v>145</v>
      </c>
    </row>
    <row r="68" spans="1:20" x14ac:dyDescent="0.25">
      <c r="E68" s="2" t="s">
        <v>82</v>
      </c>
      <c r="F68">
        <v>234</v>
      </c>
    </row>
    <row r="69" spans="1:20" x14ac:dyDescent="0.25">
      <c r="E69" t="s">
        <v>96</v>
      </c>
      <c r="F69">
        <f>2570-F68</f>
        <v>2336</v>
      </c>
    </row>
    <row r="71" spans="1:20" ht="15.75" x14ac:dyDescent="0.25">
      <c r="A71" s="1" t="s">
        <v>0</v>
      </c>
      <c r="B71" s="2" t="s">
        <v>146</v>
      </c>
    </row>
    <row r="73" spans="1:20" ht="15.75" x14ac:dyDescent="0.25">
      <c r="A73" s="1" t="s">
        <v>2</v>
      </c>
    </row>
    <row r="74" spans="1:20" x14ac:dyDescent="0.25">
      <c r="A74" s="2" t="s">
        <v>3</v>
      </c>
      <c r="B74" s="2" t="s">
        <v>4</v>
      </c>
      <c r="C74" s="2" t="s">
        <v>5</v>
      </c>
      <c r="D74" s="2" t="s">
        <v>6</v>
      </c>
      <c r="E74" s="2" t="s">
        <v>7</v>
      </c>
      <c r="F74" s="2" t="s">
        <v>8</v>
      </c>
      <c r="G74" s="2" t="s">
        <v>9</v>
      </c>
      <c r="H74" s="2" t="s">
        <v>10</v>
      </c>
      <c r="I74" s="2" t="s">
        <v>11</v>
      </c>
      <c r="J74" s="2" t="s">
        <v>12</v>
      </c>
      <c r="K74" s="2" t="s">
        <v>13</v>
      </c>
      <c r="L74" s="2" t="s">
        <v>14</v>
      </c>
      <c r="M74" s="2" t="s">
        <v>15</v>
      </c>
      <c r="N74" s="2" t="s">
        <v>16</v>
      </c>
      <c r="O74" s="2" t="s">
        <v>17</v>
      </c>
      <c r="P74" s="2" t="s">
        <v>18</v>
      </c>
      <c r="Q74" s="2" t="s">
        <v>19</v>
      </c>
      <c r="R74" s="2" t="s">
        <v>20</v>
      </c>
      <c r="S74" s="2" t="s">
        <v>21</v>
      </c>
      <c r="T74" s="2" t="s">
        <v>22</v>
      </c>
    </row>
    <row r="75" spans="1:20" x14ac:dyDescent="0.25">
      <c r="A75" t="s">
        <v>23</v>
      </c>
      <c r="B75" t="s">
        <v>24</v>
      </c>
      <c r="C75" t="s">
        <v>25</v>
      </c>
      <c r="D75">
        <v>2</v>
      </c>
      <c r="E75">
        <v>120</v>
      </c>
      <c r="F75">
        <v>14</v>
      </c>
      <c r="G75">
        <v>16</v>
      </c>
      <c r="H75">
        <v>5</v>
      </c>
      <c r="I75">
        <v>2</v>
      </c>
      <c r="J75">
        <v>0</v>
      </c>
      <c r="K75">
        <v>320</v>
      </c>
      <c r="L75">
        <v>1</v>
      </c>
      <c r="M75">
        <v>60</v>
      </c>
      <c r="N75" t="s">
        <v>26</v>
      </c>
      <c r="O75" t="s">
        <v>27</v>
      </c>
      <c r="P75" t="s">
        <v>28</v>
      </c>
      <c r="Q75" t="s">
        <v>29</v>
      </c>
      <c r="R75" t="s">
        <v>30</v>
      </c>
      <c r="S75" t="s">
        <v>31</v>
      </c>
      <c r="T75" t="s">
        <v>32</v>
      </c>
    </row>
    <row r="76" spans="1:20" x14ac:dyDescent="0.25">
      <c r="A76" t="s">
        <v>23</v>
      </c>
      <c r="B76" t="s">
        <v>33</v>
      </c>
      <c r="C76" t="s">
        <v>34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t="s">
        <v>23</v>
      </c>
      <c r="C77" t="s">
        <v>40</v>
      </c>
      <c r="D77">
        <v>1</v>
      </c>
      <c r="E77">
        <v>550</v>
      </c>
      <c r="F77">
        <v>7</v>
      </c>
      <c r="G77">
        <v>53</v>
      </c>
      <c r="H77">
        <v>29.5</v>
      </c>
      <c r="I77">
        <v>17.5</v>
      </c>
      <c r="J77">
        <v>0</v>
      </c>
      <c r="K77">
        <v>51.5</v>
      </c>
      <c r="L77">
        <v>15</v>
      </c>
      <c r="M77">
        <v>550</v>
      </c>
      <c r="N77">
        <v>7</v>
      </c>
      <c r="O77">
        <v>53</v>
      </c>
      <c r="P77">
        <v>29.5</v>
      </c>
      <c r="Q77">
        <v>17.5</v>
      </c>
      <c r="R77">
        <v>0</v>
      </c>
      <c r="S77">
        <v>51.5</v>
      </c>
      <c r="T77">
        <v>15</v>
      </c>
    </row>
    <row r="78" spans="1:20" x14ac:dyDescent="0.25">
      <c r="A78" t="s">
        <v>23</v>
      </c>
      <c r="C78" t="s">
        <v>147</v>
      </c>
      <c r="D78">
        <v>1</v>
      </c>
      <c r="E78">
        <v>97</v>
      </c>
      <c r="F78">
        <v>23.100999999999999</v>
      </c>
      <c r="G78">
        <v>25.21</v>
      </c>
      <c r="H78">
        <v>0.18</v>
      </c>
      <c r="I78">
        <v>0.83</v>
      </c>
      <c r="J78">
        <v>0</v>
      </c>
      <c r="K78">
        <v>1.62</v>
      </c>
      <c r="L78">
        <v>2.1059999999999999</v>
      </c>
      <c r="M78">
        <v>97</v>
      </c>
      <c r="N78" t="s">
        <v>148</v>
      </c>
      <c r="O78" t="s">
        <v>149</v>
      </c>
      <c r="P78" t="s">
        <v>150</v>
      </c>
      <c r="Q78" t="s">
        <v>151</v>
      </c>
      <c r="R78" t="s">
        <v>30</v>
      </c>
      <c r="S78" t="s">
        <v>152</v>
      </c>
      <c r="T78" t="s">
        <v>153</v>
      </c>
    </row>
    <row r="79" spans="1:20" x14ac:dyDescent="0.25">
      <c r="A79" t="s">
        <v>23</v>
      </c>
      <c r="B79" t="s">
        <v>42</v>
      </c>
      <c r="C79" t="s">
        <v>43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t="s">
        <v>23</v>
      </c>
      <c r="C80" t="s">
        <v>98</v>
      </c>
      <c r="D80">
        <v>1</v>
      </c>
      <c r="E80">
        <v>84</v>
      </c>
      <c r="F80">
        <v>14.741</v>
      </c>
      <c r="G80">
        <v>21.45</v>
      </c>
      <c r="H80">
        <v>0.49</v>
      </c>
      <c r="I80">
        <v>1.0900000000000001</v>
      </c>
      <c r="J80">
        <v>0</v>
      </c>
      <c r="K80">
        <v>1.48</v>
      </c>
      <c r="L80">
        <v>3.552</v>
      </c>
      <c r="M80">
        <v>84</v>
      </c>
      <c r="N80" t="s">
        <v>99</v>
      </c>
      <c r="O80" t="s">
        <v>100</v>
      </c>
      <c r="P80" t="s">
        <v>101</v>
      </c>
      <c r="Q80" t="s">
        <v>102</v>
      </c>
      <c r="R80" t="s">
        <v>30</v>
      </c>
      <c r="S80" t="s">
        <v>103</v>
      </c>
      <c r="T80" t="s">
        <v>104</v>
      </c>
    </row>
    <row r="81" spans="1:20" x14ac:dyDescent="0.25">
      <c r="A81" t="s">
        <v>51</v>
      </c>
      <c r="B81" t="s">
        <v>154</v>
      </c>
      <c r="C81" t="s">
        <v>155</v>
      </c>
      <c r="D81">
        <v>2</v>
      </c>
      <c r="E81">
        <v>180</v>
      </c>
      <c r="F81">
        <v>36</v>
      </c>
      <c r="G81">
        <v>42</v>
      </c>
      <c r="H81">
        <v>0</v>
      </c>
      <c r="I81">
        <v>2</v>
      </c>
      <c r="J81">
        <v>0</v>
      </c>
      <c r="K81">
        <v>1080</v>
      </c>
      <c r="L81">
        <v>6</v>
      </c>
      <c r="M81">
        <v>90</v>
      </c>
      <c r="N81" t="s">
        <v>156</v>
      </c>
      <c r="O81" t="s">
        <v>157</v>
      </c>
      <c r="P81" t="s">
        <v>38</v>
      </c>
      <c r="Q81" t="s">
        <v>29</v>
      </c>
      <c r="R81" t="s">
        <v>30</v>
      </c>
      <c r="S81" t="s">
        <v>158</v>
      </c>
      <c r="T81" t="s">
        <v>61</v>
      </c>
    </row>
    <row r="82" spans="1:20" x14ac:dyDescent="0.25">
      <c r="A82" t="s">
        <v>51</v>
      </c>
      <c r="C82" t="s">
        <v>123</v>
      </c>
      <c r="D82">
        <v>2</v>
      </c>
      <c r="E82">
        <v>184</v>
      </c>
      <c r="F82">
        <v>2.5339999999999998</v>
      </c>
      <c r="G82">
        <v>33.92</v>
      </c>
      <c r="H82">
        <v>3.56</v>
      </c>
      <c r="I82">
        <v>5.54</v>
      </c>
      <c r="J82">
        <v>0</v>
      </c>
      <c r="K82">
        <v>228.36</v>
      </c>
      <c r="L82">
        <v>3.96</v>
      </c>
      <c r="M82">
        <v>92</v>
      </c>
      <c r="N82" t="s">
        <v>124</v>
      </c>
      <c r="O82" t="s">
        <v>125</v>
      </c>
      <c r="P82" t="s">
        <v>126</v>
      </c>
      <c r="Q82" t="s">
        <v>127</v>
      </c>
      <c r="R82" t="s">
        <v>30</v>
      </c>
      <c r="S82" t="s">
        <v>128</v>
      </c>
      <c r="T82" t="s">
        <v>129</v>
      </c>
    </row>
    <row r="83" spans="1:20" x14ac:dyDescent="0.25">
      <c r="A83" t="s">
        <v>51</v>
      </c>
      <c r="B83" t="s">
        <v>159</v>
      </c>
      <c r="C83" t="s">
        <v>160</v>
      </c>
      <c r="D83">
        <v>2</v>
      </c>
      <c r="E83">
        <v>120</v>
      </c>
      <c r="F83">
        <v>0</v>
      </c>
      <c r="G83">
        <v>10</v>
      </c>
      <c r="H83">
        <v>8</v>
      </c>
      <c r="I83">
        <v>2</v>
      </c>
      <c r="J83">
        <v>0</v>
      </c>
      <c r="K83">
        <v>230</v>
      </c>
      <c r="L83">
        <v>0</v>
      </c>
      <c r="M83">
        <v>60</v>
      </c>
      <c r="N83" t="s">
        <v>60</v>
      </c>
      <c r="O83" t="s">
        <v>36</v>
      </c>
      <c r="P83" t="s">
        <v>143</v>
      </c>
      <c r="Q83" t="s">
        <v>29</v>
      </c>
      <c r="R83" t="s">
        <v>30</v>
      </c>
      <c r="S83" t="s">
        <v>161</v>
      </c>
      <c r="T83" t="s">
        <v>60</v>
      </c>
    </row>
    <row r="84" spans="1:20" x14ac:dyDescent="0.25">
      <c r="A84" t="s">
        <v>51</v>
      </c>
      <c r="B84" t="s">
        <v>162</v>
      </c>
      <c r="C84" t="s">
        <v>163</v>
      </c>
      <c r="D84">
        <v>1.25</v>
      </c>
      <c r="E84">
        <v>262.5</v>
      </c>
      <c r="F84">
        <v>0</v>
      </c>
      <c r="G84">
        <v>32.5</v>
      </c>
      <c r="H84">
        <v>11.25</v>
      </c>
      <c r="I84">
        <v>12.5</v>
      </c>
      <c r="J84">
        <v>6.25</v>
      </c>
      <c r="K84">
        <v>512.5</v>
      </c>
      <c r="L84">
        <v>3.75</v>
      </c>
      <c r="M84">
        <v>210</v>
      </c>
      <c r="N84" t="s">
        <v>38</v>
      </c>
      <c r="O84" t="s">
        <v>142</v>
      </c>
      <c r="P84" t="s">
        <v>164</v>
      </c>
      <c r="Q84" t="s">
        <v>165</v>
      </c>
      <c r="R84" t="s">
        <v>166</v>
      </c>
      <c r="S84" t="s">
        <v>66</v>
      </c>
      <c r="T84" t="s">
        <v>61</v>
      </c>
    </row>
    <row r="85" spans="1:20" x14ac:dyDescent="0.25">
      <c r="A85" t="s">
        <v>51</v>
      </c>
      <c r="B85" t="s">
        <v>167</v>
      </c>
      <c r="C85" t="s">
        <v>168</v>
      </c>
      <c r="D85">
        <v>0.5</v>
      </c>
      <c r="E85">
        <v>105</v>
      </c>
      <c r="F85">
        <v>5.5</v>
      </c>
      <c r="G85">
        <v>9</v>
      </c>
      <c r="H85">
        <v>7</v>
      </c>
      <c r="I85">
        <v>1.5</v>
      </c>
      <c r="J85">
        <v>0</v>
      </c>
      <c r="K85">
        <v>5</v>
      </c>
      <c r="L85">
        <v>1.5</v>
      </c>
      <c r="M85">
        <v>210</v>
      </c>
      <c r="N85" t="s">
        <v>119</v>
      </c>
      <c r="O85" t="s">
        <v>156</v>
      </c>
      <c r="P85" t="s">
        <v>169</v>
      </c>
      <c r="Q85" t="s">
        <v>61</v>
      </c>
      <c r="S85" t="s">
        <v>170</v>
      </c>
      <c r="T85" t="s">
        <v>61</v>
      </c>
    </row>
    <row r="86" spans="1:20" x14ac:dyDescent="0.25">
      <c r="A86" t="s">
        <v>51</v>
      </c>
      <c r="B86" t="s">
        <v>171</v>
      </c>
      <c r="C86" t="s">
        <v>172</v>
      </c>
      <c r="D86">
        <v>1</v>
      </c>
      <c r="E86">
        <v>100</v>
      </c>
      <c r="F86">
        <v>0</v>
      </c>
      <c r="G86">
        <v>0</v>
      </c>
      <c r="H86">
        <v>12</v>
      </c>
      <c r="I86">
        <v>0</v>
      </c>
      <c r="J86">
        <v>30</v>
      </c>
      <c r="K86">
        <v>0</v>
      </c>
      <c r="L86">
        <v>0</v>
      </c>
      <c r="M86">
        <v>100</v>
      </c>
      <c r="O86" t="s">
        <v>38</v>
      </c>
      <c r="P86" t="s">
        <v>54</v>
      </c>
      <c r="Q86" t="s">
        <v>38</v>
      </c>
      <c r="R86" t="s">
        <v>173</v>
      </c>
    </row>
    <row r="87" spans="1:20" x14ac:dyDescent="0.25">
      <c r="A87" t="s">
        <v>51</v>
      </c>
      <c r="B87" t="s">
        <v>174</v>
      </c>
      <c r="C87" t="s">
        <v>175</v>
      </c>
      <c r="D87">
        <v>0.5</v>
      </c>
      <c r="E87">
        <v>50</v>
      </c>
      <c r="F87">
        <v>0.5</v>
      </c>
      <c r="G87">
        <v>8.5</v>
      </c>
      <c r="H87">
        <v>0</v>
      </c>
      <c r="I87">
        <v>4</v>
      </c>
      <c r="J87">
        <v>0</v>
      </c>
      <c r="K87">
        <v>65</v>
      </c>
      <c r="L87">
        <v>3.5</v>
      </c>
      <c r="M87">
        <v>100</v>
      </c>
      <c r="N87" t="s">
        <v>29</v>
      </c>
      <c r="O87" t="s">
        <v>176</v>
      </c>
      <c r="P87" t="s">
        <v>38</v>
      </c>
      <c r="Q87" t="s">
        <v>27</v>
      </c>
      <c r="R87" t="s">
        <v>30</v>
      </c>
      <c r="S87" t="s">
        <v>177</v>
      </c>
      <c r="T87" t="s">
        <v>26</v>
      </c>
    </row>
    <row r="88" spans="1:20" x14ac:dyDescent="0.25">
      <c r="A88" t="s">
        <v>51</v>
      </c>
      <c r="B88" t="s">
        <v>178</v>
      </c>
      <c r="C88" t="s">
        <v>179</v>
      </c>
      <c r="D88">
        <v>2.25</v>
      </c>
      <c r="E88">
        <v>202.5</v>
      </c>
      <c r="F88">
        <v>0</v>
      </c>
      <c r="G88">
        <v>0</v>
      </c>
      <c r="H88">
        <v>9</v>
      </c>
      <c r="I88">
        <v>29.25</v>
      </c>
      <c r="J88">
        <v>56.25</v>
      </c>
      <c r="K88">
        <v>562.5</v>
      </c>
      <c r="L88">
        <v>0</v>
      </c>
      <c r="M88">
        <v>90</v>
      </c>
      <c r="O88" t="s">
        <v>38</v>
      </c>
      <c r="P88" t="s">
        <v>143</v>
      </c>
      <c r="Q88" t="s">
        <v>180</v>
      </c>
      <c r="R88" t="s">
        <v>181</v>
      </c>
      <c r="S88" t="s">
        <v>182</v>
      </c>
    </row>
    <row r="89" spans="1:20" x14ac:dyDescent="0.25">
      <c r="A89" t="s">
        <v>51</v>
      </c>
      <c r="C89" t="s">
        <v>183</v>
      </c>
      <c r="D89">
        <v>1</v>
      </c>
      <c r="E89">
        <v>22</v>
      </c>
      <c r="F89">
        <v>3.2349999999999999</v>
      </c>
      <c r="G89">
        <v>4.79</v>
      </c>
      <c r="H89">
        <v>0.25</v>
      </c>
      <c r="I89">
        <v>1.08</v>
      </c>
      <c r="J89">
        <v>0</v>
      </c>
      <c r="K89">
        <v>6.15</v>
      </c>
      <c r="L89">
        <v>1.476</v>
      </c>
      <c r="M89">
        <v>22</v>
      </c>
      <c r="N89" t="s">
        <v>184</v>
      </c>
      <c r="O89" t="s">
        <v>185</v>
      </c>
      <c r="P89" t="s">
        <v>186</v>
      </c>
      <c r="Q89" t="s">
        <v>187</v>
      </c>
      <c r="R89" t="s">
        <v>30</v>
      </c>
      <c r="S89" t="s">
        <v>188</v>
      </c>
      <c r="T89" t="s">
        <v>189</v>
      </c>
    </row>
    <row r="90" spans="1:20" x14ac:dyDescent="0.25">
      <c r="A90" t="s">
        <v>122</v>
      </c>
      <c r="B90" t="s">
        <v>190</v>
      </c>
      <c r="C90" t="s">
        <v>191</v>
      </c>
      <c r="D90">
        <v>1</v>
      </c>
      <c r="E90">
        <v>330</v>
      </c>
      <c r="F90">
        <v>19</v>
      </c>
      <c r="G90">
        <v>47</v>
      </c>
      <c r="H90">
        <v>13</v>
      </c>
      <c r="I90">
        <v>6</v>
      </c>
      <c r="J90">
        <v>95</v>
      </c>
      <c r="K90">
        <v>110</v>
      </c>
      <c r="L90">
        <v>1</v>
      </c>
      <c r="M90">
        <v>330</v>
      </c>
      <c r="N90" t="s">
        <v>192</v>
      </c>
      <c r="O90" t="s">
        <v>193</v>
      </c>
      <c r="P90" t="s">
        <v>180</v>
      </c>
      <c r="Q90" t="s">
        <v>55</v>
      </c>
      <c r="R90" t="s">
        <v>194</v>
      </c>
      <c r="S90" t="s">
        <v>120</v>
      </c>
      <c r="T90" t="s">
        <v>29</v>
      </c>
    </row>
    <row r="93" spans="1:20" x14ac:dyDescent="0.25">
      <c r="A93" s="2" t="s">
        <v>79</v>
      </c>
    </row>
    <row r="94" spans="1:20" x14ac:dyDescent="0.25">
      <c r="A94" t="s">
        <v>80</v>
      </c>
      <c r="B94" t="s">
        <v>81</v>
      </c>
      <c r="C94" t="s">
        <v>82</v>
      </c>
      <c r="D94" t="s">
        <v>83</v>
      </c>
      <c r="E94" t="s">
        <v>84</v>
      </c>
    </row>
    <row r="95" spans="1:20" x14ac:dyDescent="0.25">
      <c r="A95" t="s">
        <v>85</v>
      </c>
      <c r="B95">
        <v>30</v>
      </c>
      <c r="C95">
        <v>84</v>
      </c>
      <c r="D95">
        <v>0</v>
      </c>
      <c r="E95" t="s">
        <v>86</v>
      </c>
    </row>
    <row r="96" spans="1:20" x14ac:dyDescent="0.25">
      <c r="A96" t="s">
        <v>195</v>
      </c>
      <c r="B96">
        <v>60</v>
      </c>
      <c r="C96">
        <v>304</v>
      </c>
      <c r="D96">
        <v>0</v>
      </c>
      <c r="E96" t="s">
        <v>86</v>
      </c>
    </row>
    <row r="97" spans="1:20" x14ac:dyDescent="0.25">
      <c r="A97" t="s">
        <v>196</v>
      </c>
      <c r="B97">
        <v>15</v>
      </c>
      <c r="C97">
        <v>61</v>
      </c>
      <c r="D97">
        <v>0</v>
      </c>
      <c r="E97" t="s">
        <v>86</v>
      </c>
    </row>
    <row r="100" spans="1:20" x14ac:dyDescent="0.25">
      <c r="A100" s="2" t="s">
        <v>88</v>
      </c>
    </row>
    <row r="101" spans="1:20" x14ac:dyDescent="0.25">
      <c r="E101" s="2" t="s">
        <v>15</v>
      </c>
      <c r="F101" s="2" t="s">
        <v>16</v>
      </c>
      <c r="G101" s="2" t="s">
        <v>89</v>
      </c>
      <c r="H101" s="2" t="s">
        <v>90</v>
      </c>
      <c r="I101" s="2" t="s">
        <v>19</v>
      </c>
      <c r="J101" s="2" t="s">
        <v>20</v>
      </c>
      <c r="K101" s="2" t="s">
        <v>21</v>
      </c>
      <c r="L101" s="2" t="s">
        <v>22</v>
      </c>
    </row>
    <row r="102" spans="1:20" x14ac:dyDescent="0.25">
      <c r="E102">
        <v>2407</v>
      </c>
      <c r="F102">
        <v>125.61</v>
      </c>
      <c r="G102">
        <v>303.37</v>
      </c>
      <c r="H102">
        <v>99.23</v>
      </c>
      <c r="I102">
        <v>85.29</v>
      </c>
      <c r="J102">
        <v>187.5</v>
      </c>
      <c r="K102" t="s">
        <v>197</v>
      </c>
      <c r="L102">
        <v>42.84</v>
      </c>
    </row>
    <row r="103" spans="1:20" x14ac:dyDescent="0.25">
      <c r="E103" s="2" t="s">
        <v>92</v>
      </c>
      <c r="F103" t="s">
        <v>93</v>
      </c>
    </row>
    <row r="104" spans="1:20" x14ac:dyDescent="0.25">
      <c r="E104" s="2" t="s">
        <v>94</v>
      </c>
      <c r="F104" t="s">
        <v>198</v>
      </c>
    </row>
    <row r="105" spans="1:20" x14ac:dyDescent="0.25">
      <c r="E105" s="2" t="s">
        <v>82</v>
      </c>
      <c r="F105">
        <v>449</v>
      </c>
    </row>
    <row r="106" spans="1:20" x14ac:dyDescent="0.25">
      <c r="E106" t="s">
        <v>96</v>
      </c>
      <c r="F106">
        <f>2407-F105</f>
        <v>1958</v>
      </c>
    </row>
    <row r="108" spans="1:20" ht="15.75" x14ac:dyDescent="0.25">
      <c r="A108" s="1" t="s">
        <v>0</v>
      </c>
      <c r="B108" s="2" t="s">
        <v>199</v>
      </c>
    </row>
    <row r="110" spans="1:20" ht="15.75" x14ac:dyDescent="0.25">
      <c r="A110" s="1" t="s">
        <v>2</v>
      </c>
    </row>
    <row r="111" spans="1:20" x14ac:dyDescent="0.25">
      <c r="A111" s="2" t="s">
        <v>3</v>
      </c>
      <c r="B111" s="2" t="s">
        <v>4</v>
      </c>
      <c r="C111" s="2" t="s">
        <v>5</v>
      </c>
      <c r="D111" s="2" t="s">
        <v>6</v>
      </c>
      <c r="E111" s="2" t="s">
        <v>7</v>
      </c>
      <c r="F111" s="2" t="s">
        <v>8</v>
      </c>
      <c r="G111" s="2" t="s">
        <v>9</v>
      </c>
      <c r="H111" s="2" t="s">
        <v>10</v>
      </c>
      <c r="I111" s="2" t="s">
        <v>11</v>
      </c>
      <c r="J111" s="2" t="s">
        <v>12</v>
      </c>
      <c r="K111" s="2" t="s">
        <v>13</v>
      </c>
      <c r="L111" s="2" t="s">
        <v>14</v>
      </c>
      <c r="M111" s="2" t="s">
        <v>15</v>
      </c>
      <c r="N111" s="2" t="s">
        <v>16</v>
      </c>
      <c r="O111" s="2" t="s">
        <v>17</v>
      </c>
      <c r="P111" s="2" t="s">
        <v>18</v>
      </c>
      <c r="Q111" s="2" t="s">
        <v>19</v>
      </c>
      <c r="R111" s="2" t="s">
        <v>20</v>
      </c>
      <c r="S111" s="2" t="s">
        <v>21</v>
      </c>
      <c r="T111" s="2" t="s">
        <v>22</v>
      </c>
    </row>
    <row r="112" spans="1:20" x14ac:dyDescent="0.25">
      <c r="A112" t="s">
        <v>23</v>
      </c>
      <c r="B112" t="s">
        <v>24</v>
      </c>
      <c r="C112" t="s">
        <v>25</v>
      </c>
      <c r="D112">
        <v>0.5</v>
      </c>
      <c r="E112">
        <v>30</v>
      </c>
      <c r="F112">
        <v>3.5</v>
      </c>
      <c r="G112">
        <v>4</v>
      </c>
      <c r="H112">
        <v>1.25</v>
      </c>
      <c r="I112">
        <v>0.5</v>
      </c>
      <c r="J112">
        <v>0</v>
      </c>
      <c r="K112">
        <v>80</v>
      </c>
      <c r="L112">
        <v>0.25</v>
      </c>
      <c r="M112">
        <v>60</v>
      </c>
      <c r="N112" t="s">
        <v>26</v>
      </c>
      <c r="O112" t="s">
        <v>27</v>
      </c>
      <c r="P112" t="s">
        <v>28</v>
      </c>
      <c r="Q112" t="s">
        <v>29</v>
      </c>
      <c r="R112" t="s">
        <v>30</v>
      </c>
      <c r="S112" t="s">
        <v>31</v>
      </c>
      <c r="T112" t="s">
        <v>32</v>
      </c>
    </row>
    <row r="113" spans="1:20" x14ac:dyDescent="0.25">
      <c r="A113" t="s">
        <v>23</v>
      </c>
      <c r="B113" t="s">
        <v>33</v>
      </c>
      <c r="C113" t="s">
        <v>34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t="s">
        <v>23</v>
      </c>
      <c r="C114" t="s">
        <v>40</v>
      </c>
      <c r="D114">
        <v>1</v>
      </c>
      <c r="E114">
        <v>550</v>
      </c>
      <c r="F114">
        <v>7</v>
      </c>
      <c r="G114">
        <v>53</v>
      </c>
      <c r="H114">
        <v>29.5</v>
      </c>
      <c r="I114">
        <v>17.5</v>
      </c>
      <c r="J114">
        <v>0</v>
      </c>
      <c r="K114">
        <v>51.5</v>
      </c>
      <c r="L114">
        <v>15</v>
      </c>
      <c r="M114">
        <v>550</v>
      </c>
      <c r="N114">
        <v>7</v>
      </c>
      <c r="O114">
        <v>53</v>
      </c>
      <c r="P114">
        <v>29.5</v>
      </c>
      <c r="Q114">
        <v>17.5</v>
      </c>
      <c r="R114">
        <v>0</v>
      </c>
      <c r="S114">
        <v>51.5</v>
      </c>
      <c r="T114">
        <v>15</v>
      </c>
    </row>
    <row r="115" spans="1:20" x14ac:dyDescent="0.25">
      <c r="A115" t="s">
        <v>23</v>
      </c>
      <c r="B115" t="s">
        <v>200</v>
      </c>
      <c r="C115" t="s">
        <v>201</v>
      </c>
      <c r="D115">
        <v>1.5</v>
      </c>
      <c r="E115">
        <v>135</v>
      </c>
      <c r="F115">
        <v>9</v>
      </c>
      <c r="G115">
        <v>13.5</v>
      </c>
      <c r="H115">
        <v>5.25</v>
      </c>
      <c r="I115">
        <v>9</v>
      </c>
      <c r="J115">
        <v>0</v>
      </c>
      <c r="K115">
        <v>165</v>
      </c>
      <c r="L115">
        <v>3</v>
      </c>
      <c r="M115">
        <v>90</v>
      </c>
      <c r="N115">
        <v>6</v>
      </c>
      <c r="O115">
        <v>9</v>
      </c>
      <c r="P115">
        <v>3.5</v>
      </c>
      <c r="Q115">
        <v>6</v>
      </c>
      <c r="R115">
        <v>0</v>
      </c>
      <c r="S115">
        <v>110</v>
      </c>
      <c r="T115">
        <v>2</v>
      </c>
    </row>
    <row r="116" spans="1:20" x14ac:dyDescent="0.25">
      <c r="A116" t="s">
        <v>23</v>
      </c>
      <c r="C116" t="s">
        <v>147</v>
      </c>
      <c r="D116">
        <v>1</v>
      </c>
      <c r="E116">
        <v>97</v>
      </c>
      <c r="F116">
        <v>23.100999999999999</v>
      </c>
      <c r="G116">
        <v>25.21</v>
      </c>
      <c r="H116">
        <v>0.18</v>
      </c>
      <c r="I116">
        <v>0.83</v>
      </c>
      <c r="J116">
        <v>0</v>
      </c>
      <c r="K116">
        <v>1.62</v>
      </c>
      <c r="L116">
        <v>2.1059999999999999</v>
      </c>
      <c r="M116">
        <v>97</v>
      </c>
      <c r="N116" t="s">
        <v>148</v>
      </c>
      <c r="O116" t="s">
        <v>149</v>
      </c>
      <c r="P116" t="s">
        <v>150</v>
      </c>
      <c r="Q116" t="s">
        <v>151</v>
      </c>
      <c r="R116" t="s">
        <v>30</v>
      </c>
      <c r="S116" t="s">
        <v>152</v>
      </c>
      <c r="T116" t="s">
        <v>153</v>
      </c>
    </row>
    <row r="117" spans="1:20" x14ac:dyDescent="0.25">
      <c r="A117" t="s">
        <v>23</v>
      </c>
      <c r="C117" t="s">
        <v>98</v>
      </c>
      <c r="D117">
        <v>1</v>
      </c>
      <c r="E117">
        <v>84</v>
      </c>
      <c r="F117">
        <v>14.741</v>
      </c>
      <c r="G117">
        <v>21.45</v>
      </c>
      <c r="H117">
        <v>0.49</v>
      </c>
      <c r="I117">
        <v>1.0900000000000001</v>
      </c>
      <c r="J117">
        <v>0</v>
      </c>
      <c r="K117">
        <v>1.48</v>
      </c>
      <c r="L117">
        <v>3.552</v>
      </c>
      <c r="M117">
        <v>84</v>
      </c>
      <c r="N117" t="s">
        <v>99</v>
      </c>
      <c r="O117" t="s">
        <v>100</v>
      </c>
      <c r="P117" t="s">
        <v>101</v>
      </c>
      <c r="Q117" t="s">
        <v>102</v>
      </c>
      <c r="R117" t="s">
        <v>30</v>
      </c>
      <c r="S117" t="s">
        <v>103</v>
      </c>
      <c r="T117" t="s">
        <v>104</v>
      </c>
    </row>
    <row r="118" spans="1:20" x14ac:dyDescent="0.25">
      <c r="A118" t="s">
        <v>122</v>
      </c>
      <c r="C118" t="s">
        <v>202</v>
      </c>
      <c r="D118">
        <v>1</v>
      </c>
      <c r="E118">
        <v>227</v>
      </c>
      <c r="F118">
        <v>0.40799999999999997</v>
      </c>
      <c r="G118">
        <v>11.75</v>
      </c>
      <c r="H118">
        <v>20.96</v>
      </c>
      <c r="I118">
        <v>2.67</v>
      </c>
      <c r="J118">
        <v>0</v>
      </c>
      <c r="K118">
        <v>10.88</v>
      </c>
      <c r="L118">
        <v>9.2479999999999993</v>
      </c>
      <c r="M118">
        <v>227</v>
      </c>
      <c r="N118" t="s">
        <v>203</v>
      </c>
      <c r="O118" t="s">
        <v>204</v>
      </c>
      <c r="P118" t="s">
        <v>205</v>
      </c>
      <c r="Q118" t="s">
        <v>206</v>
      </c>
      <c r="R118" t="s">
        <v>30</v>
      </c>
      <c r="S118" t="s">
        <v>207</v>
      </c>
      <c r="T118" t="s">
        <v>208</v>
      </c>
    </row>
    <row r="119" spans="1:20" x14ac:dyDescent="0.25">
      <c r="A119" t="s">
        <v>122</v>
      </c>
      <c r="C119" t="s">
        <v>209</v>
      </c>
      <c r="D119">
        <v>0.5</v>
      </c>
      <c r="E119">
        <v>144</v>
      </c>
      <c r="F119">
        <v>4.41995</v>
      </c>
      <c r="G119">
        <v>17.290150000000001</v>
      </c>
      <c r="H119">
        <v>4.5932000000000004</v>
      </c>
      <c r="I119">
        <v>8.3666499999999999</v>
      </c>
      <c r="J119">
        <v>43.583350000000003</v>
      </c>
      <c r="K119">
        <v>150.79165</v>
      </c>
      <c r="L119">
        <v>4.7989499999999996</v>
      </c>
      <c r="M119">
        <v>288</v>
      </c>
      <c r="N119">
        <v>8.8399000000000001</v>
      </c>
      <c r="O119">
        <v>34.580300000000001</v>
      </c>
      <c r="P119">
        <v>9.1864000000000008</v>
      </c>
      <c r="Q119">
        <v>16.7333</v>
      </c>
      <c r="R119">
        <v>87.166700000000006</v>
      </c>
      <c r="S119">
        <v>301.58330000000001</v>
      </c>
      <c r="T119">
        <v>9.5978999999999992</v>
      </c>
    </row>
    <row r="120" spans="1:20" x14ac:dyDescent="0.25">
      <c r="A120" t="s">
        <v>122</v>
      </c>
      <c r="B120" t="s">
        <v>154</v>
      </c>
      <c r="C120" t="s">
        <v>155</v>
      </c>
      <c r="D120">
        <v>2</v>
      </c>
      <c r="E120">
        <v>180</v>
      </c>
      <c r="F120">
        <v>36</v>
      </c>
      <c r="G120">
        <v>42</v>
      </c>
      <c r="H120">
        <v>0</v>
      </c>
      <c r="I120">
        <v>2</v>
      </c>
      <c r="J120">
        <v>0</v>
      </c>
      <c r="K120">
        <v>1080</v>
      </c>
      <c r="L120">
        <v>6</v>
      </c>
      <c r="M120">
        <v>90</v>
      </c>
      <c r="N120" t="s">
        <v>156</v>
      </c>
      <c r="O120" t="s">
        <v>157</v>
      </c>
      <c r="P120" t="s">
        <v>38</v>
      </c>
      <c r="Q120" t="s">
        <v>29</v>
      </c>
      <c r="R120" t="s">
        <v>30</v>
      </c>
      <c r="S120" t="s">
        <v>158</v>
      </c>
      <c r="T120" t="s">
        <v>61</v>
      </c>
    </row>
    <row r="121" spans="1:20" x14ac:dyDescent="0.25">
      <c r="A121" t="s">
        <v>122</v>
      </c>
      <c r="C121" t="s">
        <v>123</v>
      </c>
      <c r="D121">
        <v>3</v>
      </c>
      <c r="E121">
        <v>276</v>
      </c>
      <c r="F121">
        <v>3.8009999999999997</v>
      </c>
      <c r="G121">
        <v>50.88</v>
      </c>
      <c r="H121">
        <v>5.34</v>
      </c>
      <c r="I121">
        <v>8.31</v>
      </c>
      <c r="J121">
        <v>0</v>
      </c>
      <c r="K121">
        <v>342.54</v>
      </c>
      <c r="L121">
        <v>5.9399999999999995</v>
      </c>
      <c r="M121">
        <v>92</v>
      </c>
      <c r="N121" t="s">
        <v>124</v>
      </c>
      <c r="O121" t="s">
        <v>125</v>
      </c>
      <c r="P121" t="s">
        <v>126</v>
      </c>
      <c r="Q121" t="s">
        <v>127</v>
      </c>
      <c r="R121" t="s">
        <v>30</v>
      </c>
      <c r="S121" t="s">
        <v>128</v>
      </c>
      <c r="T121" t="s">
        <v>129</v>
      </c>
    </row>
    <row r="122" spans="1:20" x14ac:dyDescent="0.25">
      <c r="A122" t="s">
        <v>122</v>
      </c>
      <c r="B122" t="s">
        <v>210</v>
      </c>
      <c r="C122" t="s">
        <v>211</v>
      </c>
      <c r="D122">
        <v>3.5</v>
      </c>
      <c r="E122">
        <v>87.5</v>
      </c>
      <c r="F122">
        <v>7</v>
      </c>
      <c r="G122">
        <v>17.5</v>
      </c>
      <c r="H122">
        <v>0</v>
      </c>
      <c r="I122">
        <v>7</v>
      </c>
      <c r="J122">
        <v>0</v>
      </c>
      <c r="K122">
        <v>87.5</v>
      </c>
      <c r="L122">
        <v>7</v>
      </c>
      <c r="M122">
        <v>25</v>
      </c>
      <c r="N122" t="s">
        <v>56</v>
      </c>
      <c r="O122" t="s">
        <v>36</v>
      </c>
      <c r="P122" t="s">
        <v>38</v>
      </c>
      <c r="Q122" t="s">
        <v>56</v>
      </c>
      <c r="R122" t="s">
        <v>30</v>
      </c>
      <c r="S122" t="s">
        <v>181</v>
      </c>
      <c r="T122" t="s">
        <v>56</v>
      </c>
    </row>
    <row r="123" spans="1:20" x14ac:dyDescent="0.25">
      <c r="A123" t="s">
        <v>122</v>
      </c>
      <c r="C123" t="s">
        <v>41</v>
      </c>
      <c r="D123">
        <v>2</v>
      </c>
      <c r="E123">
        <v>282</v>
      </c>
      <c r="F123">
        <v>21.810199999999998</v>
      </c>
      <c r="G123">
        <v>45.005400000000002</v>
      </c>
      <c r="H123">
        <v>10.324400000000001</v>
      </c>
      <c r="I123">
        <v>5.2392000000000003</v>
      </c>
      <c r="J123">
        <v>18.020399999999999</v>
      </c>
      <c r="K123">
        <v>479.286</v>
      </c>
      <c r="L123">
        <v>3.1166</v>
      </c>
      <c r="M123">
        <v>141</v>
      </c>
      <c r="N123">
        <v>10.905099999999999</v>
      </c>
      <c r="O123">
        <v>22.502700000000001</v>
      </c>
      <c r="P123">
        <v>5.1622000000000003</v>
      </c>
      <c r="Q123">
        <v>2.6196000000000002</v>
      </c>
      <c r="R123">
        <v>9.0101999999999993</v>
      </c>
      <c r="S123">
        <v>239.643</v>
      </c>
      <c r="T123">
        <v>1.5583</v>
      </c>
    </row>
    <row r="124" spans="1:20" x14ac:dyDescent="0.25">
      <c r="A124" t="s">
        <v>122</v>
      </c>
      <c r="B124" t="s">
        <v>69</v>
      </c>
      <c r="C124" t="s">
        <v>70</v>
      </c>
      <c r="D124">
        <v>0.5</v>
      </c>
      <c r="E124">
        <v>35</v>
      </c>
      <c r="F124">
        <v>0</v>
      </c>
      <c r="G124">
        <v>1</v>
      </c>
      <c r="H124">
        <v>1.75</v>
      </c>
      <c r="I124">
        <v>4</v>
      </c>
      <c r="J124">
        <v>0</v>
      </c>
      <c r="K124">
        <v>10</v>
      </c>
      <c r="L124">
        <v>0.25</v>
      </c>
      <c r="M124">
        <v>70</v>
      </c>
      <c r="N124" t="s">
        <v>38</v>
      </c>
      <c r="O124" t="s">
        <v>56</v>
      </c>
      <c r="P124" t="s">
        <v>71</v>
      </c>
      <c r="Q124" t="s">
        <v>27</v>
      </c>
      <c r="R124" t="s">
        <v>30</v>
      </c>
      <c r="S124" t="s">
        <v>72</v>
      </c>
      <c r="T124" t="s">
        <v>32</v>
      </c>
    </row>
    <row r="127" spans="1:20" x14ac:dyDescent="0.25">
      <c r="A127" s="2" t="s">
        <v>79</v>
      </c>
    </row>
    <row r="128" spans="1:20" x14ac:dyDescent="0.25">
      <c r="A128" t="s">
        <v>80</v>
      </c>
      <c r="B128" t="s">
        <v>81</v>
      </c>
      <c r="C128" t="s">
        <v>82</v>
      </c>
      <c r="D128" t="s">
        <v>83</v>
      </c>
      <c r="E128" t="s">
        <v>84</v>
      </c>
    </row>
    <row r="129" spans="1:20" x14ac:dyDescent="0.25">
      <c r="A129" t="s">
        <v>85</v>
      </c>
      <c r="B129">
        <v>30</v>
      </c>
      <c r="C129">
        <v>141</v>
      </c>
      <c r="D129">
        <v>0</v>
      </c>
      <c r="E129" t="s">
        <v>86</v>
      </c>
    </row>
    <row r="132" spans="1:20" x14ac:dyDescent="0.25">
      <c r="A132" s="2" t="s">
        <v>88</v>
      </c>
    </row>
    <row r="133" spans="1:20" x14ac:dyDescent="0.25">
      <c r="E133" s="2" t="s">
        <v>15</v>
      </c>
      <c r="F133" s="2" t="s">
        <v>16</v>
      </c>
      <c r="G133" s="2" t="s">
        <v>89</v>
      </c>
      <c r="H133" s="2" t="s">
        <v>90</v>
      </c>
      <c r="I133" s="2" t="s">
        <v>19</v>
      </c>
      <c r="J133" s="2" t="s">
        <v>20</v>
      </c>
      <c r="K133" s="2" t="s">
        <v>21</v>
      </c>
      <c r="L133" s="2" t="s">
        <v>22</v>
      </c>
    </row>
    <row r="134" spans="1:20" x14ac:dyDescent="0.25">
      <c r="E134">
        <v>2127.5</v>
      </c>
      <c r="F134">
        <v>130.78</v>
      </c>
      <c r="G134">
        <v>302.58999999999997</v>
      </c>
      <c r="H134">
        <v>79.64</v>
      </c>
      <c r="I134">
        <v>66.510000000000005</v>
      </c>
      <c r="J134">
        <v>61.6</v>
      </c>
      <c r="K134" t="s">
        <v>212</v>
      </c>
      <c r="L134">
        <v>60.26</v>
      </c>
    </row>
    <row r="135" spans="1:20" x14ac:dyDescent="0.25">
      <c r="E135" s="2" t="s">
        <v>92</v>
      </c>
      <c r="F135" t="s">
        <v>93</v>
      </c>
    </row>
    <row r="136" spans="1:20" x14ac:dyDescent="0.25">
      <c r="E136" s="2" t="s">
        <v>94</v>
      </c>
      <c r="F136" t="s">
        <v>213</v>
      </c>
    </row>
    <row r="137" spans="1:20" x14ac:dyDescent="0.25">
      <c r="E137" s="2" t="s">
        <v>82</v>
      </c>
      <c r="F137">
        <v>141</v>
      </c>
    </row>
    <row r="138" spans="1:20" x14ac:dyDescent="0.25">
      <c r="E138" t="s">
        <v>96</v>
      </c>
      <c r="F138">
        <f>2127.5-F137</f>
        <v>1986.5</v>
      </c>
    </row>
    <row r="140" spans="1:20" ht="15.75" x14ac:dyDescent="0.25">
      <c r="A140" s="1" t="s">
        <v>0</v>
      </c>
      <c r="B140" s="2" t="s">
        <v>214</v>
      </c>
    </row>
    <row r="142" spans="1:20" ht="15.75" x14ac:dyDescent="0.25">
      <c r="A142" s="1" t="s">
        <v>2</v>
      </c>
    </row>
    <row r="143" spans="1:20" x14ac:dyDescent="0.25">
      <c r="A143" s="2" t="s">
        <v>3</v>
      </c>
      <c r="B143" s="2" t="s">
        <v>4</v>
      </c>
      <c r="C143" s="2" t="s">
        <v>5</v>
      </c>
      <c r="D143" s="2" t="s">
        <v>6</v>
      </c>
      <c r="E143" s="2" t="s">
        <v>7</v>
      </c>
      <c r="F143" s="2" t="s">
        <v>8</v>
      </c>
      <c r="G143" s="2" t="s">
        <v>9</v>
      </c>
      <c r="H143" s="2" t="s">
        <v>10</v>
      </c>
      <c r="I143" s="2" t="s">
        <v>11</v>
      </c>
      <c r="J143" s="2" t="s">
        <v>12</v>
      </c>
      <c r="K143" s="2" t="s">
        <v>13</v>
      </c>
      <c r="L143" s="2" t="s">
        <v>14</v>
      </c>
      <c r="M143" s="2" t="s">
        <v>15</v>
      </c>
      <c r="N143" s="2" t="s">
        <v>16</v>
      </c>
      <c r="O143" s="2" t="s">
        <v>17</v>
      </c>
      <c r="P143" s="2" t="s">
        <v>18</v>
      </c>
      <c r="Q143" s="2" t="s">
        <v>19</v>
      </c>
      <c r="R143" s="2" t="s">
        <v>20</v>
      </c>
      <c r="S143" s="2" t="s">
        <v>21</v>
      </c>
      <c r="T143" s="2" t="s">
        <v>22</v>
      </c>
    </row>
    <row r="144" spans="1:20" x14ac:dyDescent="0.25">
      <c r="A144" t="s">
        <v>23</v>
      </c>
      <c r="B144" t="s">
        <v>33</v>
      </c>
      <c r="C144" t="s">
        <v>34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 t="s">
        <v>23</v>
      </c>
      <c r="C145" t="s">
        <v>40</v>
      </c>
      <c r="D145">
        <v>1</v>
      </c>
      <c r="E145">
        <v>550</v>
      </c>
      <c r="F145">
        <v>7</v>
      </c>
      <c r="G145">
        <v>53</v>
      </c>
      <c r="H145">
        <v>29.5</v>
      </c>
      <c r="I145">
        <v>17.5</v>
      </c>
      <c r="J145">
        <v>0</v>
      </c>
      <c r="K145">
        <v>51.5</v>
      </c>
      <c r="L145">
        <v>15</v>
      </c>
      <c r="M145">
        <v>550</v>
      </c>
      <c r="N145">
        <v>7</v>
      </c>
      <c r="O145">
        <v>53</v>
      </c>
      <c r="P145">
        <v>29.5</v>
      </c>
      <c r="Q145">
        <v>17.5</v>
      </c>
      <c r="R145">
        <v>0</v>
      </c>
      <c r="S145">
        <v>51.5</v>
      </c>
      <c r="T145">
        <v>15</v>
      </c>
    </row>
    <row r="146" spans="1:20" x14ac:dyDescent="0.25">
      <c r="A146" t="s">
        <v>23</v>
      </c>
      <c r="B146" t="s">
        <v>200</v>
      </c>
      <c r="C146" t="s">
        <v>201</v>
      </c>
      <c r="D146">
        <v>2</v>
      </c>
      <c r="E146">
        <v>180</v>
      </c>
      <c r="F146">
        <v>12</v>
      </c>
      <c r="G146">
        <v>18</v>
      </c>
      <c r="H146">
        <v>7</v>
      </c>
      <c r="I146">
        <v>12</v>
      </c>
      <c r="J146">
        <v>0</v>
      </c>
      <c r="K146">
        <v>220</v>
      </c>
      <c r="L146">
        <v>4</v>
      </c>
      <c r="M146">
        <v>90</v>
      </c>
      <c r="N146">
        <v>6</v>
      </c>
      <c r="O146">
        <v>9</v>
      </c>
      <c r="P146">
        <v>3.5</v>
      </c>
      <c r="Q146">
        <v>6</v>
      </c>
      <c r="R146">
        <v>0</v>
      </c>
      <c r="S146">
        <v>110</v>
      </c>
      <c r="T146">
        <v>2</v>
      </c>
    </row>
    <row r="147" spans="1:20" x14ac:dyDescent="0.25">
      <c r="A147" t="s">
        <v>23</v>
      </c>
      <c r="B147" t="s">
        <v>215</v>
      </c>
      <c r="C147" t="s">
        <v>216</v>
      </c>
      <c r="D147">
        <v>0.75</v>
      </c>
      <c r="E147">
        <v>187.5</v>
      </c>
      <c r="F147">
        <v>36.75</v>
      </c>
      <c r="G147">
        <v>41.25</v>
      </c>
      <c r="H147">
        <v>0</v>
      </c>
      <c r="I147">
        <v>1.5</v>
      </c>
      <c r="J147">
        <v>0</v>
      </c>
      <c r="K147">
        <v>15</v>
      </c>
      <c r="L147">
        <v>0</v>
      </c>
      <c r="M147">
        <v>250</v>
      </c>
      <c r="N147" t="s">
        <v>217</v>
      </c>
      <c r="O147" t="s">
        <v>218</v>
      </c>
      <c r="P147" t="s">
        <v>38</v>
      </c>
      <c r="Q147" t="s">
        <v>56</v>
      </c>
      <c r="R147" t="s">
        <v>30</v>
      </c>
      <c r="S147" t="s">
        <v>72</v>
      </c>
      <c r="T147" t="s">
        <v>60</v>
      </c>
    </row>
    <row r="148" spans="1:20" x14ac:dyDescent="0.25">
      <c r="A148" t="s">
        <v>51</v>
      </c>
      <c r="C148" t="s">
        <v>209</v>
      </c>
      <c r="D148">
        <v>1.5</v>
      </c>
      <c r="E148">
        <v>432</v>
      </c>
      <c r="F148">
        <v>13.25985</v>
      </c>
      <c r="G148">
        <v>51.870450000000005</v>
      </c>
      <c r="H148">
        <v>13.779600000000002</v>
      </c>
      <c r="I148">
        <v>25.09995</v>
      </c>
      <c r="J148">
        <v>130.75005000000002</v>
      </c>
      <c r="K148">
        <v>452.37495000000001</v>
      </c>
      <c r="L148">
        <v>14.396849999999999</v>
      </c>
      <c r="M148">
        <v>288</v>
      </c>
      <c r="N148">
        <v>8.8399000000000001</v>
      </c>
      <c r="O148">
        <v>34.580300000000001</v>
      </c>
      <c r="P148">
        <v>9.1864000000000008</v>
      </c>
      <c r="Q148">
        <v>16.7333</v>
      </c>
      <c r="R148">
        <v>87.166700000000006</v>
      </c>
      <c r="S148">
        <v>301.58330000000001</v>
      </c>
      <c r="T148">
        <v>9.5978999999999992</v>
      </c>
    </row>
    <row r="149" spans="1:20" x14ac:dyDescent="0.25">
      <c r="A149" t="s">
        <v>51</v>
      </c>
      <c r="C149" t="s">
        <v>123</v>
      </c>
      <c r="D149">
        <v>2</v>
      </c>
      <c r="E149">
        <v>184</v>
      </c>
      <c r="F149">
        <v>2.5339999999999998</v>
      </c>
      <c r="G149">
        <v>33.92</v>
      </c>
      <c r="H149">
        <v>3.56</v>
      </c>
      <c r="I149">
        <v>5.54</v>
      </c>
      <c r="J149">
        <v>0</v>
      </c>
      <c r="K149">
        <v>228.36</v>
      </c>
      <c r="L149">
        <v>3.96</v>
      </c>
      <c r="M149">
        <v>92</v>
      </c>
      <c r="N149" t="s">
        <v>124</v>
      </c>
      <c r="O149" t="s">
        <v>125</v>
      </c>
      <c r="P149" t="s">
        <v>126</v>
      </c>
      <c r="Q149" t="s">
        <v>127</v>
      </c>
      <c r="R149" t="s">
        <v>30</v>
      </c>
      <c r="S149" t="s">
        <v>128</v>
      </c>
      <c r="T149" t="s">
        <v>129</v>
      </c>
    </row>
    <row r="150" spans="1:20" x14ac:dyDescent="0.25">
      <c r="A150" t="s">
        <v>51</v>
      </c>
      <c r="B150" t="s">
        <v>159</v>
      </c>
      <c r="C150" t="s">
        <v>160</v>
      </c>
      <c r="D150">
        <v>2</v>
      </c>
      <c r="E150">
        <v>120</v>
      </c>
      <c r="F150">
        <v>0</v>
      </c>
      <c r="G150">
        <v>10</v>
      </c>
      <c r="H150">
        <v>8</v>
      </c>
      <c r="I150">
        <v>2</v>
      </c>
      <c r="J150">
        <v>0</v>
      </c>
      <c r="K150">
        <v>230</v>
      </c>
      <c r="L150">
        <v>0</v>
      </c>
      <c r="M150">
        <v>60</v>
      </c>
      <c r="N150" t="s">
        <v>60</v>
      </c>
      <c r="O150" t="s">
        <v>36</v>
      </c>
      <c r="P150" t="s">
        <v>143</v>
      </c>
      <c r="Q150" t="s">
        <v>29</v>
      </c>
      <c r="R150" t="s">
        <v>30</v>
      </c>
      <c r="S150" t="s">
        <v>161</v>
      </c>
      <c r="T150" t="s">
        <v>60</v>
      </c>
    </row>
    <row r="151" spans="1:20" x14ac:dyDescent="0.25">
      <c r="A151" t="s">
        <v>51</v>
      </c>
      <c r="B151" t="s">
        <v>162</v>
      </c>
      <c r="C151" t="s">
        <v>163</v>
      </c>
      <c r="D151">
        <v>1.5</v>
      </c>
      <c r="E151">
        <v>315</v>
      </c>
      <c r="F151">
        <v>0</v>
      </c>
      <c r="G151">
        <v>39</v>
      </c>
      <c r="H151">
        <v>13.5</v>
      </c>
      <c r="I151">
        <v>15</v>
      </c>
      <c r="J151">
        <v>7.5</v>
      </c>
      <c r="K151">
        <v>615</v>
      </c>
      <c r="L151">
        <v>4.5</v>
      </c>
      <c r="M151">
        <v>210</v>
      </c>
      <c r="N151" t="s">
        <v>38</v>
      </c>
      <c r="O151" t="s">
        <v>142</v>
      </c>
      <c r="P151" t="s">
        <v>164</v>
      </c>
      <c r="Q151" t="s">
        <v>165</v>
      </c>
      <c r="R151" t="s">
        <v>166</v>
      </c>
      <c r="S151" t="s">
        <v>66</v>
      </c>
      <c r="T151" t="s">
        <v>61</v>
      </c>
    </row>
    <row r="152" spans="1:20" x14ac:dyDescent="0.25">
      <c r="A152" t="s">
        <v>51</v>
      </c>
      <c r="B152" t="s">
        <v>171</v>
      </c>
      <c r="C152" t="s">
        <v>172</v>
      </c>
      <c r="D152">
        <v>1</v>
      </c>
      <c r="E152">
        <v>100</v>
      </c>
      <c r="F152">
        <v>0</v>
      </c>
      <c r="G152">
        <v>0</v>
      </c>
      <c r="H152">
        <v>12</v>
      </c>
      <c r="I152">
        <v>0</v>
      </c>
      <c r="J152">
        <v>30</v>
      </c>
      <c r="K152">
        <v>0</v>
      </c>
      <c r="L152">
        <v>0</v>
      </c>
      <c r="M152">
        <v>100</v>
      </c>
      <c r="O152" t="s">
        <v>38</v>
      </c>
      <c r="P152" t="s">
        <v>54</v>
      </c>
      <c r="Q152" t="s">
        <v>38</v>
      </c>
      <c r="R152" t="s">
        <v>173</v>
      </c>
    </row>
    <row r="153" spans="1:20" x14ac:dyDescent="0.25">
      <c r="A153" t="s">
        <v>51</v>
      </c>
      <c r="C153" t="s">
        <v>183</v>
      </c>
      <c r="D153">
        <v>1</v>
      </c>
      <c r="E153">
        <v>22</v>
      </c>
      <c r="F153">
        <v>3.2349999999999999</v>
      </c>
      <c r="G153">
        <v>4.79</v>
      </c>
      <c r="H153">
        <v>0.25</v>
      </c>
      <c r="I153">
        <v>1.08</v>
      </c>
      <c r="J153">
        <v>0</v>
      </c>
      <c r="K153">
        <v>6.15</v>
      </c>
      <c r="L153">
        <v>1.476</v>
      </c>
      <c r="M153">
        <v>22</v>
      </c>
      <c r="N153" t="s">
        <v>184</v>
      </c>
      <c r="O153" t="s">
        <v>185</v>
      </c>
      <c r="P153" t="s">
        <v>186</v>
      </c>
      <c r="Q153" t="s">
        <v>187</v>
      </c>
      <c r="R153" t="s">
        <v>30</v>
      </c>
      <c r="S153" t="s">
        <v>188</v>
      </c>
      <c r="T153" t="s">
        <v>189</v>
      </c>
    </row>
    <row r="154" spans="1:20" x14ac:dyDescent="0.25">
      <c r="A154" t="s">
        <v>122</v>
      </c>
      <c r="B154" t="s">
        <v>154</v>
      </c>
      <c r="C154" t="s">
        <v>155</v>
      </c>
      <c r="D154">
        <v>2</v>
      </c>
      <c r="E154">
        <v>180</v>
      </c>
      <c r="F154">
        <v>36</v>
      </c>
      <c r="G154">
        <v>42</v>
      </c>
      <c r="H154">
        <v>0</v>
      </c>
      <c r="I154">
        <v>2</v>
      </c>
      <c r="J154">
        <v>0</v>
      </c>
      <c r="K154">
        <v>1080</v>
      </c>
      <c r="L154">
        <v>6</v>
      </c>
      <c r="M154">
        <v>90</v>
      </c>
      <c r="N154" t="s">
        <v>156</v>
      </c>
      <c r="O154" t="s">
        <v>157</v>
      </c>
      <c r="P154" t="s">
        <v>38</v>
      </c>
      <c r="Q154" t="s">
        <v>29</v>
      </c>
      <c r="R154" t="s">
        <v>30</v>
      </c>
      <c r="S154" t="s">
        <v>158</v>
      </c>
      <c r="T154" t="s">
        <v>61</v>
      </c>
    </row>
    <row r="155" spans="1:20" x14ac:dyDescent="0.25">
      <c r="A155" t="s">
        <v>122</v>
      </c>
      <c r="C155" t="s">
        <v>219</v>
      </c>
      <c r="D155">
        <v>1</v>
      </c>
      <c r="E155">
        <v>148</v>
      </c>
      <c r="F155">
        <v>16.373699999999999</v>
      </c>
      <c r="G155">
        <v>23.436</v>
      </c>
      <c r="H155">
        <v>5.5330000000000004</v>
      </c>
      <c r="I155">
        <v>1.3212999999999999</v>
      </c>
      <c r="J155">
        <v>12.7555</v>
      </c>
      <c r="K155">
        <v>54.351599999999998</v>
      </c>
      <c r="L155">
        <v>0.40429999999999999</v>
      </c>
      <c r="M155">
        <v>148</v>
      </c>
      <c r="N155">
        <v>16.373699999999999</v>
      </c>
      <c r="O155">
        <v>23.436</v>
      </c>
      <c r="P155">
        <v>5.5330000000000004</v>
      </c>
      <c r="Q155">
        <v>1.3212999999999999</v>
      </c>
      <c r="R155">
        <v>12.7555</v>
      </c>
      <c r="S155">
        <v>54.351599999999998</v>
      </c>
      <c r="T155">
        <v>0.40429999999999999</v>
      </c>
    </row>
    <row r="156" spans="1:20" x14ac:dyDescent="0.25">
      <c r="A156" t="s">
        <v>122</v>
      </c>
      <c r="C156" t="s">
        <v>220</v>
      </c>
      <c r="D156">
        <v>2</v>
      </c>
      <c r="E156">
        <v>142</v>
      </c>
      <c r="F156">
        <v>13.72</v>
      </c>
      <c r="G156">
        <v>28.78</v>
      </c>
      <c r="H156">
        <v>0.62</v>
      </c>
      <c r="I156">
        <v>7</v>
      </c>
      <c r="K156">
        <v>30.28</v>
      </c>
      <c r="L156">
        <v>10.6</v>
      </c>
      <c r="M156">
        <v>71</v>
      </c>
      <c r="N156">
        <v>6.86</v>
      </c>
      <c r="O156" t="s">
        <v>221</v>
      </c>
      <c r="P156" t="s">
        <v>222</v>
      </c>
      <c r="Q156" t="s">
        <v>71</v>
      </c>
      <c r="S156" t="s">
        <v>223</v>
      </c>
      <c r="T156">
        <v>5.3</v>
      </c>
    </row>
    <row r="159" spans="1:20" x14ac:dyDescent="0.25">
      <c r="A159" s="2" t="s">
        <v>79</v>
      </c>
    </row>
    <row r="160" spans="1:20" x14ac:dyDescent="0.25">
      <c r="A160" t="s">
        <v>80</v>
      </c>
      <c r="B160" t="s">
        <v>81</v>
      </c>
      <c r="C160" t="s">
        <v>82</v>
      </c>
      <c r="D160" t="s">
        <v>83</v>
      </c>
      <c r="E160" t="s">
        <v>84</v>
      </c>
    </row>
    <row r="161" spans="1:20" x14ac:dyDescent="0.25">
      <c r="A161" t="s">
        <v>85</v>
      </c>
      <c r="B161">
        <v>30</v>
      </c>
      <c r="C161">
        <v>157</v>
      </c>
      <c r="D161">
        <v>0</v>
      </c>
      <c r="E161" t="s">
        <v>86</v>
      </c>
    </row>
    <row r="164" spans="1:20" x14ac:dyDescent="0.25">
      <c r="A164" s="2" t="s">
        <v>88</v>
      </c>
    </row>
    <row r="165" spans="1:20" x14ac:dyDescent="0.25">
      <c r="E165" s="2" t="s">
        <v>15</v>
      </c>
      <c r="F165" s="2" t="s">
        <v>16</v>
      </c>
      <c r="G165" s="2" t="s">
        <v>89</v>
      </c>
      <c r="H165" s="2" t="s">
        <v>90</v>
      </c>
      <c r="I165" s="2" t="s">
        <v>19</v>
      </c>
      <c r="J165" s="2" t="s">
        <v>20</v>
      </c>
      <c r="K165" s="2" t="s">
        <v>21</v>
      </c>
      <c r="L165" s="2" t="s">
        <v>22</v>
      </c>
    </row>
    <row r="166" spans="1:20" x14ac:dyDescent="0.25">
      <c r="E166">
        <v>2560.5</v>
      </c>
      <c r="F166">
        <v>140.87</v>
      </c>
      <c r="G166">
        <v>346.05</v>
      </c>
      <c r="H166">
        <v>93.74</v>
      </c>
      <c r="I166">
        <v>90.04</v>
      </c>
      <c r="J166">
        <v>181.01</v>
      </c>
      <c r="K166" t="s">
        <v>224</v>
      </c>
      <c r="L166">
        <v>60.34</v>
      </c>
    </row>
    <row r="167" spans="1:20" x14ac:dyDescent="0.25">
      <c r="E167" s="2" t="s">
        <v>92</v>
      </c>
      <c r="F167" t="s">
        <v>93</v>
      </c>
    </row>
    <row r="168" spans="1:20" x14ac:dyDescent="0.25">
      <c r="E168" s="2" t="s">
        <v>94</v>
      </c>
      <c r="F168" t="s">
        <v>225</v>
      </c>
    </row>
    <row r="169" spans="1:20" x14ac:dyDescent="0.25">
      <c r="E169" s="2" t="s">
        <v>82</v>
      </c>
      <c r="F169">
        <v>157</v>
      </c>
    </row>
    <row r="170" spans="1:20" x14ac:dyDescent="0.25">
      <c r="E170" t="s">
        <v>96</v>
      </c>
      <c r="F170">
        <f>2560.5-F169</f>
        <v>2403.5</v>
      </c>
    </row>
    <row r="172" spans="1:20" ht="15.75" x14ac:dyDescent="0.25">
      <c r="A172" s="1" t="s">
        <v>0</v>
      </c>
      <c r="B172" s="2" t="s">
        <v>226</v>
      </c>
    </row>
    <row r="174" spans="1:20" ht="15.75" x14ac:dyDescent="0.25">
      <c r="A174" s="1" t="s">
        <v>2</v>
      </c>
    </row>
    <row r="175" spans="1:20" x14ac:dyDescent="0.25">
      <c r="A175" s="2" t="s">
        <v>3</v>
      </c>
      <c r="B175" s="2" t="s">
        <v>4</v>
      </c>
      <c r="C175" s="2" t="s">
        <v>5</v>
      </c>
      <c r="D175" s="2" t="s">
        <v>6</v>
      </c>
      <c r="E175" s="2" t="s">
        <v>7</v>
      </c>
      <c r="F175" s="2" t="s">
        <v>8</v>
      </c>
      <c r="G175" s="2" t="s">
        <v>9</v>
      </c>
      <c r="H175" s="2" t="s">
        <v>10</v>
      </c>
      <c r="I175" s="2" t="s">
        <v>11</v>
      </c>
      <c r="J175" s="2" t="s">
        <v>12</v>
      </c>
      <c r="K175" s="2" t="s">
        <v>13</v>
      </c>
      <c r="L175" s="2" t="s">
        <v>14</v>
      </c>
      <c r="M175" s="2" t="s">
        <v>15</v>
      </c>
      <c r="N175" s="2" t="s">
        <v>16</v>
      </c>
      <c r="O175" s="2" t="s">
        <v>17</v>
      </c>
      <c r="P175" s="2" t="s">
        <v>18</v>
      </c>
      <c r="Q175" s="2" t="s">
        <v>19</v>
      </c>
      <c r="R175" s="2" t="s">
        <v>20</v>
      </c>
      <c r="S175" s="2" t="s">
        <v>21</v>
      </c>
      <c r="T175" s="2" t="s">
        <v>22</v>
      </c>
    </row>
    <row r="176" spans="1:20" x14ac:dyDescent="0.25">
      <c r="A176" t="s">
        <v>23</v>
      </c>
      <c r="B176" t="s">
        <v>33</v>
      </c>
      <c r="C176" t="s">
        <v>34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t="s">
        <v>23</v>
      </c>
      <c r="C177" t="s">
        <v>40</v>
      </c>
      <c r="D177">
        <v>0.5</v>
      </c>
      <c r="E177">
        <v>275</v>
      </c>
      <c r="F177">
        <v>3.5</v>
      </c>
      <c r="G177">
        <v>26.5</v>
      </c>
      <c r="H177">
        <v>14.75</v>
      </c>
      <c r="I177">
        <v>8.75</v>
      </c>
      <c r="J177">
        <v>0</v>
      </c>
      <c r="K177">
        <v>25.75</v>
      </c>
      <c r="L177">
        <v>7.5</v>
      </c>
      <c r="M177">
        <v>550</v>
      </c>
      <c r="N177">
        <v>7</v>
      </c>
      <c r="O177">
        <v>53</v>
      </c>
      <c r="P177">
        <v>29.5</v>
      </c>
      <c r="Q177">
        <v>17.5</v>
      </c>
      <c r="R177">
        <v>0</v>
      </c>
      <c r="S177">
        <v>51.5</v>
      </c>
      <c r="T177">
        <v>15</v>
      </c>
    </row>
    <row r="178" spans="1:20" x14ac:dyDescent="0.25">
      <c r="A178" t="s">
        <v>23</v>
      </c>
      <c r="C178" t="s">
        <v>41</v>
      </c>
      <c r="D178">
        <v>1</v>
      </c>
      <c r="E178">
        <v>141</v>
      </c>
      <c r="F178">
        <v>10.905099999999999</v>
      </c>
      <c r="G178">
        <v>22.502700000000001</v>
      </c>
      <c r="H178">
        <v>5.1622000000000003</v>
      </c>
      <c r="I178">
        <v>2.6196000000000002</v>
      </c>
      <c r="J178">
        <v>9.0101999999999993</v>
      </c>
      <c r="K178">
        <v>239.643</v>
      </c>
      <c r="L178">
        <v>1.5583</v>
      </c>
      <c r="M178">
        <v>141</v>
      </c>
      <c r="N178">
        <v>10.905099999999999</v>
      </c>
      <c r="O178">
        <v>22.502700000000001</v>
      </c>
      <c r="P178">
        <v>5.1622000000000003</v>
      </c>
      <c r="Q178">
        <v>2.6196000000000002</v>
      </c>
      <c r="R178">
        <v>9.0101999999999993</v>
      </c>
      <c r="S178">
        <v>239.643</v>
      </c>
      <c r="T178">
        <v>1.5583</v>
      </c>
    </row>
    <row r="179" spans="1:20" x14ac:dyDescent="0.25">
      <c r="A179" t="s">
        <v>23</v>
      </c>
      <c r="B179" t="s">
        <v>200</v>
      </c>
      <c r="C179" t="s">
        <v>201</v>
      </c>
      <c r="D179">
        <v>1</v>
      </c>
      <c r="E179">
        <v>90</v>
      </c>
      <c r="F179">
        <v>6</v>
      </c>
      <c r="G179">
        <v>9</v>
      </c>
      <c r="H179">
        <v>3.5</v>
      </c>
      <c r="I179">
        <v>6</v>
      </c>
      <c r="J179">
        <v>0</v>
      </c>
      <c r="K179">
        <v>110</v>
      </c>
      <c r="L179">
        <v>2</v>
      </c>
      <c r="M179">
        <v>90</v>
      </c>
      <c r="N179">
        <v>6</v>
      </c>
      <c r="O179">
        <v>9</v>
      </c>
      <c r="P179">
        <v>3.5</v>
      </c>
      <c r="Q179">
        <v>6</v>
      </c>
      <c r="R179">
        <v>0</v>
      </c>
      <c r="S179">
        <v>110</v>
      </c>
      <c r="T179">
        <v>2</v>
      </c>
    </row>
    <row r="180" spans="1:20" x14ac:dyDescent="0.25">
      <c r="A180" t="s">
        <v>23</v>
      </c>
      <c r="C180" t="s">
        <v>98</v>
      </c>
      <c r="D180">
        <v>1</v>
      </c>
      <c r="E180">
        <v>84</v>
      </c>
      <c r="F180">
        <v>14.741</v>
      </c>
      <c r="G180">
        <v>21.45</v>
      </c>
      <c r="H180">
        <v>0.49</v>
      </c>
      <c r="I180">
        <v>1.0900000000000001</v>
      </c>
      <c r="J180">
        <v>0</v>
      </c>
      <c r="K180">
        <v>1.48</v>
      </c>
      <c r="L180">
        <v>3.552</v>
      </c>
      <c r="M180">
        <v>84</v>
      </c>
      <c r="N180" t="s">
        <v>99</v>
      </c>
      <c r="O180" t="s">
        <v>100</v>
      </c>
      <c r="P180" t="s">
        <v>101</v>
      </c>
      <c r="Q180" t="s">
        <v>102</v>
      </c>
      <c r="R180" t="s">
        <v>30</v>
      </c>
      <c r="S180" t="s">
        <v>103</v>
      </c>
      <c r="T180" t="s">
        <v>104</v>
      </c>
    </row>
    <row r="181" spans="1:20" x14ac:dyDescent="0.25">
      <c r="A181" t="s">
        <v>23</v>
      </c>
      <c r="C181" t="s">
        <v>105</v>
      </c>
      <c r="D181">
        <v>1</v>
      </c>
      <c r="E181">
        <v>35</v>
      </c>
      <c r="F181">
        <v>6.7930000000000001</v>
      </c>
      <c r="G181">
        <v>8.89</v>
      </c>
      <c r="H181">
        <v>0.11</v>
      </c>
      <c r="I181">
        <v>0.63</v>
      </c>
      <c r="K181">
        <v>0.74</v>
      </c>
      <c r="L181">
        <v>1.258</v>
      </c>
      <c r="M181">
        <v>35</v>
      </c>
      <c r="N181" t="s">
        <v>106</v>
      </c>
      <c r="O181" t="s">
        <v>107</v>
      </c>
      <c r="P181" t="s">
        <v>108</v>
      </c>
      <c r="Q181" t="s">
        <v>109</v>
      </c>
      <c r="S181" t="s">
        <v>110</v>
      </c>
      <c r="T181" t="s">
        <v>111</v>
      </c>
    </row>
    <row r="182" spans="1:20" x14ac:dyDescent="0.25">
      <c r="A182" t="s">
        <v>23</v>
      </c>
      <c r="C182" t="s">
        <v>227</v>
      </c>
      <c r="D182">
        <v>1</v>
      </c>
      <c r="E182">
        <v>98</v>
      </c>
      <c r="F182">
        <v>17.835999999999999</v>
      </c>
      <c r="G182">
        <v>23.53</v>
      </c>
      <c r="H182">
        <v>0.21</v>
      </c>
      <c r="I182">
        <v>0.43</v>
      </c>
      <c r="K182">
        <v>1.72</v>
      </c>
      <c r="L182">
        <v>3.956</v>
      </c>
      <c r="M182">
        <v>98</v>
      </c>
      <c r="N182" t="s">
        <v>228</v>
      </c>
      <c r="O182" t="s">
        <v>229</v>
      </c>
      <c r="P182" t="s">
        <v>230</v>
      </c>
      <c r="Q182" t="s">
        <v>231</v>
      </c>
      <c r="S182" t="s">
        <v>232</v>
      </c>
      <c r="T182" t="s">
        <v>233</v>
      </c>
    </row>
    <row r="183" spans="1:20" x14ac:dyDescent="0.25">
      <c r="A183" t="s">
        <v>23</v>
      </c>
      <c r="C183" t="s">
        <v>234</v>
      </c>
      <c r="D183">
        <v>1</v>
      </c>
      <c r="E183">
        <v>99</v>
      </c>
      <c r="F183">
        <v>22.539000000000001</v>
      </c>
      <c r="G183">
        <v>24.72</v>
      </c>
      <c r="H183">
        <v>0.63</v>
      </c>
      <c r="I183">
        <v>1.35</v>
      </c>
      <c r="J183">
        <v>0</v>
      </c>
      <c r="K183">
        <v>1.65</v>
      </c>
      <c r="L183">
        <v>2.64</v>
      </c>
      <c r="M183">
        <v>99</v>
      </c>
      <c r="N183" t="s">
        <v>235</v>
      </c>
      <c r="O183" t="s">
        <v>236</v>
      </c>
      <c r="P183" t="s">
        <v>109</v>
      </c>
      <c r="Q183" t="s">
        <v>237</v>
      </c>
      <c r="R183" t="s">
        <v>30</v>
      </c>
      <c r="S183" t="s">
        <v>238</v>
      </c>
      <c r="T183" t="s">
        <v>239</v>
      </c>
    </row>
    <row r="184" spans="1:20" x14ac:dyDescent="0.25">
      <c r="A184" t="s">
        <v>51</v>
      </c>
      <c r="C184" t="s">
        <v>209</v>
      </c>
      <c r="D184">
        <v>0.5</v>
      </c>
      <c r="E184">
        <v>144</v>
      </c>
      <c r="F184">
        <v>4.41995</v>
      </c>
      <c r="G184">
        <v>17.290150000000001</v>
      </c>
      <c r="H184">
        <v>4.5932000000000004</v>
      </c>
      <c r="I184">
        <v>8.3666499999999999</v>
      </c>
      <c r="J184">
        <v>43.583350000000003</v>
      </c>
      <c r="K184">
        <v>150.79165</v>
      </c>
      <c r="L184">
        <v>4.7989499999999996</v>
      </c>
      <c r="M184">
        <v>288</v>
      </c>
      <c r="N184">
        <v>8.8399000000000001</v>
      </c>
      <c r="O184">
        <v>34.580300000000001</v>
      </c>
      <c r="P184">
        <v>9.1864000000000008</v>
      </c>
      <c r="Q184">
        <v>16.7333</v>
      </c>
      <c r="R184">
        <v>87.166700000000006</v>
      </c>
      <c r="S184">
        <v>301.58330000000001</v>
      </c>
      <c r="T184">
        <v>9.5978999999999992</v>
      </c>
    </row>
    <row r="185" spans="1:20" x14ac:dyDescent="0.25">
      <c r="A185" t="s">
        <v>51</v>
      </c>
      <c r="C185" t="s">
        <v>240</v>
      </c>
      <c r="D185">
        <v>1</v>
      </c>
      <c r="E185">
        <v>334</v>
      </c>
      <c r="F185">
        <v>7.5532000000000004</v>
      </c>
      <c r="G185">
        <v>44.593699999999998</v>
      </c>
      <c r="H185">
        <v>9.7530999999999999</v>
      </c>
      <c r="I185">
        <v>19.8384</v>
      </c>
      <c r="J185">
        <v>35</v>
      </c>
      <c r="K185">
        <v>764.42190000000005</v>
      </c>
      <c r="L185">
        <v>7.5766</v>
      </c>
      <c r="M185">
        <v>334</v>
      </c>
      <c r="N185">
        <v>7.5532000000000004</v>
      </c>
      <c r="O185">
        <v>44.593699999999998</v>
      </c>
      <c r="P185">
        <v>9.7530999999999999</v>
      </c>
      <c r="Q185">
        <v>19.8384</v>
      </c>
      <c r="R185">
        <v>35</v>
      </c>
      <c r="S185">
        <v>764.42190000000005</v>
      </c>
      <c r="T185">
        <v>7.5766</v>
      </c>
    </row>
    <row r="186" spans="1:20" x14ac:dyDescent="0.25">
      <c r="A186" t="s">
        <v>51</v>
      </c>
      <c r="C186" t="s">
        <v>241</v>
      </c>
      <c r="D186">
        <v>2</v>
      </c>
      <c r="E186">
        <v>600</v>
      </c>
      <c r="F186">
        <v>0</v>
      </c>
      <c r="G186">
        <v>90</v>
      </c>
      <c r="H186">
        <v>14</v>
      </c>
      <c r="I186">
        <v>28</v>
      </c>
      <c r="J186">
        <v>0</v>
      </c>
      <c r="K186">
        <v>0</v>
      </c>
      <c r="L186">
        <v>6</v>
      </c>
      <c r="M186">
        <v>300</v>
      </c>
      <c r="O186" t="s">
        <v>242</v>
      </c>
      <c r="P186" t="s">
        <v>26</v>
      </c>
      <c r="Q186" t="s">
        <v>169</v>
      </c>
      <c r="T186" t="s">
        <v>61</v>
      </c>
    </row>
    <row r="187" spans="1:20" x14ac:dyDescent="0.25">
      <c r="A187" t="s">
        <v>51</v>
      </c>
      <c r="C187" t="s">
        <v>75</v>
      </c>
      <c r="D187">
        <v>2</v>
      </c>
      <c r="E187">
        <v>238</v>
      </c>
      <c r="F187">
        <v>0</v>
      </c>
      <c r="G187">
        <v>0</v>
      </c>
      <c r="H187">
        <v>27</v>
      </c>
      <c r="I187">
        <v>0</v>
      </c>
      <c r="J187">
        <v>0</v>
      </c>
      <c r="K187">
        <v>0.54</v>
      </c>
      <c r="L187">
        <v>0</v>
      </c>
      <c r="M187">
        <v>119</v>
      </c>
      <c r="N187" t="s">
        <v>38</v>
      </c>
      <c r="O187" t="s">
        <v>76</v>
      </c>
      <c r="P187" t="s">
        <v>77</v>
      </c>
      <c r="Q187" t="s">
        <v>76</v>
      </c>
      <c r="R187" t="s">
        <v>30</v>
      </c>
      <c r="S187" t="s">
        <v>78</v>
      </c>
      <c r="T187" t="s">
        <v>38</v>
      </c>
    </row>
    <row r="188" spans="1:20" x14ac:dyDescent="0.25">
      <c r="A188" t="s">
        <v>122</v>
      </c>
      <c r="C188" t="s">
        <v>41</v>
      </c>
      <c r="D188">
        <v>2</v>
      </c>
      <c r="E188">
        <v>282</v>
      </c>
      <c r="F188">
        <v>21.810199999999998</v>
      </c>
      <c r="G188">
        <v>45.005400000000002</v>
      </c>
      <c r="H188">
        <v>10.324400000000001</v>
      </c>
      <c r="I188">
        <v>5.2392000000000003</v>
      </c>
      <c r="J188">
        <v>18.020399999999999</v>
      </c>
      <c r="K188">
        <v>479.286</v>
      </c>
      <c r="L188">
        <v>3.1166</v>
      </c>
      <c r="M188">
        <v>141</v>
      </c>
      <c r="N188">
        <v>10.905099999999999</v>
      </c>
      <c r="O188">
        <v>22.502700000000001</v>
      </c>
      <c r="P188">
        <v>5.1622000000000003</v>
      </c>
      <c r="Q188">
        <v>2.6196000000000002</v>
      </c>
      <c r="R188">
        <v>9.0101999999999993</v>
      </c>
      <c r="S188">
        <v>239.643</v>
      </c>
      <c r="T188">
        <v>1.5583</v>
      </c>
    </row>
    <row r="189" spans="1:20" x14ac:dyDescent="0.25">
      <c r="A189" t="s">
        <v>122</v>
      </c>
      <c r="C189" t="s">
        <v>105</v>
      </c>
      <c r="D189">
        <v>1</v>
      </c>
      <c r="E189">
        <v>35</v>
      </c>
      <c r="F189">
        <v>6.7930000000000001</v>
      </c>
      <c r="G189">
        <v>8.89</v>
      </c>
      <c r="H189">
        <v>0.11</v>
      </c>
      <c r="I189">
        <v>0.63</v>
      </c>
      <c r="K189">
        <v>0.74</v>
      </c>
      <c r="L189">
        <v>1.258</v>
      </c>
      <c r="M189">
        <v>35</v>
      </c>
      <c r="N189" t="s">
        <v>106</v>
      </c>
      <c r="O189" t="s">
        <v>107</v>
      </c>
      <c r="P189" t="s">
        <v>108</v>
      </c>
      <c r="Q189" t="s">
        <v>109</v>
      </c>
      <c r="S189" t="s">
        <v>110</v>
      </c>
      <c r="T189" t="s">
        <v>111</v>
      </c>
    </row>
    <row r="192" spans="1:20" x14ac:dyDescent="0.25">
      <c r="A192" s="2" t="s">
        <v>79</v>
      </c>
    </row>
    <row r="193" spans="1:20" x14ac:dyDescent="0.25">
      <c r="A193" t="s">
        <v>80</v>
      </c>
      <c r="B193" t="s">
        <v>81</v>
      </c>
      <c r="C193" t="s">
        <v>82</v>
      </c>
      <c r="D193" t="s">
        <v>83</v>
      </c>
      <c r="E193" t="s">
        <v>84</v>
      </c>
    </row>
    <row r="194" spans="1:20" x14ac:dyDescent="0.25">
      <c r="A194" t="s">
        <v>85</v>
      </c>
      <c r="B194">
        <v>30</v>
      </c>
      <c r="C194">
        <v>266</v>
      </c>
      <c r="D194">
        <v>0</v>
      </c>
      <c r="E194" t="s">
        <v>86</v>
      </c>
    </row>
    <row r="197" spans="1:20" x14ac:dyDescent="0.25">
      <c r="A197" s="2" t="s">
        <v>88</v>
      </c>
    </row>
    <row r="198" spans="1:20" x14ac:dyDescent="0.25">
      <c r="E198" s="2" t="s">
        <v>15</v>
      </c>
      <c r="F198" s="2" t="s">
        <v>16</v>
      </c>
      <c r="G198" s="2" t="s">
        <v>89</v>
      </c>
      <c r="H198" s="2" t="s">
        <v>90</v>
      </c>
      <c r="I198" s="2" t="s">
        <v>19</v>
      </c>
      <c r="J198" s="2" t="s">
        <v>20</v>
      </c>
      <c r="K198" s="2" t="s">
        <v>21</v>
      </c>
      <c r="L198" s="2" t="s">
        <v>22</v>
      </c>
    </row>
    <row r="199" spans="1:20" x14ac:dyDescent="0.25">
      <c r="E199">
        <v>2455</v>
      </c>
      <c r="F199">
        <v>122.89</v>
      </c>
      <c r="G199">
        <v>342.37</v>
      </c>
      <c r="H199">
        <v>90.63</v>
      </c>
      <c r="I199">
        <v>82.94</v>
      </c>
      <c r="J199">
        <v>105.61</v>
      </c>
      <c r="K199" t="s">
        <v>243</v>
      </c>
      <c r="L199">
        <v>45.21</v>
      </c>
    </row>
    <row r="200" spans="1:20" x14ac:dyDescent="0.25">
      <c r="E200" s="2" t="s">
        <v>92</v>
      </c>
      <c r="F200" t="s">
        <v>244</v>
      </c>
    </row>
    <row r="201" spans="1:20" x14ac:dyDescent="0.25">
      <c r="E201" s="2" t="s">
        <v>94</v>
      </c>
      <c r="F201" t="s">
        <v>245</v>
      </c>
    </row>
    <row r="202" spans="1:20" x14ac:dyDescent="0.25">
      <c r="E202" s="2" t="s">
        <v>82</v>
      </c>
      <c r="F202">
        <v>266</v>
      </c>
    </row>
    <row r="203" spans="1:20" x14ac:dyDescent="0.25">
      <c r="E203" t="s">
        <v>96</v>
      </c>
      <c r="F203">
        <f>2455-F202</f>
        <v>2189</v>
      </c>
    </row>
    <row r="205" spans="1:20" ht="15.75" x14ac:dyDescent="0.25">
      <c r="A205" s="1" t="s">
        <v>0</v>
      </c>
      <c r="B205" s="2" t="s">
        <v>246</v>
      </c>
    </row>
    <row r="207" spans="1:20" ht="15.75" x14ac:dyDescent="0.25">
      <c r="A207" s="1" t="s">
        <v>2</v>
      </c>
    </row>
    <row r="208" spans="1:20" x14ac:dyDescent="0.25">
      <c r="A208" s="2" t="s">
        <v>3</v>
      </c>
      <c r="B208" s="2" t="s">
        <v>4</v>
      </c>
      <c r="C208" s="2" t="s">
        <v>5</v>
      </c>
      <c r="D208" s="2" t="s">
        <v>6</v>
      </c>
      <c r="E208" s="2" t="s">
        <v>7</v>
      </c>
      <c r="F208" s="2" t="s">
        <v>8</v>
      </c>
      <c r="G208" s="2" t="s">
        <v>9</v>
      </c>
      <c r="H208" s="2" t="s">
        <v>10</v>
      </c>
      <c r="I208" s="2" t="s">
        <v>11</v>
      </c>
      <c r="J208" s="2" t="s">
        <v>12</v>
      </c>
      <c r="K208" s="2" t="s">
        <v>13</v>
      </c>
      <c r="L208" s="2" t="s">
        <v>14</v>
      </c>
      <c r="M208" s="2" t="s">
        <v>15</v>
      </c>
      <c r="N208" s="2" t="s">
        <v>16</v>
      </c>
      <c r="O208" s="2" t="s">
        <v>17</v>
      </c>
      <c r="P208" s="2" t="s">
        <v>18</v>
      </c>
      <c r="Q208" s="2" t="s">
        <v>19</v>
      </c>
      <c r="R208" s="2" t="s">
        <v>20</v>
      </c>
      <c r="S208" s="2" t="s">
        <v>21</v>
      </c>
      <c r="T208" s="2" t="s">
        <v>22</v>
      </c>
    </row>
    <row r="209" spans="1:20" x14ac:dyDescent="0.25">
      <c r="A209" t="s">
        <v>23</v>
      </c>
      <c r="B209" t="s">
        <v>24</v>
      </c>
      <c r="C209" t="s">
        <v>25</v>
      </c>
      <c r="D209">
        <v>2</v>
      </c>
      <c r="E209">
        <v>120</v>
      </c>
      <c r="F209">
        <v>14</v>
      </c>
      <c r="G209">
        <v>16</v>
      </c>
      <c r="H209">
        <v>5</v>
      </c>
      <c r="I209">
        <v>2</v>
      </c>
      <c r="J209">
        <v>0</v>
      </c>
      <c r="K209">
        <v>320</v>
      </c>
      <c r="L209">
        <v>1</v>
      </c>
      <c r="M209">
        <v>60</v>
      </c>
      <c r="N209" t="s">
        <v>26</v>
      </c>
      <c r="O209" t="s">
        <v>27</v>
      </c>
      <c r="P209" t="s">
        <v>28</v>
      </c>
      <c r="Q209" t="s">
        <v>29</v>
      </c>
      <c r="R209" t="s">
        <v>30</v>
      </c>
      <c r="S209" t="s">
        <v>31</v>
      </c>
      <c r="T209" t="s">
        <v>32</v>
      </c>
    </row>
    <row r="210" spans="1:20" x14ac:dyDescent="0.25">
      <c r="A210" t="s">
        <v>23</v>
      </c>
      <c r="B210" t="s">
        <v>33</v>
      </c>
      <c r="C210" t="s">
        <v>34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 t="s">
        <v>23</v>
      </c>
      <c r="C211" t="s">
        <v>40</v>
      </c>
      <c r="D211">
        <v>1</v>
      </c>
      <c r="E211">
        <v>550</v>
      </c>
      <c r="F211">
        <v>7</v>
      </c>
      <c r="G211">
        <v>53</v>
      </c>
      <c r="H211">
        <v>29.5</v>
      </c>
      <c r="I211">
        <v>17.5</v>
      </c>
      <c r="J211">
        <v>0</v>
      </c>
      <c r="K211">
        <v>51.5</v>
      </c>
      <c r="L211">
        <v>15</v>
      </c>
      <c r="M211">
        <v>550</v>
      </c>
      <c r="N211">
        <v>7</v>
      </c>
      <c r="O211">
        <v>53</v>
      </c>
      <c r="P211">
        <v>29.5</v>
      </c>
      <c r="Q211">
        <v>17.5</v>
      </c>
      <c r="R211">
        <v>0</v>
      </c>
      <c r="S211">
        <v>51.5</v>
      </c>
      <c r="T211">
        <v>15</v>
      </c>
    </row>
    <row r="212" spans="1:20" x14ac:dyDescent="0.25">
      <c r="A212" t="s">
        <v>23</v>
      </c>
      <c r="B212" t="s">
        <v>215</v>
      </c>
      <c r="C212" t="s">
        <v>216</v>
      </c>
      <c r="D212">
        <v>1</v>
      </c>
      <c r="E212">
        <v>250</v>
      </c>
      <c r="F212">
        <v>49</v>
      </c>
      <c r="G212">
        <v>55</v>
      </c>
      <c r="H212">
        <v>0</v>
      </c>
      <c r="I212">
        <v>2</v>
      </c>
      <c r="J212">
        <v>0</v>
      </c>
      <c r="K212">
        <v>20</v>
      </c>
      <c r="L212">
        <v>0</v>
      </c>
      <c r="M212">
        <v>250</v>
      </c>
      <c r="N212" t="s">
        <v>217</v>
      </c>
      <c r="O212" t="s">
        <v>218</v>
      </c>
      <c r="P212" t="s">
        <v>38</v>
      </c>
      <c r="Q212" t="s">
        <v>56</v>
      </c>
      <c r="R212" t="s">
        <v>30</v>
      </c>
      <c r="S212" t="s">
        <v>72</v>
      </c>
      <c r="T212" t="s">
        <v>60</v>
      </c>
    </row>
    <row r="213" spans="1:20" x14ac:dyDescent="0.25">
      <c r="A213" t="s">
        <v>23</v>
      </c>
      <c r="B213" t="s">
        <v>42</v>
      </c>
      <c r="C213" t="s">
        <v>43</v>
      </c>
      <c r="D213">
        <v>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t="s">
        <v>51</v>
      </c>
      <c r="C214" t="s">
        <v>123</v>
      </c>
      <c r="D214">
        <v>2</v>
      </c>
      <c r="E214">
        <v>184</v>
      </c>
      <c r="F214">
        <v>2.5339999999999998</v>
      </c>
      <c r="G214">
        <v>33.92</v>
      </c>
      <c r="H214">
        <v>3.56</v>
      </c>
      <c r="I214">
        <v>5.54</v>
      </c>
      <c r="J214">
        <v>0</v>
      </c>
      <c r="K214">
        <v>228.36</v>
      </c>
      <c r="L214">
        <v>3.96</v>
      </c>
      <c r="M214">
        <v>92</v>
      </c>
      <c r="N214" t="s">
        <v>124</v>
      </c>
      <c r="O214" t="s">
        <v>125</v>
      </c>
      <c r="P214" t="s">
        <v>126</v>
      </c>
      <c r="Q214" t="s">
        <v>127</v>
      </c>
      <c r="R214" t="s">
        <v>30</v>
      </c>
      <c r="S214" t="s">
        <v>128</v>
      </c>
      <c r="T214" t="s">
        <v>129</v>
      </c>
    </row>
    <row r="215" spans="1:20" x14ac:dyDescent="0.25">
      <c r="A215" t="s">
        <v>51</v>
      </c>
      <c r="C215" t="s">
        <v>247</v>
      </c>
      <c r="D215">
        <v>1</v>
      </c>
      <c r="E215">
        <v>96</v>
      </c>
      <c r="F215">
        <v>5.8939000000000004</v>
      </c>
      <c r="G215">
        <v>12.4922</v>
      </c>
      <c r="H215">
        <v>1.4896</v>
      </c>
      <c r="I215">
        <v>10.7867</v>
      </c>
      <c r="J215">
        <v>8.5714000000000006</v>
      </c>
      <c r="K215">
        <v>281.73570000000001</v>
      </c>
      <c r="L215">
        <v>3.0623999999999998</v>
      </c>
      <c r="M215">
        <v>96</v>
      </c>
      <c r="N215">
        <v>5.8939000000000004</v>
      </c>
      <c r="O215">
        <v>12.4922</v>
      </c>
      <c r="P215">
        <v>1.4896</v>
      </c>
      <c r="Q215">
        <v>10.7867</v>
      </c>
      <c r="R215">
        <v>8.5714000000000006</v>
      </c>
      <c r="S215">
        <v>281.73570000000001</v>
      </c>
      <c r="T215">
        <v>3.0623999999999998</v>
      </c>
    </row>
    <row r="216" spans="1:20" x14ac:dyDescent="0.25">
      <c r="A216" t="s">
        <v>51</v>
      </c>
      <c r="C216" t="s">
        <v>248</v>
      </c>
      <c r="D216">
        <v>0.5</v>
      </c>
      <c r="E216">
        <v>38</v>
      </c>
      <c r="F216">
        <v>0.2445</v>
      </c>
      <c r="G216">
        <v>3.07</v>
      </c>
      <c r="H216">
        <v>2.09</v>
      </c>
      <c r="I216">
        <v>3.98</v>
      </c>
      <c r="J216">
        <v>0</v>
      </c>
      <c r="K216">
        <v>4.7</v>
      </c>
      <c r="L216">
        <v>0.376</v>
      </c>
      <c r="M216">
        <v>76</v>
      </c>
      <c r="N216" t="s">
        <v>249</v>
      </c>
      <c r="O216" t="s">
        <v>250</v>
      </c>
      <c r="P216" t="s">
        <v>251</v>
      </c>
      <c r="Q216" t="s">
        <v>252</v>
      </c>
      <c r="R216" t="s">
        <v>30</v>
      </c>
      <c r="S216" t="s">
        <v>253</v>
      </c>
      <c r="T216" t="s">
        <v>254</v>
      </c>
    </row>
    <row r="217" spans="1:20" x14ac:dyDescent="0.25">
      <c r="A217" t="s">
        <v>51</v>
      </c>
      <c r="C217" t="s">
        <v>121</v>
      </c>
      <c r="D217">
        <v>3.5</v>
      </c>
      <c r="E217">
        <v>549.5</v>
      </c>
      <c r="F217">
        <v>3.3249999999999997</v>
      </c>
      <c r="G217">
        <v>43.307249999999996</v>
      </c>
      <c r="H217">
        <v>35.631750000000004</v>
      </c>
      <c r="I217">
        <v>8.9337499999999999</v>
      </c>
      <c r="J217">
        <v>0</v>
      </c>
      <c r="K217">
        <v>589.46999999999991</v>
      </c>
      <c r="L217">
        <v>21.545999999999999</v>
      </c>
      <c r="M217">
        <v>157</v>
      </c>
      <c r="N217">
        <v>0.95</v>
      </c>
      <c r="O217">
        <v>12.3735</v>
      </c>
      <c r="P217">
        <v>10.1805</v>
      </c>
      <c r="Q217">
        <v>2.5525000000000002</v>
      </c>
      <c r="R217">
        <v>0</v>
      </c>
      <c r="S217">
        <v>168.42</v>
      </c>
      <c r="T217">
        <v>6.1559999999999997</v>
      </c>
    </row>
    <row r="218" spans="1:20" x14ac:dyDescent="0.25">
      <c r="A218" t="s">
        <v>51</v>
      </c>
      <c r="C218" t="s">
        <v>75</v>
      </c>
      <c r="D218">
        <v>0.5</v>
      </c>
      <c r="E218">
        <v>59.5</v>
      </c>
      <c r="F218">
        <v>0</v>
      </c>
      <c r="G218">
        <v>0</v>
      </c>
      <c r="H218">
        <v>6.75</v>
      </c>
      <c r="I218">
        <v>0</v>
      </c>
      <c r="J218">
        <v>0</v>
      </c>
      <c r="K218">
        <v>0.13500000000000001</v>
      </c>
      <c r="L218">
        <v>0</v>
      </c>
      <c r="M218">
        <v>119</v>
      </c>
      <c r="N218" t="s">
        <v>38</v>
      </c>
      <c r="O218" t="s">
        <v>76</v>
      </c>
      <c r="P218" t="s">
        <v>77</v>
      </c>
      <c r="Q218" t="s">
        <v>76</v>
      </c>
      <c r="R218" t="s">
        <v>30</v>
      </c>
      <c r="S218" t="s">
        <v>78</v>
      </c>
      <c r="T218" t="s">
        <v>38</v>
      </c>
    </row>
    <row r="219" spans="1:20" x14ac:dyDescent="0.25">
      <c r="A219" t="s">
        <v>51</v>
      </c>
      <c r="C219" t="s">
        <v>255</v>
      </c>
      <c r="D219">
        <v>1</v>
      </c>
      <c r="E219">
        <v>201</v>
      </c>
      <c r="F219">
        <v>1.4279999999999999</v>
      </c>
      <c r="G219">
        <v>32.67</v>
      </c>
      <c r="H219">
        <v>2.1</v>
      </c>
      <c r="I219">
        <v>12.78</v>
      </c>
      <c r="K219">
        <v>1040.5999999999999</v>
      </c>
      <c r="L219">
        <v>11.374000000000001</v>
      </c>
      <c r="M219">
        <v>201</v>
      </c>
      <c r="N219" t="s">
        <v>256</v>
      </c>
      <c r="O219" t="s">
        <v>257</v>
      </c>
      <c r="P219" t="s">
        <v>258</v>
      </c>
      <c r="Q219" t="s">
        <v>259</v>
      </c>
      <c r="S219" t="s">
        <v>260</v>
      </c>
      <c r="T219" t="s">
        <v>261</v>
      </c>
    </row>
    <row r="220" spans="1:20" x14ac:dyDescent="0.25">
      <c r="A220" t="s">
        <v>122</v>
      </c>
      <c r="B220" t="s">
        <v>162</v>
      </c>
      <c r="C220" t="s">
        <v>163</v>
      </c>
      <c r="D220">
        <v>1.5</v>
      </c>
      <c r="E220">
        <v>315</v>
      </c>
      <c r="F220">
        <v>0</v>
      </c>
      <c r="G220">
        <v>39</v>
      </c>
      <c r="H220">
        <v>13.5</v>
      </c>
      <c r="I220">
        <v>15</v>
      </c>
      <c r="J220">
        <v>7.5</v>
      </c>
      <c r="K220">
        <v>615</v>
      </c>
      <c r="L220">
        <v>4.5</v>
      </c>
      <c r="M220">
        <v>210</v>
      </c>
      <c r="N220" t="s">
        <v>38</v>
      </c>
      <c r="O220" t="s">
        <v>142</v>
      </c>
      <c r="P220" t="s">
        <v>164</v>
      </c>
      <c r="Q220" t="s">
        <v>165</v>
      </c>
      <c r="R220" t="s">
        <v>166</v>
      </c>
      <c r="S220" t="s">
        <v>66</v>
      </c>
      <c r="T220" t="s">
        <v>61</v>
      </c>
    </row>
    <row r="221" spans="1:20" x14ac:dyDescent="0.25">
      <c r="A221" t="s">
        <v>122</v>
      </c>
      <c r="B221" t="s">
        <v>262</v>
      </c>
      <c r="C221" t="s">
        <v>263</v>
      </c>
      <c r="D221">
        <v>1</v>
      </c>
      <c r="E221">
        <v>210</v>
      </c>
      <c r="F221">
        <v>23</v>
      </c>
      <c r="G221">
        <v>24</v>
      </c>
      <c r="H221">
        <v>11</v>
      </c>
      <c r="I221">
        <v>4</v>
      </c>
      <c r="J221">
        <v>30</v>
      </c>
      <c r="K221">
        <v>50</v>
      </c>
      <c r="L221">
        <v>0.5</v>
      </c>
      <c r="M221">
        <v>210</v>
      </c>
      <c r="N221" t="s">
        <v>264</v>
      </c>
      <c r="O221" t="s">
        <v>265</v>
      </c>
      <c r="P221" t="s">
        <v>119</v>
      </c>
      <c r="Q221" t="s">
        <v>143</v>
      </c>
      <c r="R221" t="s">
        <v>173</v>
      </c>
      <c r="S221" t="s">
        <v>266</v>
      </c>
      <c r="T221" t="s">
        <v>32</v>
      </c>
    </row>
    <row r="222" spans="1:20" x14ac:dyDescent="0.25">
      <c r="A222" t="s">
        <v>122</v>
      </c>
      <c r="C222" t="s">
        <v>41</v>
      </c>
      <c r="D222">
        <v>1</v>
      </c>
      <c r="E222">
        <v>141</v>
      </c>
      <c r="F222">
        <v>10.905099999999999</v>
      </c>
      <c r="G222">
        <v>22.502700000000001</v>
      </c>
      <c r="H222">
        <v>5.1622000000000003</v>
      </c>
      <c r="I222">
        <v>2.6196000000000002</v>
      </c>
      <c r="J222">
        <v>9.0101999999999993</v>
      </c>
      <c r="K222">
        <v>239.643</v>
      </c>
      <c r="L222">
        <v>1.5583</v>
      </c>
      <c r="M222">
        <v>141</v>
      </c>
      <c r="N222">
        <v>10.905099999999999</v>
      </c>
      <c r="O222">
        <v>22.502700000000001</v>
      </c>
      <c r="P222">
        <v>5.1622000000000003</v>
      </c>
      <c r="Q222">
        <v>2.6196000000000002</v>
      </c>
      <c r="R222">
        <v>9.0101999999999993</v>
      </c>
      <c r="S222">
        <v>239.643</v>
      </c>
      <c r="T222">
        <v>1.5583</v>
      </c>
    </row>
    <row r="225" spans="1:12" x14ac:dyDescent="0.25">
      <c r="A225" s="2" t="s">
        <v>79</v>
      </c>
    </row>
    <row r="226" spans="1:12" x14ac:dyDescent="0.25">
      <c r="A226" t="s">
        <v>80</v>
      </c>
      <c r="B226" t="s">
        <v>81</v>
      </c>
      <c r="C226" t="s">
        <v>82</v>
      </c>
      <c r="D226" t="s">
        <v>83</v>
      </c>
      <c r="E226" t="s">
        <v>84</v>
      </c>
    </row>
    <row r="227" spans="1:12" x14ac:dyDescent="0.25">
      <c r="A227" t="s">
        <v>85</v>
      </c>
      <c r="B227">
        <v>30</v>
      </c>
      <c r="C227">
        <v>162</v>
      </c>
      <c r="D227">
        <v>0</v>
      </c>
      <c r="E227" t="s">
        <v>86</v>
      </c>
    </row>
    <row r="228" spans="1:12" x14ac:dyDescent="0.25">
      <c r="A228" t="s">
        <v>196</v>
      </c>
      <c r="B228">
        <v>15</v>
      </c>
      <c r="C228">
        <v>62</v>
      </c>
      <c r="D228">
        <v>0</v>
      </c>
      <c r="E228" t="s">
        <v>86</v>
      </c>
    </row>
    <row r="229" spans="1:12" x14ac:dyDescent="0.25">
      <c r="A229" t="s">
        <v>195</v>
      </c>
      <c r="B229">
        <v>60</v>
      </c>
      <c r="C229">
        <v>304</v>
      </c>
      <c r="D229">
        <v>0</v>
      </c>
      <c r="E229" t="s">
        <v>86</v>
      </c>
    </row>
    <row r="232" spans="1:12" x14ac:dyDescent="0.25">
      <c r="A232" s="2" t="s">
        <v>88</v>
      </c>
    </row>
    <row r="233" spans="1:12" x14ac:dyDescent="0.25">
      <c r="E233" s="2" t="s">
        <v>15</v>
      </c>
      <c r="F233" s="2" t="s">
        <v>16</v>
      </c>
      <c r="G233" s="2" t="s">
        <v>89</v>
      </c>
      <c r="H233" s="2" t="s">
        <v>90</v>
      </c>
      <c r="I233" s="2" t="s">
        <v>19</v>
      </c>
      <c r="J233" s="2" t="s">
        <v>20</v>
      </c>
      <c r="K233" s="2" t="s">
        <v>21</v>
      </c>
      <c r="L233" s="2" t="s">
        <v>22</v>
      </c>
    </row>
    <row r="234" spans="1:12" x14ac:dyDescent="0.25">
      <c r="E234">
        <v>2714</v>
      </c>
      <c r="F234">
        <v>117.33</v>
      </c>
      <c r="G234">
        <v>334.96</v>
      </c>
      <c r="H234">
        <v>115.78</v>
      </c>
      <c r="I234">
        <v>85.14</v>
      </c>
      <c r="J234">
        <v>55.08</v>
      </c>
      <c r="K234" t="s">
        <v>267</v>
      </c>
      <c r="L234">
        <v>62.88</v>
      </c>
    </row>
    <row r="235" spans="1:12" x14ac:dyDescent="0.25">
      <c r="E235" s="2" t="s">
        <v>92</v>
      </c>
      <c r="F235" t="s">
        <v>244</v>
      </c>
    </row>
    <row r="236" spans="1:12" x14ac:dyDescent="0.25">
      <c r="E236" s="2" t="s">
        <v>94</v>
      </c>
      <c r="F236" t="s">
        <v>268</v>
      </c>
    </row>
    <row r="237" spans="1:12" x14ac:dyDescent="0.25">
      <c r="E237" s="2" t="s">
        <v>82</v>
      </c>
      <c r="F237">
        <v>528</v>
      </c>
    </row>
    <row r="238" spans="1:12" x14ac:dyDescent="0.25">
      <c r="E238" t="s">
        <v>96</v>
      </c>
      <c r="F238">
        <f>2714-F237</f>
        <v>2186</v>
      </c>
    </row>
    <row r="240" spans="1:12" ht="15.75" x14ac:dyDescent="0.25">
      <c r="A240" s="1" t="s">
        <v>0</v>
      </c>
      <c r="B240" s="2" t="s">
        <v>269</v>
      </c>
    </row>
    <row r="242" spans="1:20" ht="15.75" x14ac:dyDescent="0.25">
      <c r="A242" s="1" t="s">
        <v>2</v>
      </c>
    </row>
    <row r="243" spans="1:20" x14ac:dyDescent="0.25">
      <c r="A243" s="2" t="s">
        <v>3</v>
      </c>
      <c r="B243" s="2" t="s">
        <v>4</v>
      </c>
      <c r="C243" s="2" t="s">
        <v>5</v>
      </c>
      <c r="D243" s="2" t="s">
        <v>6</v>
      </c>
      <c r="E243" s="2" t="s">
        <v>7</v>
      </c>
      <c r="F243" s="2" t="s">
        <v>8</v>
      </c>
      <c r="G243" s="2" t="s">
        <v>9</v>
      </c>
      <c r="H243" s="2" t="s">
        <v>10</v>
      </c>
      <c r="I243" s="2" t="s">
        <v>11</v>
      </c>
      <c r="J243" s="2" t="s">
        <v>12</v>
      </c>
      <c r="K243" s="2" t="s">
        <v>13</v>
      </c>
      <c r="L243" s="2" t="s">
        <v>14</v>
      </c>
      <c r="M243" s="2" t="s">
        <v>15</v>
      </c>
      <c r="N243" s="2" t="s">
        <v>16</v>
      </c>
      <c r="O243" s="2" t="s">
        <v>17</v>
      </c>
      <c r="P243" s="2" t="s">
        <v>18</v>
      </c>
      <c r="Q243" s="2" t="s">
        <v>19</v>
      </c>
      <c r="R243" s="2" t="s">
        <v>20</v>
      </c>
      <c r="S243" s="2" t="s">
        <v>21</v>
      </c>
      <c r="T243" s="2" t="s">
        <v>22</v>
      </c>
    </row>
    <row r="244" spans="1:20" x14ac:dyDescent="0.25">
      <c r="A244" t="s">
        <v>23</v>
      </c>
      <c r="B244" t="s">
        <v>33</v>
      </c>
      <c r="C244" t="s">
        <v>34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 t="s">
        <v>51</v>
      </c>
      <c r="B245" t="s">
        <v>270</v>
      </c>
      <c r="C245" t="s">
        <v>271</v>
      </c>
      <c r="D245">
        <v>1</v>
      </c>
      <c r="E245">
        <v>45</v>
      </c>
      <c r="F245">
        <v>4</v>
      </c>
      <c r="G245">
        <v>9</v>
      </c>
      <c r="H245">
        <v>0</v>
      </c>
      <c r="I245">
        <v>1</v>
      </c>
      <c r="J245">
        <v>0</v>
      </c>
      <c r="K245">
        <v>25</v>
      </c>
      <c r="L245">
        <v>3</v>
      </c>
      <c r="M245">
        <v>45</v>
      </c>
      <c r="N245" t="s">
        <v>143</v>
      </c>
      <c r="O245" t="s">
        <v>164</v>
      </c>
      <c r="P245" t="s">
        <v>38</v>
      </c>
      <c r="Q245" t="s">
        <v>29</v>
      </c>
      <c r="R245" t="s">
        <v>30</v>
      </c>
      <c r="S245" t="s">
        <v>181</v>
      </c>
      <c r="T245" t="s">
        <v>61</v>
      </c>
    </row>
    <row r="246" spans="1:20" x14ac:dyDescent="0.25">
      <c r="A246" t="s">
        <v>51</v>
      </c>
      <c r="C246" t="s">
        <v>247</v>
      </c>
      <c r="D246">
        <v>1</v>
      </c>
      <c r="E246">
        <v>96</v>
      </c>
      <c r="F246">
        <v>5.8939000000000004</v>
      </c>
      <c r="G246">
        <v>12.4922</v>
      </c>
      <c r="H246">
        <v>1.4896</v>
      </c>
      <c r="I246">
        <v>10.7867</v>
      </c>
      <c r="J246">
        <v>8.5714000000000006</v>
      </c>
      <c r="K246">
        <v>281.73570000000001</v>
      </c>
      <c r="L246">
        <v>3.0623999999999998</v>
      </c>
      <c r="M246">
        <v>96</v>
      </c>
      <c r="N246">
        <v>5.8939000000000004</v>
      </c>
      <c r="O246">
        <v>12.4922</v>
      </c>
      <c r="P246">
        <v>1.4896</v>
      </c>
      <c r="Q246">
        <v>10.7867</v>
      </c>
      <c r="R246">
        <v>8.5714000000000006</v>
      </c>
      <c r="S246">
        <v>281.73570000000001</v>
      </c>
      <c r="T246">
        <v>3.0623999999999998</v>
      </c>
    </row>
    <row r="247" spans="1:20" x14ac:dyDescent="0.25">
      <c r="A247" t="s">
        <v>51</v>
      </c>
      <c r="C247" t="s">
        <v>272</v>
      </c>
      <c r="D247">
        <v>1</v>
      </c>
      <c r="E247">
        <v>222</v>
      </c>
      <c r="F247">
        <v>1.609</v>
      </c>
      <c r="G247">
        <v>39.409999999999997</v>
      </c>
      <c r="H247">
        <v>3.55</v>
      </c>
      <c r="I247">
        <v>8.14</v>
      </c>
      <c r="J247">
        <v>0</v>
      </c>
      <c r="K247">
        <v>12.95</v>
      </c>
      <c r="L247">
        <v>5.18</v>
      </c>
      <c r="M247">
        <v>222</v>
      </c>
      <c r="N247" t="s">
        <v>273</v>
      </c>
      <c r="O247" t="s">
        <v>274</v>
      </c>
      <c r="P247" t="s">
        <v>275</v>
      </c>
      <c r="Q247" t="s">
        <v>276</v>
      </c>
      <c r="R247" t="s">
        <v>30</v>
      </c>
      <c r="S247" t="s">
        <v>277</v>
      </c>
      <c r="T247" t="s">
        <v>278</v>
      </c>
    </row>
    <row r="248" spans="1:20" x14ac:dyDescent="0.25">
      <c r="A248" t="s">
        <v>51</v>
      </c>
      <c r="C248" t="s">
        <v>255</v>
      </c>
      <c r="D248">
        <v>1</v>
      </c>
      <c r="E248">
        <v>201</v>
      </c>
      <c r="F248">
        <v>1.4279999999999999</v>
      </c>
      <c r="G248">
        <v>32.67</v>
      </c>
      <c r="H248">
        <v>2.1</v>
      </c>
      <c r="I248">
        <v>12.78</v>
      </c>
      <c r="K248">
        <v>1040.5999999999999</v>
      </c>
      <c r="L248">
        <v>11.374000000000001</v>
      </c>
      <c r="M248">
        <v>201</v>
      </c>
      <c r="N248" t="s">
        <v>256</v>
      </c>
      <c r="O248" t="s">
        <v>257</v>
      </c>
      <c r="P248" t="s">
        <v>258</v>
      </c>
      <c r="Q248" t="s">
        <v>259</v>
      </c>
      <c r="S248" t="s">
        <v>260</v>
      </c>
      <c r="T248" t="s">
        <v>261</v>
      </c>
    </row>
    <row r="249" spans="1:20" x14ac:dyDescent="0.25">
      <c r="A249" t="s">
        <v>122</v>
      </c>
      <c r="C249" t="s">
        <v>240</v>
      </c>
      <c r="D249">
        <v>2</v>
      </c>
      <c r="E249">
        <v>668</v>
      </c>
      <c r="F249">
        <v>15.106400000000001</v>
      </c>
      <c r="G249">
        <v>89.187399999999997</v>
      </c>
      <c r="H249">
        <v>19.5062</v>
      </c>
      <c r="I249">
        <v>39.6768</v>
      </c>
      <c r="J249">
        <v>70</v>
      </c>
      <c r="K249">
        <v>1528.8438000000001</v>
      </c>
      <c r="L249">
        <v>15.1532</v>
      </c>
      <c r="M249">
        <v>334</v>
      </c>
      <c r="N249">
        <v>7.5532000000000004</v>
      </c>
      <c r="O249">
        <v>44.593699999999998</v>
      </c>
      <c r="P249">
        <v>9.7530999999999999</v>
      </c>
      <c r="Q249">
        <v>19.8384</v>
      </c>
      <c r="R249">
        <v>35</v>
      </c>
      <c r="S249">
        <v>764.42190000000005</v>
      </c>
      <c r="T249">
        <v>7.5766</v>
      </c>
    </row>
    <row r="250" spans="1:20" x14ac:dyDescent="0.25">
      <c r="A250" t="s">
        <v>122</v>
      </c>
      <c r="C250" t="s">
        <v>279</v>
      </c>
      <c r="D250">
        <v>1</v>
      </c>
      <c r="E250">
        <v>120</v>
      </c>
      <c r="F250">
        <v>17</v>
      </c>
      <c r="G250">
        <v>22</v>
      </c>
      <c r="H250">
        <v>3</v>
      </c>
      <c r="I250">
        <v>2</v>
      </c>
      <c r="J250">
        <v>0</v>
      </c>
      <c r="K250">
        <v>0</v>
      </c>
      <c r="L250">
        <v>3</v>
      </c>
      <c r="M250">
        <v>120</v>
      </c>
      <c r="N250">
        <v>17</v>
      </c>
      <c r="O250">
        <v>22</v>
      </c>
      <c r="P250">
        <v>3</v>
      </c>
      <c r="Q250">
        <v>2</v>
      </c>
      <c r="S250">
        <v>0</v>
      </c>
      <c r="T250">
        <v>3</v>
      </c>
    </row>
    <row r="251" spans="1:20" x14ac:dyDescent="0.25">
      <c r="A251" t="s">
        <v>122</v>
      </c>
      <c r="C251" t="s">
        <v>121</v>
      </c>
      <c r="D251">
        <v>3</v>
      </c>
      <c r="E251">
        <v>471</v>
      </c>
      <c r="F251">
        <v>2.8499999999999996</v>
      </c>
      <c r="G251">
        <v>37.1205</v>
      </c>
      <c r="H251">
        <v>30.541499999999999</v>
      </c>
      <c r="I251">
        <v>7.6575000000000006</v>
      </c>
      <c r="J251">
        <v>0</v>
      </c>
      <c r="K251">
        <v>505.26</v>
      </c>
      <c r="L251">
        <v>18.468</v>
      </c>
      <c r="M251">
        <v>157</v>
      </c>
      <c r="N251">
        <v>0.95</v>
      </c>
      <c r="O251">
        <v>12.3735</v>
      </c>
      <c r="P251">
        <v>10.1805</v>
      </c>
      <c r="Q251">
        <v>2.5525000000000002</v>
      </c>
      <c r="R251">
        <v>0</v>
      </c>
      <c r="S251">
        <v>168.42</v>
      </c>
      <c r="T251">
        <v>6.1559999999999997</v>
      </c>
    </row>
    <row r="252" spans="1:20" x14ac:dyDescent="0.25">
      <c r="A252" t="s">
        <v>122</v>
      </c>
      <c r="C252" t="s">
        <v>105</v>
      </c>
      <c r="D252">
        <v>3</v>
      </c>
      <c r="E252">
        <v>105</v>
      </c>
      <c r="F252">
        <v>20.379000000000001</v>
      </c>
      <c r="G252">
        <v>26.67</v>
      </c>
      <c r="H252">
        <v>0.33</v>
      </c>
      <c r="I252">
        <v>1.8900000000000001</v>
      </c>
      <c r="K252">
        <v>2.2199999999999998</v>
      </c>
      <c r="L252">
        <v>3.774</v>
      </c>
      <c r="M252">
        <v>35</v>
      </c>
      <c r="N252" t="s">
        <v>106</v>
      </c>
      <c r="O252" t="s">
        <v>107</v>
      </c>
      <c r="P252" t="s">
        <v>108</v>
      </c>
      <c r="Q252" t="s">
        <v>109</v>
      </c>
      <c r="S252" t="s">
        <v>110</v>
      </c>
      <c r="T252" t="s">
        <v>111</v>
      </c>
    </row>
    <row r="253" spans="1:20" x14ac:dyDescent="0.25">
      <c r="A253" t="s">
        <v>122</v>
      </c>
      <c r="C253" t="s">
        <v>75</v>
      </c>
      <c r="D253">
        <v>3</v>
      </c>
      <c r="E253">
        <v>357</v>
      </c>
      <c r="F253">
        <v>0</v>
      </c>
      <c r="G253">
        <v>0</v>
      </c>
      <c r="H253">
        <v>40.5</v>
      </c>
      <c r="I253">
        <v>0</v>
      </c>
      <c r="J253">
        <v>0</v>
      </c>
      <c r="K253">
        <v>0.81</v>
      </c>
      <c r="L253">
        <v>0</v>
      </c>
      <c r="M253">
        <v>119</v>
      </c>
      <c r="N253" t="s">
        <v>38</v>
      </c>
      <c r="O253" t="s">
        <v>76</v>
      </c>
      <c r="P253" t="s">
        <v>77</v>
      </c>
      <c r="Q253" t="s">
        <v>76</v>
      </c>
      <c r="R253" t="s">
        <v>30</v>
      </c>
      <c r="S253" t="s">
        <v>78</v>
      </c>
      <c r="T253" t="s">
        <v>38</v>
      </c>
    </row>
    <row r="254" spans="1:20" x14ac:dyDescent="0.25">
      <c r="A254" t="s">
        <v>139</v>
      </c>
      <c r="B254" t="s">
        <v>280</v>
      </c>
      <c r="C254" t="s">
        <v>281</v>
      </c>
      <c r="D254">
        <v>0.5</v>
      </c>
      <c r="E254">
        <v>15</v>
      </c>
      <c r="F254">
        <v>0</v>
      </c>
      <c r="G254">
        <v>0.5</v>
      </c>
      <c r="H254">
        <v>1.25</v>
      </c>
      <c r="I254">
        <v>0.5</v>
      </c>
      <c r="J254">
        <v>0</v>
      </c>
      <c r="K254">
        <v>50</v>
      </c>
      <c r="L254">
        <v>0.5</v>
      </c>
      <c r="M254">
        <v>30</v>
      </c>
      <c r="N254" t="s">
        <v>38</v>
      </c>
      <c r="O254" t="s">
        <v>29</v>
      </c>
      <c r="P254" t="s">
        <v>28</v>
      </c>
      <c r="Q254" t="s">
        <v>29</v>
      </c>
      <c r="R254" t="s">
        <v>30</v>
      </c>
      <c r="S254" t="s">
        <v>282</v>
      </c>
      <c r="T254" t="s">
        <v>29</v>
      </c>
    </row>
    <row r="257" spans="1:12" x14ac:dyDescent="0.25">
      <c r="A257" s="2" t="s">
        <v>79</v>
      </c>
    </row>
    <row r="258" spans="1:12" x14ac:dyDescent="0.25">
      <c r="A258" t="s">
        <v>80</v>
      </c>
      <c r="B258" t="s">
        <v>81</v>
      </c>
      <c r="C258" t="s">
        <v>82</v>
      </c>
      <c r="D258" t="s">
        <v>83</v>
      </c>
      <c r="E258" t="s">
        <v>84</v>
      </c>
    </row>
    <row r="259" spans="1:12" x14ac:dyDescent="0.25">
      <c r="A259" t="s">
        <v>85</v>
      </c>
      <c r="B259">
        <v>30</v>
      </c>
      <c r="C259">
        <v>226</v>
      </c>
      <c r="D259">
        <v>0</v>
      </c>
      <c r="E259" t="s">
        <v>86</v>
      </c>
    </row>
    <row r="262" spans="1:12" x14ac:dyDescent="0.25">
      <c r="A262" s="2" t="s">
        <v>88</v>
      </c>
    </row>
    <row r="263" spans="1:12" x14ac:dyDescent="0.25">
      <c r="E263" s="2" t="s">
        <v>15</v>
      </c>
      <c r="F263" s="2" t="s">
        <v>16</v>
      </c>
      <c r="G263" s="2" t="s">
        <v>89</v>
      </c>
      <c r="H263" s="2" t="s">
        <v>90</v>
      </c>
      <c r="I263" s="2" t="s">
        <v>19</v>
      </c>
      <c r="J263" s="2" t="s">
        <v>20</v>
      </c>
      <c r="K263" s="2" t="s">
        <v>21</v>
      </c>
      <c r="L263" s="2" t="s">
        <v>22</v>
      </c>
    </row>
    <row r="264" spans="1:12" x14ac:dyDescent="0.25">
      <c r="E264">
        <v>2300</v>
      </c>
      <c r="F264">
        <v>68.27</v>
      </c>
      <c r="G264">
        <v>269.05</v>
      </c>
      <c r="H264">
        <v>102.27</v>
      </c>
      <c r="I264">
        <v>84.43</v>
      </c>
      <c r="J264">
        <v>78.569999999999993</v>
      </c>
      <c r="K264" t="s">
        <v>283</v>
      </c>
      <c r="L264">
        <v>63.51</v>
      </c>
    </row>
    <row r="265" spans="1:12" x14ac:dyDescent="0.25">
      <c r="E265" s="2" t="s">
        <v>92</v>
      </c>
      <c r="F265" t="s">
        <v>244</v>
      </c>
    </row>
    <row r="266" spans="1:12" x14ac:dyDescent="0.25">
      <c r="E266" s="2" t="s">
        <v>94</v>
      </c>
      <c r="F266" t="s">
        <v>284</v>
      </c>
    </row>
    <row r="267" spans="1:12" x14ac:dyDescent="0.25">
      <c r="E267" s="2" t="s">
        <v>82</v>
      </c>
      <c r="F267">
        <v>226</v>
      </c>
    </row>
    <row r="268" spans="1:12" x14ac:dyDescent="0.25">
      <c r="E268" t="s">
        <v>96</v>
      </c>
      <c r="F268">
        <f>2300-F267</f>
        <v>2074</v>
      </c>
    </row>
    <row r="270" spans="1:12" ht="15.75" x14ac:dyDescent="0.25">
      <c r="A270" s="1" t="s">
        <v>0</v>
      </c>
      <c r="B270" s="2" t="s">
        <v>285</v>
      </c>
    </row>
    <row r="272" spans="1:12" ht="15.75" x14ac:dyDescent="0.25">
      <c r="A272" s="1" t="s">
        <v>2</v>
      </c>
    </row>
    <row r="273" spans="1:20" x14ac:dyDescent="0.25">
      <c r="A273" s="2" t="s">
        <v>3</v>
      </c>
      <c r="B273" s="2" t="s">
        <v>4</v>
      </c>
      <c r="C273" s="2" t="s">
        <v>5</v>
      </c>
      <c r="D273" s="2" t="s">
        <v>6</v>
      </c>
      <c r="E273" s="2" t="s">
        <v>7</v>
      </c>
      <c r="F273" s="2" t="s">
        <v>8</v>
      </c>
      <c r="G273" s="2" t="s">
        <v>9</v>
      </c>
      <c r="H273" s="2" t="s">
        <v>10</v>
      </c>
      <c r="I273" s="2" t="s">
        <v>11</v>
      </c>
      <c r="J273" s="2" t="s">
        <v>12</v>
      </c>
      <c r="K273" s="2" t="s">
        <v>13</v>
      </c>
      <c r="L273" s="2" t="s">
        <v>14</v>
      </c>
      <c r="M273" s="2" t="s">
        <v>15</v>
      </c>
      <c r="N273" s="2" t="s">
        <v>16</v>
      </c>
      <c r="O273" s="2" t="s">
        <v>17</v>
      </c>
      <c r="P273" s="2" t="s">
        <v>18</v>
      </c>
      <c r="Q273" s="2" t="s">
        <v>19</v>
      </c>
      <c r="R273" s="2" t="s">
        <v>20</v>
      </c>
      <c r="S273" s="2" t="s">
        <v>21</v>
      </c>
      <c r="T273" s="2" t="s">
        <v>22</v>
      </c>
    </row>
    <row r="274" spans="1:20" x14ac:dyDescent="0.25">
      <c r="A274" t="s">
        <v>23</v>
      </c>
      <c r="B274" t="s">
        <v>33</v>
      </c>
      <c r="C274" t="s">
        <v>34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t="s">
        <v>23</v>
      </c>
      <c r="C275" t="s">
        <v>40</v>
      </c>
      <c r="D275">
        <v>1</v>
      </c>
      <c r="E275">
        <v>550</v>
      </c>
      <c r="F275">
        <v>7</v>
      </c>
      <c r="G275">
        <v>53</v>
      </c>
      <c r="H275">
        <v>29.5</v>
      </c>
      <c r="I275">
        <v>17.5</v>
      </c>
      <c r="J275">
        <v>0</v>
      </c>
      <c r="K275">
        <v>51.5</v>
      </c>
      <c r="L275">
        <v>15</v>
      </c>
      <c r="M275">
        <v>550</v>
      </c>
      <c r="N275">
        <v>7</v>
      </c>
      <c r="O275">
        <v>53</v>
      </c>
      <c r="P275">
        <v>29.5</v>
      </c>
      <c r="Q275">
        <v>17.5</v>
      </c>
      <c r="R275">
        <v>0</v>
      </c>
      <c r="S275">
        <v>51.5</v>
      </c>
      <c r="T275">
        <v>15</v>
      </c>
    </row>
    <row r="276" spans="1:20" x14ac:dyDescent="0.25">
      <c r="A276" t="s">
        <v>23</v>
      </c>
      <c r="B276" t="s">
        <v>200</v>
      </c>
      <c r="C276" t="s">
        <v>201</v>
      </c>
      <c r="D276">
        <v>2</v>
      </c>
      <c r="E276">
        <v>180</v>
      </c>
      <c r="F276">
        <v>12</v>
      </c>
      <c r="G276">
        <v>18</v>
      </c>
      <c r="H276">
        <v>7</v>
      </c>
      <c r="I276">
        <v>12</v>
      </c>
      <c r="J276">
        <v>0</v>
      </c>
      <c r="K276">
        <v>220</v>
      </c>
      <c r="L276">
        <v>4</v>
      </c>
      <c r="M276">
        <v>90</v>
      </c>
      <c r="N276">
        <v>6</v>
      </c>
      <c r="O276">
        <v>9</v>
      </c>
      <c r="P276">
        <v>3.5</v>
      </c>
      <c r="Q276">
        <v>6</v>
      </c>
      <c r="R276">
        <v>0</v>
      </c>
      <c r="S276">
        <v>110</v>
      </c>
      <c r="T276">
        <v>2</v>
      </c>
    </row>
    <row r="277" spans="1:20" x14ac:dyDescent="0.25">
      <c r="A277" t="s">
        <v>23</v>
      </c>
      <c r="B277" t="s">
        <v>215</v>
      </c>
      <c r="C277" t="s">
        <v>216</v>
      </c>
      <c r="D277">
        <v>1</v>
      </c>
      <c r="E277">
        <v>250</v>
      </c>
      <c r="F277">
        <v>49</v>
      </c>
      <c r="G277">
        <v>55</v>
      </c>
      <c r="H277">
        <v>0</v>
      </c>
      <c r="I277">
        <v>2</v>
      </c>
      <c r="J277">
        <v>0</v>
      </c>
      <c r="K277">
        <v>20</v>
      </c>
      <c r="L277">
        <v>0</v>
      </c>
      <c r="M277">
        <v>250</v>
      </c>
      <c r="N277" t="s">
        <v>217</v>
      </c>
      <c r="O277" t="s">
        <v>218</v>
      </c>
      <c r="P277" t="s">
        <v>38</v>
      </c>
      <c r="Q277" t="s">
        <v>56</v>
      </c>
      <c r="R277" t="s">
        <v>30</v>
      </c>
      <c r="S277" t="s">
        <v>72</v>
      </c>
      <c r="T277" t="s">
        <v>60</v>
      </c>
    </row>
    <row r="278" spans="1:20" x14ac:dyDescent="0.25">
      <c r="A278" t="s">
        <v>23</v>
      </c>
      <c r="B278" t="s">
        <v>42</v>
      </c>
      <c r="C278" t="s">
        <v>43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 t="s">
        <v>51</v>
      </c>
      <c r="C279" t="s">
        <v>286</v>
      </c>
      <c r="D279">
        <v>0.75</v>
      </c>
      <c r="E279">
        <v>472.5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630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 t="s">
        <v>122</v>
      </c>
      <c r="B280" t="s">
        <v>287</v>
      </c>
      <c r="C280" t="s">
        <v>288</v>
      </c>
      <c r="D280">
        <v>1</v>
      </c>
      <c r="E280">
        <v>390</v>
      </c>
      <c r="F280">
        <v>9</v>
      </c>
      <c r="G280">
        <v>52</v>
      </c>
      <c r="H280">
        <v>10</v>
      </c>
      <c r="I280">
        <v>21</v>
      </c>
      <c r="J280">
        <v>0</v>
      </c>
      <c r="K280">
        <v>800</v>
      </c>
      <c r="L280">
        <v>8</v>
      </c>
      <c r="M280">
        <v>390</v>
      </c>
      <c r="N280" t="s">
        <v>164</v>
      </c>
      <c r="O280" t="s">
        <v>289</v>
      </c>
      <c r="P280" t="s">
        <v>165</v>
      </c>
      <c r="Q280" t="s">
        <v>157</v>
      </c>
      <c r="R280" t="s">
        <v>30</v>
      </c>
      <c r="S280" t="s">
        <v>290</v>
      </c>
      <c r="T280" t="s">
        <v>27</v>
      </c>
    </row>
    <row r="281" spans="1:20" x14ac:dyDescent="0.25">
      <c r="A281" t="s">
        <v>122</v>
      </c>
      <c r="C281" t="s">
        <v>291</v>
      </c>
      <c r="D281">
        <v>2.67</v>
      </c>
      <c r="E281">
        <v>568.71</v>
      </c>
      <c r="F281">
        <v>0</v>
      </c>
      <c r="G281">
        <v>77.429999999999993</v>
      </c>
      <c r="H281">
        <v>21.36</v>
      </c>
      <c r="I281">
        <v>13.35</v>
      </c>
      <c r="J281">
        <v>0</v>
      </c>
      <c r="K281">
        <v>0</v>
      </c>
      <c r="L281">
        <v>0</v>
      </c>
      <c r="M281">
        <v>213</v>
      </c>
      <c r="N281">
        <v>0</v>
      </c>
      <c r="O281">
        <v>29</v>
      </c>
      <c r="P281">
        <v>8</v>
      </c>
      <c r="Q281">
        <v>5</v>
      </c>
      <c r="S281">
        <v>0</v>
      </c>
      <c r="T281">
        <v>0</v>
      </c>
    </row>
    <row r="282" spans="1:20" x14ac:dyDescent="0.25">
      <c r="A282" t="s">
        <v>122</v>
      </c>
      <c r="B282" t="s">
        <v>292</v>
      </c>
      <c r="C282" t="s">
        <v>293</v>
      </c>
      <c r="D282">
        <v>1</v>
      </c>
      <c r="E282">
        <v>90</v>
      </c>
      <c r="F282">
        <v>25</v>
      </c>
      <c r="G282">
        <v>25</v>
      </c>
      <c r="H282">
        <v>0</v>
      </c>
      <c r="I282">
        <v>0</v>
      </c>
      <c r="J282">
        <v>0</v>
      </c>
      <c r="K282">
        <v>10</v>
      </c>
      <c r="L282">
        <v>0</v>
      </c>
      <c r="M282">
        <v>90</v>
      </c>
      <c r="N282" t="s">
        <v>294</v>
      </c>
      <c r="O282" t="s">
        <v>294</v>
      </c>
      <c r="P282" t="s">
        <v>38</v>
      </c>
      <c r="Q282" t="s">
        <v>38</v>
      </c>
      <c r="R282" t="s">
        <v>62</v>
      </c>
      <c r="S282" t="s">
        <v>170</v>
      </c>
      <c r="T282" t="s">
        <v>60</v>
      </c>
    </row>
    <row r="283" spans="1:20" x14ac:dyDescent="0.25">
      <c r="A283" t="s">
        <v>122</v>
      </c>
      <c r="C283" t="s">
        <v>295</v>
      </c>
      <c r="D283">
        <v>1</v>
      </c>
      <c r="E283">
        <v>438</v>
      </c>
      <c r="F283">
        <v>0.63</v>
      </c>
      <c r="G283">
        <v>25.7</v>
      </c>
      <c r="H283">
        <v>26.89</v>
      </c>
      <c r="I283">
        <v>19.12</v>
      </c>
      <c r="J283">
        <v>366</v>
      </c>
      <c r="K283">
        <v>309.7</v>
      </c>
      <c r="L283">
        <v>1.175</v>
      </c>
      <c r="M283">
        <v>438</v>
      </c>
      <c r="N283">
        <v>0.63</v>
      </c>
      <c r="O283">
        <v>25.7</v>
      </c>
      <c r="P283">
        <v>26.89</v>
      </c>
      <c r="Q283">
        <v>19.12</v>
      </c>
      <c r="R283">
        <v>366</v>
      </c>
      <c r="S283">
        <v>309.7</v>
      </c>
      <c r="T283">
        <v>1.175</v>
      </c>
    </row>
    <row r="286" spans="1:20" x14ac:dyDescent="0.25">
      <c r="A286" s="2" t="s">
        <v>79</v>
      </c>
    </row>
    <row r="287" spans="1:20" x14ac:dyDescent="0.25">
      <c r="A287" t="s">
        <v>80</v>
      </c>
      <c r="B287" t="s">
        <v>81</v>
      </c>
      <c r="C287" t="s">
        <v>82</v>
      </c>
      <c r="D287" t="s">
        <v>83</v>
      </c>
      <c r="E287" t="s">
        <v>84</v>
      </c>
    </row>
    <row r="288" spans="1:20" x14ac:dyDescent="0.25">
      <c r="A288" t="s">
        <v>85</v>
      </c>
      <c r="B288">
        <v>30</v>
      </c>
      <c r="C288">
        <v>944</v>
      </c>
      <c r="D288">
        <v>0</v>
      </c>
      <c r="E288" t="s">
        <v>86</v>
      </c>
    </row>
    <row r="291" spans="1:20" x14ac:dyDescent="0.25">
      <c r="A291" s="2" t="s">
        <v>88</v>
      </c>
    </row>
    <row r="292" spans="1:20" x14ac:dyDescent="0.25">
      <c r="E292" s="2" t="s">
        <v>15</v>
      </c>
      <c r="F292" s="2" t="s">
        <v>16</v>
      </c>
      <c r="G292" s="2" t="s">
        <v>89</v>
      </c>
      <c r="H292" s="2" t="s">
        <v>90</v>
      </c>
      <c r="I292" s="2" t="s">
        <v>19</v>
      </c>
      <c r="J292" s="2" t="s">
        <v>20</v>
      </c>
      <c r="K292" s="2" t="s">
        <v>21</v>
      </c>
      <c r="L292" s="2" t="s">
        <v>22</v>
      </c>
    </row>
    <row r="293" spans="1:20" x14ac:dyDescent="0.25">
      <c r="E293">
        <v>2939.21</v>
      </c>
      <c r="F293">
        <v>102.63</v>
      </c>
      <c r="G293">
        <v>306.13</v>
      </c>
      <c r="H293">
        <v>94.75</v>
      </c>
      <c r="I293">
        <v>84.97</v>
      </c>
      <c r="J293">
        <v>366</v>
      </c>
      <c r="K293" t="s">
        <v>296</v>
      </c>
      <c r="L293">
        <v>28.18</v>
      </c>
    </row>
    <row r="294" spans="1:20" x14ac:dyDescent="0.25">
      <c r="E294" s="2" t="s">
        <v>92</v>
      </c>
      <c r="F294" t="s">
        <v>244</v>
      </c>
    </row>
    <row r="295" spans="1:20" x14ac:dyDescent="0.25">
      <c r="E295" s="2" t="s">
        <v>94</v>
      </c>
      <c r="F295" t="s">
        <v>297</v>
      </c>
    </row>
    <row r="296" spans="1:20" x14ac:dyDescent="0.25">
      <c r="E296" s="2" t="s">
        <v>82</v>
      </c>
      <c r="F296">
        <v>944</v>
      </c>
    </row>
    <row r="297" spans="1:20" x14ac:dyDescent="0.25">
      <c r="E297" t="s">
        <v>96</v>
      </c>
      <c r="F297">
        <f>2939.21-F296</f>
        <v>1995.21</v>
      </c>
    </row>
    <row r="299" spans="1:20" ht="15.75" x14ac:dyDescent="0.25">
      <c r="A299" s="1" t="s">
        <v>0</v>
      </c>
      <c r="B299" s="2" t="s">
        <v>298</v>
      </c>
    </row>
    <row r="301" spans="1:20" ht="15.75" x14ac:dyDescent="0.25">
      <c r="A301" s="1" t="s">
        <v>2</v>
      </c>
    </row>
    <row r="302" spans="1:20" x14ac:dyDescent="0.25">
      <c r="A302" s="2" t="s">
        <v>3</v>
      </c>
      <c r="B302" s="2" t="s">
        <v>4</v>
      </c>
      <c r="C302" s="2" t="s">
        <v>5</v>
      </c>
      <c r="D302" s="2" t="s">
        <v>6</v>
      </c>
      <c r="E302" s="2" t="s">
        <v>7</v>
      </c>
      <c r="F302" s="2" t="s">
        <v>8</v>
      </c>
      <c r="G302" s="2" t="s">
        <v>9</v>
      </c>
      <c r="H302" s="2" t="s">
        <v>10</v>
      </c>
      <c r="I302" s="2" t="s">
        <v>11</v>
      </c>
      <c r="J302" s="2" t="s">
        <v>12</v>
      </c>
      <c r="K302" s="2" t="s">
        <v>13</v>
      </c>
      <c r="L302" s="2" t="s">
        <v>14</v>
      </c>
      <c r="M302" s="2" t="s">
        <v>15</v>
      </c>
      <c r="N302" s="2" t="s">
        <v>16</v>
      </c>
      <c r="O302" s="2" t="s">
        <v>17</v>
      </c>
      <c r="P302" s="2" t="s">
        <v>18</v>
      </c>
      <c r="Q302" s="2" t="s">
        <v>19</v>
      </c>
      <c r="R302" s="2" t="s">
        <v>20</v>
      </c>
      <c r="S302" s="2" t="s">
        <v>21</v>
      </c>
      <c r="T302" s="2" t="s">
        <v>22</v>
      </c>
    </row>
    <row r="303" spans="1:20" x14ac:dyDescent="0.25">
      <c r="A303" t="s">
        <v>23</v>
      </c>
      <c r="C303" t="s">
        <v>247</v>
      </c>
      <c r="D303">
        <v>1</v>
      </c>
      <c r="E303">
        <v>96</v>
      </c>
      <c r="F303">
        <v>5.8939000000000004</v>
      </c>
      <c r="G303">
        <v>12.4922</v>
      </c>
      <c r="H303">
        <v>1.4896</v>
      </c>
      <c r="I303">
        <v>10.7867</v>
      </c>
      <c r="J303">
        <v>8.5714000000000006</v>
      </c>
      <c r="K303">
        <v>281.73570000000001</v>
      </c>
      <c r="L303">
        <v>3.0623999999999998</v>
      </c>
      <c r="M303">
        <v>96</v>
      </c>
      <c r="N303">
        <v>5.8939000000000004</v>
      </c>
      <c r="O303">
        <v>12.4922</v>
      </c>
      <c r="P303">
        <v>1.4896</v>
      </c>
      <c r="Q303">
        <v>10.7867</v>
      </c>
      <c r="R303">
        <v>8.5714000000000006</v>
      </c>
      <c r="S303">
        <v>281.73570000000001</v>
      </c>
      <c r="T303">
        <v>3.0623999999999998</v>
      </c>
    </row>
    <row r="304" spans="1:20" x14ac:dyDescent="0.25">
      <c r="A304" t="s">
        <v>23</v>
      </c>
      <c r="B304" t="s">
        <v>299</v>
      </c>
      <c r="C304" t="s">
        <v>300</v>
      </c>
      <c r="D304">
        <v>2.5</v>
      </c>
      <c r="E304">
        <v>250</v>
      </c>
      <c r="F304">
        <v>0</v>
      </c>
      <c r="G304">
        <v>20</v>
      </c>
      <c r="H304">
        <v>11.25</v>
      </c>
      <c r="I304">
        <v>20</v>
      </c>
      <c r="J304">
        <v>0</v>
      </c>
      <c r="K304">
        <v>600</v>
      </c>
      <c r="L304">
        <v>2.5</v>
      </c>
      <c r="M304">
        <v>100</v>
      </c>
      <c r="N304">
        <v>0</v>
      </c>
      <c r="O304">
        <v>8</v>
      </c>
      <c r="P304">
        <v>4.5</v>
      </c>
      <c r="Q304">
        <v>8</v>
      </c>
      <c r="R304">
        <v>0</v>
      </c>
      <c r="S304">
        <v>240</v>
      </c>
      <c r="T304">
        <v>1</v>
      </c>
    </row>
    <row r="305" spans="1:20" x14ac:dyDescent="0.25">
      <c r="A305" t="s">
        <v>23</v>
      </c>
      <c r="C305" t="s">
        <v>301</v>
      </c>
      <c r="D305">
        <v>1.5</v>
      </c>
      <c r="E305">
        <v>718.5</v>
      </c>
      <c r="F305">
        <v>18</v>
      </c>
      <c r="G305">
        <v>69</v>
      </c>
      <c r="H305">
        <v>40.5</v>
      </c>
      <c r="I305">
        <v>22.5</v>
      </c>
      <c r="J305">
        <v>267</v>
      </c>
      <c r="K305">
        <v>991.5</v>
      </c>
      <c r="L305">
        <v>8.25</v>
      </c>
      <c r="M305">
        <v>479</v>
      </c>
      <c r="N305">
        <v>12</v>
      </c>
      <c r="O305">
        <v>46</v>
      </c>
      <c r="P305">
        <v>27</v>
      </c>
      <c r="Q305">
        <v>15</v>
      </c>
      <c r="R305">
        <v>178</v>
      </c>
      <c r="S305">
        <v>661</v>
      </c>
      <c r="T305">
        <v>5.5</v>
      </c>
    </row>
    <row r="306" spans="1:20" x14ac:dyDescent="0.25">
      <c r="A306" t="s">
        <v>23</v>
      </c>
      <c r="C306" t="s">
        <v>255</v>
      </c>
      <c r="D306">
        <v>0.5</v>
      </c>
      <c r="E306">
        <v>100.5</v>
      </c>
      <c r="F306">
        <v>0.71399999999999997</v>
      </c>
      <c r="G306">
        <v>16.335000000000001</v>
      </c>
      <c r="H306">
        <v>1.05</v>
      </c>
      <c r="I306">
        <v>6.39</v>
      </c>
      <c r="K306">
        <v>520.29999999999995</v>
      </c>
      <c r="L306">
        <v>5.6870000000000003</v>
      </c>
      <c r="M306">
        <v>201</v>
      </c>
      <c r="N306" t="s">
        <v>256</v>
      </c>
      <c r="O306" t="s">
        <v>257</v>
      </c>
      <c r="P306" t="s">
        <v>258</v>
      </c>
      <c r="Q306" t="s">
        <v>259</v>
      </c>
      <c r="S306" t="s">
        <v>260</v>
      </c>
      <c r="T306" t="s">
        <v>261</v>
      </c>
    </row>
    <row r="307" spans="1:20" x14ac:dyDescent="0.25">
      <c r="A307" t="s">
        <v>51</v>
      </c>
      <c r="B307" t="s">
        <v>190</v>
      </c>
      <c r="C307" t="s">
        <v>191</v>
      </c>
      <c r="D307">
        <v>1</v>
      </c>
      <c r="E307">
        <v>330</v>
      </c>
      <c r="F307">
        <v>19</v>
      </c>
      <c r="G307">
        <v>47</v>
      </c>
      <c r="H307">
        <v>13</v>
      </c>
      <c r="I307">
        <v>6</v>
      </c>
      <c r="J307">
        <v>95</v>
      </c>
      <c r="K307">
        <v>110</v>
      </c>
      <c r="L307">
        <v>1</v>
      </c>
      <c r="M307">
        <v>330</v>
      </c>
      <c r="N307" t="s">
        <v>192</v>
      </c>
      <c r="O307" t="s">
        <v>193</v>
      </c>
      <c r="P307" t="s">
        <v>180</v>
      </c>
      <c r="Q307" t="s">
        <v>55</v>
      </c>
      <c r="R307" t="s">
        <v>194</v>
      </c>
      <c r="S307" t="s">
        <v>120</v>
      </c>
      <c r="T307" t="s">
        <v>29</v>
      </c>
    </row>
    <row r="308" spans="1:20" x14ac:dyDescent="0.25">
      <c r="A308" t="s">
        <v>51</v>
      </c>
      <c r="B308" t="s">
        <v>302</v>
      </c>
      <c r="C308" t="s">
        <v>303</v>
      </c>
      <c r="D308">
        <v>3</v>
      </c>
      <c r="E308">
        <v>780</v>
      </c>
      <c r="F308">
        <v>6</v>
      </c>
      <c r="G308">
        <v>96</v>
      </c>
      <c r="H308">
        <v>27</v>
      </c>
      <c r="I308">
        <v>30</v>
      </c>
      <c r="J308">
        <v>45</v>
      </c>
      <c r="K308">
        <v>1500</v>
      </c>
      <c r="L308">
        <v>6</v>
      </c>
      <c r="M308">
        <v>260</v>
      </c>
      <c r="N308" t="s">
        <v>56</v>
      </c>
      <c r="O308" t="s">
        <v>304</v>
      </c>
      <c r="P308" t="s">
        <v>164</v>
      </c>
      <c r="Q308" t="s">
        <v>165</v>
      </c>
      <c r="R308" t="s">
        <v>305</v>
      </c>
      <c r="S308" t="s">
        <v>306</v>
      </c>
      <c r="T308" t="s">
        <v>56</v>
      </c>
    </row>
    <row r="309" spans="1:20" x14ac:dyDescent="0.25">
      <c r="A309" t="s">
        <v>122</v>
      </c>
      <c r="B309" t="s">
        <v>307</v>
      </c>
      <c r="C309" t="s">
        <v>308</v>
      </c>
      <c r="D309">
        <v>1</v>
      </c>
      <c r="E309">
        <v>150</v>
      </c>
      <c r="F309">
        <v>0</v>
      </c>
      <c r="G309">
        <v>6</v>
      </c>
      <c r="H309">
        <v>9</v>
      </c>
      <c r="I309">
        <v>10</v>
      </c>
      <c r="J309">
        <v>30</v>
      </c>
      <c r="K309">
        <v>260</v>
      </c>
      <c r="L309">
        <v>0</v>
      </c>
      <c r="M309">
        <v>150</v>
      </c>
      <c r="O309" t="s">
        <v>55</v>
      </c>
      <c r="P309" t="s">
        <v>164</v>
      </c>
      <c r="Q309" t="s">
        <v>165</v>
      </c>
      <c r="R309" t="s">
        <v>173</v>
      </c>
      <c r="S309" t="s">
        <v>309</v>
      </c>
    </row>
    <row r="310" spans="1:20" x14ac:dyDescent="0.25">
      <c r="A310" t="s">
        <v>122</v>
      </c>
      <c r="C310" t="s">
        <v>310</v>
      </c>
      <c r="D310">
        <v>1</v>
      </c>
      <c r="E310">
        <v>164</v>
      </c>
      <c r="F310">
        <v>10.426</v>
      </c>
      <c r="G310">
        <v>14.89</v>
      </c>
      <c r="H310">
        <v>10.88</v>
      </c>
      <c r="I310">
        <v>1.74</v>
      </c>
      <c r="J310">
        <v>1.704</v>
      </c>
      <c r="K310">
        <v>2.84</v>
      </c>
      <c r="L310">
        <v>2.2719999999999998</v>
      </c>
      <c r="M310">
        <v>164</v>
      </c>
      <c r="N310" t="s">
        <v>311</v>
      </c>
      <c r="O310" t="s">
        <v>312</v>
      </c>
      <c r="P310" t="s">
        <v>313</v>
      </c>
      <c r="Q310" t="s">
        <v>314</v>
      </c>
      <c r="R310" t="s">
        <v>315</v>
      </c>
      <c r="S310" t="s">
        <v>316</v>
      </c>
      <c r="T310" t="s">
        <v>317</v>
      </c>
    </row>
    <row r="313" spans="1:20" x14ac:dyDescent="0.25">
      <c r="A313" s="2" t="s">
        <v>79</v>
      </c>
    </row>
    <row r="314" spans="1:20" x14ac:dyDescent="0.25">
      <c r="A314" t="s">
        <v>80</v>
      </c>
      <c r="B314" t="s">
        <v>81</v>
      </c>
      <c r="C314" t="s">
        <v>82</v>
      </c>
      <c r="D314" t="s">
        <v>83</v>
      </c>
      <c r="E314" t="s">
        <v>84</v>
      </c>
    </row>
    <row r="315" spans="1:20" x14ac:dyDescent="0.25">
      <c r="A315" t="s">
        <v>85</v>
      </c>
      <c r="B315">
        <v>30</v>
      </c>
      <c r="C315">
        <v>502</v>
      </c>
      <c r="D315">
        <v>0</v>
      </c>
      <c r="E315" t="s">
        <v>86</v>
      </c>
    </row>
    <row r="318" spans="1:20" x14ac:dyDescent="0.25">
      <c r="A318" s="2" t="s">
        <v>88</v>
      </c>
    </row>
    <row r="319" spans="1:20" x14ac:dyDescent="0.25">
      <c r="E319" s="2" t="s">
        <v>15</v>
      </c>
      <c r="F319" s="2" t="s">
        <v>16</v>
      </c>
      <c r="G319" s="2" t="s">
        <v>89</v>
      </c>
      <c r="H319" s="2" t="s">
        <v>90</v>
      </c>
      <c r="I319" s="2" t="s">
        <v>19</v>
      </c>
      <c r="J319" s="2" t="s">
        <v>20</v>
      </c>
      <c r="K319" s="2" t="s">
        <v>21</v>
      </c>
      <c r="L319" s="2" t="s">
        <v>22</v>
      </c>
    </row>
    <row r="320" spans="1:20" x14ac:dyDescent="0.25">
      <c r="E320">
        <v>2589</v>
      </c>
      <c r="F320">
        <v>60.03</v>
      </c>
      <c r="G320">
        <v>281.72000000000003</v>
      </c>
      <c r="H320">
        <v>114.17</v>
      </c>
      <c r="I320">
        <v>107.42</v>
      </c>
      <c r="J320">
        <v>447.28</v>
      </c>
      <c r="K320" t="s">
        <v>318</v>
      </c>
      <c r="L320">
        <v>28.77</v>
      </c>
    </row>
    <row r="321" spans="1:20" x14ac:dyDescent="0.25">
      <c r="E321" s="2" t="s">
        <v>92</v>
      </c>
      <c r="F321" t="s">
        <v>244</v>
      </c>
    </row>
    <row r="322" spans="1:20" x14ac:dyDescent="0.25">
      <c r="E322" s="2" t="s">
        <v>94</v>
      </c>
      <c r="F322" t="s">
        <v>319</v>
      </c>
    </row>
    <row r="323" spans="1:20" x14ac:dyDescent="0.25">
      <c r="E323" s="2" t="s">
        <v>82</v>
      </c>
      <c r="F323">
        <v>502</v>
      </c>
    </row>
    <row r="324" spans="1:20" x14ac:dyDescent="0.25">
      <c r="E324" t="s">
        <v>96</v>
      </c>
      <c r="F324">
        <f>2589-F323</f>
        <v>2087</v>
      </c>
    </row>
    <row r="326" spans="1:20" ht="15.75" x14ac:dyDescent="0.25">
      <c r="A326" s="1" t="s">
        <v>0</v>
      </c>
      <c r="B326" s="2" t="s">
        <v>320</v>
      </c>
    </row>
    <row r="328" spans="1:20" ht="15.75" x14ac:dyDescent="0.25">
      <c r="A328" s="1" t="s">
        <v>2</v>
      </c>
    </row>
    <row r="329" spans="1:20" x14ac:dyDescent="0.25">
      <c r="A329" s="2" t="s">
        <v>3</v>
      </c>
      <c r="B329" s="2" t="s">
        <v>4</v>
      </c>
      <c r="C329" s="2" t="s">
        <v>5</v>
      </c>
      <c r="D329" s="2" t="s">
        <v>6</v>
      </c>
      <c r="E329" s="2" t="s">
        <v>7</v>
      </c>
      <c r="F329" s="2" t="s">
        <v>8</v>
      </c>
      <c r="G329" s="2" t="s">
        <v>9</v>
      </c>
      <c r="H329" s="2" t="s">
        <v>10</v>
      </c>
      <c r="I329" s="2" t="s">
        <v>11</v>
      </c>
      <c r="J329" s="2" t="s">
        <v>12</v>
      </c>
      <c r="K329" s="2" t="s">
        <v>13</v>
      </c>
      <c r="L329" s="2" t="s">
        <v>14</v>
      </c>
      <c r="M329" s="2" t="s">
        <v>15</v>
      </c>
      <c r="N329" s="2" t="s">
        <v>16</v>
      </c>
      <c r="O329" s="2" t="s">
        <v>17</v>
      </c>
      <c r="P329" s="2" t="s">
        <v>18</v>
      </c>
      <c r="Q329" s="2" t="s">
        <v>19</v>
      </c>
      <c r="R329" s="2" t="s">
        <v>20</v>
      </c>
      <c r="S329" s="2" t="s">
        <v>21</v>
      </c>
      <c r="T329" s="2" t="s">
        <v>22</v>
      </c>
    </row>
    <row r="330" spans="1:20" x14ac:dyDescent="0.25">
      <c r="A330" t="s">
        <v>23</v>
      </c>
      <c r="C330" t="s">
        <v>123</v>
      </c>
      <c r="D330">
        <v>0.67</v>
      </c>
      <c r="E330">
        <v>61.64</v>
      </c>
      <c r="F330">
        <v>0.84889000000000003</v>
      </c>
      <c r="G330">
        <v>11.363200000000001</v>
      </c>
      <c r="H330">
        <v>1.1926000000000001</v>
      </c>
      <c r="I330">
        <v>1.8559000000000001</v>
      </c>
      <c r="J330">
        <v>0</v>
      </c>
      <c r="K330">
        <v>76.500600000000006</v>
      </c>
      <c r="L330">
        <v>1.3266</v>
      </c>
      <c r="M330">
        <v>92</v>
      </c>
      <c r="N330" t="s">
        <v>124</v>
      </c>
      <c r="O330" t="s">
        <v>125</v>
      </c>
      <c r="P330" t="s">
        <v>126</v>
      </c>
      <c r="Q330" t="s">
        <v>127</v>
      </c>
      <c r="R330" t="s">
        <v>30</v>
      </c>
      <c r="S330" t="s">
        <v>128</v>
      </c>
      <c r="T330" t="s">
        <v>129</v>
      </c>
    </row>
    <row r="331" spans="1:20" x14ac:dyDescent="0.25">
      <c r="A331" t="s">
        <v>23</v>
      </c>
      <c r="B331" t="s">
        <v>321</v>
      </c>
      <c r="C331" t="s">
        <v>322</v>
      </c>
      <c r="D331">
        <v>1</v>
      </c>
      <c r="E331">
        <v>80</v>
      </c>
      <c r="F331">
        <v>16</v>
      </c>
      <c r="G331">
        <v>22</v>
      </c>
      <c r="H331">
        <v>0</v>
      </c>
      <c r="I331">
        <v>0</v>
      </c>
      <c r="J331">
        <v>0</v>
      </c>
      <c r="K331">
        <v>0</v>
      </c>
      <c r="L331">
        <v>5</v>
      </c>
      <c r="M331">
        <v>80</v>
      </c>
      <c r="N331" t="s">
        <v>323</v>
      </c>
      <c r="O331" t="s">
        <v>324</v>
      </c>
      <c r="P331" t="s">
        <v>38</v>
      </c>
      <c r="Q331" t="s">
        <v>38</v>
      </c>
      <c r="R331" t="s">
        <v>30</v>
      </c>
      <c r="S331" t="s">
        <v>30</v>
      </c>
      <c r="T331" t="s">
        <v>36</v>
      </c>
    </row>
    <row r="332" spans="1:20" x14ac:dyDescent="0.25">
      <c r="A332" t="s">
        <v>23</v>
      </c>
      <c r="C332" t="s">
        <v>98</v>
      </c>
      <c r="D332">
        <v>0.67</v>
      </c>
      <c r="E332">
        <v>56.28</v>
      </c>
      <c r="F332">
        <v>9.8764700000000012</v>
      </c>
      <c r="G332">
        <v>14.371500000000001</v>
      </c>
      <c r="H332">
        <v>0.32830000000000004</v>
      </c>
      <c r="I332">
        <v>0.73030000000000006</v>
      </c>
      <c r="J332">
        <v>0</v>
      </c>
      <c r="K332">
        <v>0.99160000000000004</v>
      </c>
      <c r="L332">
        <v>2.3798400000000002</v>
      </c>
      <c r="M332">
        <v>84</v>
      </c>
      <c r="N332" t="s">
        <v>99</v>
      </c>
      <c r="O332" t="s">
        <v>100</v>
      </c>
      <c r="P332" t="s">
        <v>101</v>
      </c>
      <c r="Q332" t="s">
        <v>102</v>
      </c>
      <c r="R332" t="s">
        <v>30</v>
      </c>
      <c r="S332" t="s">
        <v>103</v>
      </c>
      <c r="T332" t="s">
        <v>104</v>
      </c>
    </row>
    <row r="333" spans="1:20" x14ac:dyDescent="0.25">
      <c r="A333" t="s">
        <v>23</v>
      </c>
      <c r="C333" t="s">
        <v>132</v>
      </c>
      <c r="D333">
        <v>0.5</v>
      </c>
      <c r="E333">
        <v>94</v>
      </c>
      <c r="F333">
        <v>1.3454999999999999</v>
      </c>
      <c r="G333">
        <v>3.45</v>
      </c>
      <c r="H333">
        <v>7.99</v>
      </c>
      <c r="I333">
        <v>3.85</v>
      </c>
      <c r="J333">
        <v>0</v>
      </c>
      <c r="K333">
        <v>2.72</v>
      </c>
      <c r="L333">
        <v>1.28</v>
      </c>
      <c r="M333">
        <v>188</v>
      </c>
      <c r="N333" t="s">
        <v>133</v>
      </c>
      <c r="O333" t="s">
        <v>134</v>
      </c>
      <c r="P333" t="s">
        <v>135</v>
      </c>
      <c r="Q333" t="s">
        <v>136</v>
      </c>
      <c r="R333" t="s">
        <v>30</v>
      </c>
      <c r="S333" t="s">
        <v>137</v>
      </c>
      <c r="T333" t="s">
        <v>138</v>
      </c>
    </row>
    <row r="334" spans="1:20" x14ac:dyDescent="0.25">
      <c r="A334" t="s">
        <v>23</v>
      </c>
      <c r="C334" t="s">
        <v>325</v>
      </c>
      <c r="D334">
        <v>1</v>
      </c>
      <c r="E334">
        <v>62</v>
      </c>
      <c r="F334">
        <v>12.247999999999999</v>
      </c>
      <c r="G334">
        <v>15.39</v>
      </c>
      <c r="H334">
        <v>0.16</v>
      </c>
      <c r="I334">
        <v>1.23</v>
      </c>
      <c r="J334">
        <v>0</v>
      </c>
      <c r="K334">
        <v>0</v>
      </c>
      <c r="L334">
        <v>3.1440000000000001</v>
      </c>
      <c r="M334">
        <v>62</v>
      </c>
      <c r="N334" t="s">
        <v>326</v>
      </c>
      <c r="O334" t="s">
        <v>327</v>
      </c>
      <c r="P334" t="s">
        <v>328</v>
      </c>
      <c r="Q334" t="s">
        <v>329</v>
      </c>
      <c r="R334" t="s">
        <v>30</v>
      </c>
      <c r="S334" t="s">
        <v>30</v>
      </c>
      <c r="T334" t="s">
        <v>330</v>
      </c>
    </row>
    <row r="335" spans="1:20" x14ac:dyDescent="0.25">
      <c r="A335" t="s">
        <v>51</v>
      </c>
      <c r="C335" t="s">
        <v>331</v>
      </c>
      <c r="D335">
        <v>1</v>
      </c>
      <c r="E335">
        <v>407</v>
      </c>
      <c r="F335">
        <v>13.67</v>
      </c>
      <c r="G335">
        <v>56.76</v>
      </c>
      <c r="H335">
        <v>10.01</v>
      </c>
      <c r="I335">
        <v>21.58</v>
      </c>
      <c r="J335">
        <v>49.06</v>
      </c>
      <c r="K335">
        <v>1973.45</v>
      </c>
      <c r="L335">
        <v>5.98</v>
      </c>
      <c r="M335">
        <v>407</v>
      </c>
      <c r="N335">
        <v>13.67</v>
      </c>
      <c r="O335" t="s">
        <v>332</v>
      </c>
      <c r="P335" t="s">
        <v>333</v>
      </c>
      <c r="Q335" t="s">
        <v>334</v>
      </c>
      <c r="R335" t="s">
        <v>335</v>
      </c>
      <c r="S335" t="s">
        <v>336</v>
      </c>
      <c r="T335">
        <v>5.98</v>
      </c>
    </row>
    <row r="336" spans="1:20" x14ac:dyDescent="0.25">
      <c r="A336" t="s">
        <v>51</v>
      </c>
      <c r="B336" t="s">
        <v>174</v>
      </c>
      <c r="C336" t="s">
        <v>337</v>
      </c>
      <c r="D336">
        <v>1</v>
      </c>
      <c r="E336">
        <v>190</v>
      </c>
      <c r="F336">
        <v>1</v>
      </c>
      <c r="G336">
        <v>34</v>
      </c>
      <c r="H336">
        <v>4</v>
      </c>
      <c r="I336">
        <v>6</v>
      </c>
      <c r="J336">
        <v>0</v>
      </c>
      <c r="K336">
        <v>430</v>
      </c>
      <c r="L336">
        <v>4</v>
      </c>
      <c r="M336">
        <v>190</v>
      </c>
      <c r="N336" t="s">
        <v>29</v>
      </c>
      <c r="O336" t="s">
        <v>338</v>
      </c>
      <c r="P336" t="s">
        <v>143</v>
      </c>
      <c r="Q336" t="s">
        <v>55</v>
      </c>
      <c r="R336" t="s">
        <v>30</v>
      </c>
      <c r="S336" t="s">
        <v>339</v>
      </c>
      <c r="T336" t="s">
        <v>143</v>
      </c>
    </row>
    <row r="337" spans="1:20" x14ac:dyDescent="0.25">
      <c r="A337" t="s">
        <v>51</v>
      </c>
      <c r="B337" t="s">
        <v>340</v>
      </c>
      <c r="C337" t="s">
        <v>341</v>
      </c>
      <c r="D337">
        <v>1</v>
      </c>
      <c r="E337">
        <v>90</v>
      </c>
      <c r="F337">
        <v>0.5</v>
      </c>
      <c r="G337">
        <v>21</v>
      </c>
      <c r="H337">
        <v>0</v>
      </c>
      <c r="I337">
        <v>2</v>
      </c>
      <c r="J337">
        <v>0</v>
      </c>
      <c r="K337">
        <v>450</v>
      </c>
      <c r="L337">
        <v>1</v>
      </c>
      <c r="M337">
        <v>90</v>
      </c>
      <c r="N337" t="s">
        <v>32</v>
      </c>
      <c r="O337" t="s">
        <v>157</v>
      </c>
      <c r="P337" t="s">
        <v>38</v>
      </c>
      <c r="Q337" t="s">
        <v>56</v>
      </c>
      <c r="R337" t="s">
        <v>30</v>
      </c>
      <c r="S337" t="s">
        <v>342</v>
      </c>
      <c r="T337" t="s">
        <v>29</v>
      </c>
    </row>
    <row r="338" spans="1:20" x14ac:dyDescent="0.25">
      <c r="A338" t="s">
        <v>51</v>
      </c>
      <c r="C338" t="s">
        <v>343</v>
      </c>
      <c r="D338">
        <v>1</v>
      </c>
      <c r="E338">
        <v>176</v>
      </c>
      <c r="F338">
        <v>16.138999999999999</v>
      </c>
      <c r="G338">
        <v>41.18</v>
      </c>
      <c r="H338">
        <v>0.21</v>
      </c>
      <c r="I338">
        <v>3.01</v>
      </c>
      <c r="J338">
        <v>0</v>
      </c>
      <c r="K338">
        <v>14.08</v>
      </c>
      <c r="L338">
        <v>3.1680000000000001</v>
      </c>
      <c r="M338">
        <v>176</v>
      </c>
      <c r="N338" t="s">
        <v>344</v>
      </c>
      <c r="O338" t="s">
        <v>345</v>
      </c>
      <c r="P338" t="s">
        <v>230</v>
      </c>
      <c r="Q338" t="s">
        <v>346</v>
      </c>
      <c r="R338" t="s">
        <v>30</v>
      </c>
      <c r="S338" t="s">
        <v>347</v>
      </c>
      <c r="T338" t="s">
        <v>348</v>
      </c>
    </row>
    <row r="339" spans="1:20" x14ac:dyDescent="0.25">
      <c r="A339" t="s">
        <v>51</v>
      </c>
      <c r="B339" t="s">
        <v>349</v>
      </c>
      <c r="C339" t="s">
        <v>350</v>
      </c>
      <c r="D339">
        <v>1</v>
      </c>
      <c r="E339">
        <v>80</v>
      </c>
      <c r="F339">
        <v>1</v>
      </c>
      <c r="G339">
        <v>10</v>
      </c>
      <c r="H339">
        <v>3.5</v>
      </c>
      <c r="I339">
        <v>1</v>
      </c>
      <c r="J339">
        <v>0</v>
      </c>
      <c r="K339">
        <v>140</v>
      </c>
      <c r="L339">
        <v>0</v>
      </c>
      <c r="M339">
        <v>80</v>
      </c>
      <c r="N339" t="s">
        <v>29</v>
      </c>
      <c r="O339" t="s">
        <v>165</v>
      </c>
      <c r="P339" t="s">
        <v>71</v>
      </c>
      <c r="Q339" t="s">
        <v>29</v>
      </c>
      <c r="S339" t="s">
        <v>351</v>
      </c>
    </row>
    <row r="340" spans="1:20" x14ac:dyDescent="0.25">
      <c r="A340" t="s">
        <v>51</v>
      </c>
      <c r="C340" t="s">
        <v>352</v>
      </c>
      <c r="D340">
        <v>1</v>
      </c>
      <c r="E340">
        <v>256</v>
      </c>
      <c r="F340">
        <v>13.6106</v>
      </c>
      <c r="G340">
        <v>47.767099999999999</v>
      </c>
      <c r="H340">
        <v>0.63900000000000001</v>
      </c>
      <c r="I340">
        <v>17.188099999999999</v>
      </c>
      <c r="J340">
        <v>0</v>
      </c>
      <c r="K340">
        <v>377.00080000000003</v>
      </c>
      <c r="L340">
        <v>10.981</v>
      </c>
      <c r="M340">
        <v>256</v>
      </c>
      <c r="N340">
        <v>13.6106</v>
      </c>
      <c r="O340">
        <v>47.767099999999999</v>
      </c>
      <c r="P340">
        <v>0.63900000000000001</v>
      </c>
      <c r="Q340">
        <v>17.188099999999999</v>
      </c>
      <c r="R340">
        <v>0</v>
      </c>
      <c r="S340">
        <v>377.00080000000003</v>
      </c>
      <c r="T340">
        <v>10.981</v>
      </c>
    </row>
    <row r="341" spans="1:20" x14ac:dyDescent="0.25">
      <c r="A341" t="s">
        <v>51</v>
      </c>
      <c r="C341" t="s">
        <v>353</v>
      </c>
      <c r="D341">
        <v>1</v>
      </c>
      <c r="E341">
        <v>186</v>
      </c>
      <c r="F341">
        <v>9.0020000000000007</v>
      </c>
      <c r="G341">
        <v>33.01</v>
      </c>
      <c r="H341">
        <v>3.51</v>
      </c>
      <c r="I341">
        <v>6</v>
      </c>
      <c r="J341">
        <v>7.26</v>
      </c>
      <c r="K341">
        <v>740.52</v>
      </c>
      <c r="L341">
        <v>3.1459999999999999</v>
      </c>
      <c r="M341">
        <v>186</v>
      </c>
      <c r="N341" t="s">
        <v>354</v>
      </c>
      <c r="O341" t="s">
        <v>355</v>
      </c>
      <c r="P341" t="s">
        <v>356</v>
      </c>
      <c r="Q341" t="s">
        <v>357</v>
      </c>
      <c r="R341" t="s">
        <v>358</v>
      </c>
      <c r="S341" t="s">
        <v>359</v>
      </c>
      <c r="T341" t="s">
        <v>360</v>
      </c>
    </row>
    <row r="342" spans="1:20" x14ac:dyDescent="0.25">
      <c r="A342" t="s">
        <v>51</v>
      </c>
      <c r="C342" t="s">
        <v>132</v>
      </c>
      <c r="D342">
        <v>1</v>
      </c>
      <c r="E342">
        <v>188</v>
      </c>
      <c r="F342">
        <v>2.6909999999999998</v>
      </c>
      <c r="G342">
        <v>6.9</v>
      </c>
      <c r="H342">
        <v>15.98</v>
      </c>
      <c r="I342">
        <v>7.7</v>
      </c>
      <c r="J342">
        <v>0</v>
      </c>
      <c r="K342">
        <v>5.44</v>
      </c>
      <c r="L342">
        <v>2.56</v>
      </c>
      <c r="M342">
        <v>188</v>
      </c>
      <c r="N342" t="s">
        <v>133</v>
      </c>
      <c r="O342" t="s">
        <v>134</v>
      </c>
      <c r="P342" t="s">
        <v>135</v>
      </c>
      <c r="Q342" t="s">
        <v>136</v>
      </c>
      <c r="R342" t="s">
        <v>30</v>
      </c>
      <c r="S342" t="s">
        <v>137</v>
      </c>
      <c r="T342" t="s">
        <v>138</v>
      </c>
    </row>
    <row r="343" spans="1:20" x14ac:dyDescent="0.25">
      <c r="A343" t="s">
        <v>51</v>
      </c>
      <c r="C343" t="s">
        <v>361</v>
      </c>
      <c r="D343">
        <v>1</v>
      </c>
      <c r="E343">
        <v>27</v>
      </c>
      <c r="F343">
        <v>1.0840000000000001</v>
      </c>
      <c r="G343">
        <v>5.6</v>
      </c>
      <c r="H343">
        <v>0.32</v>
      </c>
      <c r="I343">
        <v>1.86</v>
      </c>
      <c r="J343">
        <v>0</v>
      </c>
      <c r="K343">
        <v>31.98</v>
      </c>
      <c r="L343">
        <v>2.5739999999999998</v>
      </c>
      <c r="M343">
        <v>27</v>
      </c>
      <c r="N343" t="s">
        <v>362</v>
      </c>
      <c r="O343" t="s">
        <v>363</v>
      </c>
      <c r="P343" t="s">
        <v>364</v>
      </c>
      <c r="Q343" t="s">
        <v>365</v>
      </c>
      <c r="R343" t="s">
        <v>30</v>
      </c>
      <c r="S343" t="s">
        <v>366</v>
      </c>
      <c r="T343" t="s">
        <v>367</v>
      </c>
    </row>
    <row r="344" spans="1:20" x14ac:dyDescent="0.25">
      <c r="A344" t="s">
        <v>51</v>
      </c>
      <c r="C344" t="s">
        <v>368</v>
      </c>
      <c r="D344">
        <v>1</v>
      </c>
      <c r="E344">
        <v>137</v>
      </c>
      <c r="F344">
        <v>14.005000000000001</v>
      </c>
      <c r="G344">
        <v>15.58</v>
      </c>
      <c r="H344">
        <v>7.26</v>
      </c>
      <c r="I344">
        <v>2.31</v>
      </c>
      <c r="J344">
        <v>29.04</v>
      </c>
      <c r="K344">
        <v>52.8</v>
      </c>
      <c r="L344">
        <v>0.46200000000000002</v>
      </c>
      <c r="M344">
        <v>137</v>
      </c>
      <c r="N344" t="s">
        <v>369</v>
      </c>
      <c r="O344" t="s">
        <v>370</v>
      </c>
      <c r="P344" t="s">
        <v>371</v>
      </c>
      <c r="Q344" t="s">
        <v>372</v>
      </c>
      <c r="R344" t="s">
        <v>373</v>
      </c>
      <c r="S344" t="s">
        <v>374</v>
      </c>
      <c r="T344" t="s">
        <v>375</v>
      </c>
    </row>
    <row r="345" spans="1:20" x14ac:dyDescent="0.25">
      <c r="A345" t="s">
        <v>122</v>
      </c>
      <c r="B345" t="s">
        <v>376</v>
      </c>
      <c r="C345" t="s">
        <v>377</v>
      </c>
      <c r="D345">
        <v>1</v>
      </c>
      <c r="E345">
        <v>240</v>
      </c>
      <c r="F345">
        <v>18</v>
      </c>
      <c r="G345">
        <v>25</v>
      </c>
      <c r="H345">
        <v>16</v>
      </c>
      <c r="I345">
        <v>4</v>
      </c>
      <c r="J345">
        <v>10</v>
      </c>
      <c r="K345">
        <v>50</v>
      </c>
      <c r="L345">
        <v>2</v>
      </c>
      <c r="M345">
        <v>240</v>
      </c>
      <c r="N345" t="s">
        <v>156</v>
      </c>
      <c r="O345" t="s">
        <v>294</v>
      </c>
      <c r="P345" t="s">
        <v>323</v>
      </c>
      <c r="Q345" t="s">
        <v>143</v>
      </c>
      <c r="R345" t="s">
        <v>170</v>
      </c>
      <c r="S345" t="s">
        <v>266</v>
      </c>
      <c r="T345" t="s">
        <v>56</v>
      </c>
    </row>
    <row r="346" spans="1:20" x14ac:dyDescent="0.25">
      <c r="A346" t="s">
        <v>122</v>
      </c>
      <c r="C346" t="s">
        <v>247</v>
      </c>
      <c r="D346">
        <v>1</v>
      </c>
      <c r="E346">
        <v>96</v>
      </c>
      <c r="F346">
        <v>5.8939000000000004</v>
      </c>
      <c r="G346">
        <v>12.4922</v>
      </c>
      <c r="H346">
        <v>1.4896</v>
      </c>
      <c r="I346">
        <v>10.7867</v>
      </c>
      <c r="J346">
        <v>8.5714000000000006</v>
      </c>
      <c r="K346">
        <v>281.73570000000001</v>
      </c>
      <c r="L346">
        <v>3.0623999999999998</v>
      </c>
      <c r="M346">
        <v>96</v>
      </c>
      <c r="N346">
        <v>5.8939000000000004</v>
      </c>
      <c r="O346">
        <v>12.4922</v>
      </c>
      <c r="P346">
        <v>1.4896</v>
      </c>
      <c r="Q346">
        <v>10.7867</v>
      </c>
      <c r="R346">
        <v>8.5714000000000006</v>
      </c>
      <c r="S346">
        <v>281.73570000000001</v>
      </c>
      <c r="T346">
        <v>3.0623999999999998</v>
      </c>
    </row>
    <row r="347" spans="1:20" x14ac:dyDescent="0.25">
      <c r="A347" t="s">
        <v>122</v>
      </c>
      <c r="C347" t="s">
        <v>255</v>
      </c>
      <c r="D347">
        <v>0.5</v>
      </c>
      <c r="E347">
        <v>100.5</v>
      </c>
      <c r="F347">
        <v>0.71399999999999997</v>
      </c>
      <c r="G347">
        <v>16.335000000000001</v>
      </c>
      <c r="H347">
        <v>1.05</v>
      </c>
      <c r="I347">
        <v>6.39</v>
      </c>
      <c r="K347">
        <v>520.29999999999995</v>
      </c>
      <c r="L347">
        <v>5.6870000000000003</v>
      </c>
      <c r="M347">
        <v>201</v>
      </c>
      <c r="N347" t="s">
        <v>256</v>
      </c>
      <c r="O347" t="s">
        <v>257</v>
      </c>
      <c r="P347" t="s">
        <v>258</v>
      </c>
      <c r="Q347" t="s">
        <v>259</v>
      </c>
      <c r="S347" t="s">
        <v>260</v>
      </c>
      <c r="T347" t="s">
        <v>261</v>
      </c>
    </row>
    <row r="350" spans="1:20" x14ac:dyDescent="0.25">
      <c r="A350" s="2" t="s">
        <v>79</v>
      </c>
    </row>
    <row r="351" spans="1:20" x14ac:dyDescent="0.25">
      <c r="A351" t="s">
        <v>80</v>
      </c>
      <c r="B351" t="s">
        <v>81</v>
      </c>
      <c r="C351" t="s">
        <v>82</v>
      </c>
      <c r="D351" t="s">
        <v>83</v>
      </c>
      <c r="E351" t="s">
        <v>84</v>
      </c>
    </row>
    <row r="352" spans="1:20" x14ac:dyDescent="0.25">
      <c r="A352" t="s">
        <v>85</v>
      </c>
      <c r="B352">
        <v>30</v>
      </c>
      <c r="C352">
        <v>109</v>
      </c>
      <c r="D352">
        <v>0</v>
      </c>
      <c r="E352" t="s">
        <v>86</v>
      </c>
    </row>
    <row r="355" spans="1:20" x14ac:dyDescent="0.25">
      <c r="A355" s="2" t="s">
        <v>88</v>
      </c>
    </row>
    <row r="356" spans="1:20" x14ac:dyDescent="0.25">
      <c r="E356" s="2" t="s">
        <v>15</v>
      </c>
      <c r="F356" s="2" t="s">
        <v>16</v>
      </c>
      <c r="G356" s="2" t="s">
        <v>89</v>
      </c>
      <c r="H356" s="2" t="s">
        <v>90</v>
      </c>
      <c r="I356" s="2" t="s">
        <v>19</v>
      </c>
      <c r="J356" s="2" t="s">
        <v>20</v>
      </c>
      <c r="K356" s="2" t="s">
        <v>21</v>
      </c>
      <c r="L356" s="2" t="s">
        <v>22</v>
      </c>
    </row>
    <row r="357" spans="1:20" x14ac:dyDescent="0.25">
      <c r="E357">
        <v>2527.42</v>
      </c>
      <c r="F357">
        <v>137.63</v>
      </c>
      <c r="G357">
        <v>392.2</v>
      </c>
      <c r="H357">
        <v>73.64</v>
      </c>
      <c r="I357">
        <v>97.49</v>
      </c>
      <c r="J357">
        <v>103.93</v>
      </c>
      <c r="K357" t="s">
        <v>378</v>
      </c>
      <c r="L357">
        <v>57.75</v>
      </c>
    </row>
    <row r="358" spans="1:20" x14ac:dyDescent="0.25">
      <c r="E358" s="2" t="s">
        <v>92</v>
      </c>
      <c r="F358" t="s">
        <v>244</v>
      </c>
    </row>
    <row r="359" spans="1:20" x14ac:dyDescent="0.25">
      <c r="E359" s="2" t="s">
        <v>94</v>
      </c>
      <c r="F359" t="s">
        <v>379</v>
      </c>
    </row>
    <row r="360" spans="1:20" x14ac:dyDescent="0.25">
      <c r="E360" s="2" t="s">
        <v>82</v>
      </c>
      <c r="F360">
        <v>109</v>
      </c>
    </row>
    <row r="361" spans="1:20" x14ac:dyDescent="0.25">
      <c r="E361" t="s">
        <v>96</v>
      </c>
      <c r="F361">
        <f>2527.42-F360</f>
        <v>2418.42</v>
      </c>
    </row>
    <row r="363" spans="1:20" ht="15.75" x14ac:dyDescent="0.25">
      <c r="A363" s="1" t="s">
        <v>0</v>
      </c>
      <c r="B363" s="2" t="s">
        <v>380</v>
      </c>
    </row>
    <row r="365" spans="1:20" ht="15.75" x14ac:dyDescent="0.25">
      <c r="A365" s="1" t="s">
        <v>2</v>
      </c>
    </row>
    <row r="366" spans="1:20" x14ac:dyDescent="0.25">
      <c r="A366" s="2" t="s">
        <v>3</v>
      </c>
      <c r="B366" s="2" t="s">
        <v>4</v>
      </c>
      <c r="C366" s="2" t="s">
        <v>5</v>
      </c>
      <c r="D366" s="2" t="s">
        <v>6</v>
      </c>
      <c r="E366" s="2" t="s">
        <v>7</v>
      </c>
      <c r="F366" s="2" t="s">
        <v>8</v>
      </c>
      <c r="G366" s="2" t="s">
        <v>9</v>
      </c>
      <c r="H366" s="2" t="s">
        <v>10</v>
      </c>
      <c r="I366" s="2" t="s">
        <v>11</v>
      </c>
      <c r="J366" s="2" t="s">
        <v>12</v>
      </c>
      <c r="K366" s="2" t="s">
        <v>13</v>
      </c>
      <c r="L366" s="2" t="s">
        <v>14</v>
      </c>
      <c r="M366" s="2" t="s">
        <v>15</v>
      </c>
      <c r="N366" s="2" t="s">
        <v>16</v>
      </c>
      <c r="O366" s="2" t="s">
        <v>17</v>
      </c>
      <c r="P366" s="2" t="s">
        <v>18</v>
      </c>
      <c r="Q366" s="2" t="s">
        <v>19</v>
      </c>
      <c r="R366" s="2" t="s">
        <v>20</v>
      </c>
      <c r="S366" s="2" t="s">
        <v>21</v>
      </c>
      <c r="T366" s="2" t="s">
        <v>22</v>
      </c>
    </row>
    <row r="367" spans="1:20" x14ac:dyDescent="0.25">
      <c r="A367" t="s">
        <v>23</v>
      </c>
      <c r="B367" t="s">
        <v>33</v>
      </c>
      <c r="C367" t="s">
        <v>34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 t="s">
        <v>23</v>
      </c>
      <c r="C368" t="s">
        <v>40</v>
      </c>
      <c r="D368">
        <v>1</v>
      </c>
      <c r="E368">
        <v>550</v>
      </c>
      <c r="F368">
        <v>7</v>
      </c>
      <c r="G368">
        <v>53</v>
      </c>
      <c r="H368">
        <v>29.5</v>
      </c>
      <c r="I368">
        <v>17.5</v>
      </c>
      <c r="J368">
        <v>0</v>
      </c>
      <c r="K368">
        <v>51.5</v>
      </c>
      <c r="L368">
        <v>15</v>
      </c>
      <c r="M368">
        <v>550</v>
      </c>
      <c r="N368">
        <v>7</v>
      </c>
      <c r="O368">
        <v>53</v>
      </c>
      <c r="P368">
        <v>29.5</v>
      </c>
      <c r="Q368">
        <v>17.5</v>
      </c>
      <c r="R368">
        <v>0</v>
      </c>
      <c r="S368">
        <v>51.5</v>
      </c>
      <c r="T368">
        <v>15</v>
      </c>
    </row>
    <row r="369" spans="1:20" x14ac:dyDescent="0.25">
      <c r="A369" t="s">
        <v>23</v>
      </c>
      <c r="B369" t="s">
        <v>200</v>
      </c>
      <c r="C369" t="s">
        <v>201</v>
      </c>
      <c r="D369">
        <v>2</v>
      </c>
      <c r="E369">
        <v>180</v>
      </c>
      <c r="F369">
        <v>12</v>
      </c>
      <c r="G369">
        <v>18</v>
      </c>
      <c r="H369">
        <v>7</v>
      </c>
      <c r="I369">
        <v>12</v>
      </c>
      <c r="J369">
        <v>0</v>
      </c>
      <c r="K369">
        <v>220</v>
      </c>
      <c r="L369">
        <v>4</v>
      </c>
      <c r="M369">
        <v>90</v>
      </c>
      <c r="N369">
        <v>6</v>
      </c>
      <c r="O369">
        <v>9</v>
      </c>
      <c r="P369">
        <v>3.5</v>
      </c>
      <c r="Q369">
        <v>6</v>
      </c>
      <c r="R369">
        <v>0</v>
      </c>
      <c r="S369">
        <v>110</v>
      </c>
      <c r="T369">
        <v>2</v>
      </c>
    </row>
    <row r="370" spans="1:20" x14ac:dyDescent="0.25">
      <c r="A370" t="s">
        <v>23</v>
      </c>
      <c r="B370" t="s">
        <v>215</v>
      </c>
      <c r="C370" t="s">
        <v>216</v>
      </c>
      <c r="D370">
        <v>1</v>
      </c>
      <c r="E370">
        <v>250</v>
      </c>
      <c r="F370">
        <v>49</v>
      </c>
      <c r="G370">
        <v>55</v>
      </c>
      <c r="H370">
        <v>0</v>
      </c>
      <c r="I370">
        <v>2</v>
      </c>
      <c r="J370">
        <v>0</v>
      </c>
      <c r="K370">
        <v>20</v>
      </c>
      <c r="L370">
        <v>0</v>
      </c>
      <c r="M370">
        <v>250</v>
      </c>
      <c r="N370" t="s">
        <v>217</v>
      </c>
      <c r="O370" t="s">
        <v>218</v>
      </c>
      <c r="P370" t="s">
        <v>38</v>
      </c>
      <c r="Q370" t="s">
        <v>56</v>
      </c>
      <c r="R370" t="s">
        <v>30</v>
      </c>
      <c r="S370" t="s">
        <v>72</v>
      </c>
      <c r="T370" t="s">
        <v>60</v>
      </c>
    </row>
    <row r="371" spans="1:20" x14ac:dyDescent="0.25">
      <c r="A371" t="s">
        <v>23</v>
      </c>
      <c r="B371" t="s">
        <v>42</v>
      </c>
      <c r="C371" t="s">
        <v>43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 t="s">
        <v>122</v>
      </c>
      <c r="C372" t="s">
        <v>381</v>
      </c>
      <c r="D372">
        <v>1</v>
      </c>
      <c r="E372">
        <v>75</v>
      </c>
      <c r="F372">
        <v>11.475</v>
      </c>
      <c r="G372">
        <v>17.175000000000001</v>
      </c>
      <c r="H372">
        <v>0.16500000000000001</v>
      </c>
      <c r="I372">
        <v>2.0024999999999999</v>
      </c>
      <c r="J372">
        <v>0</v>
      </c>
      <c r="K372">
        <v>133.5</v>
      </c>
      <c r="L372">
        <v>4.6500000000000004</v>
      </c>
      <c r="M372">
        <v>75</v>
      </c>
      <c r="N372">
        <v>11.475</v>
      </c>
      <c r="O372">
        <v>17.175000000000001</v>
      </c>
      <c r="P372">
        <v>0.16500000000000001</v>
      </c>
      <c r="Q372">
        <v>2.0024999999999999</v>
      </c>
      <c r="R372">
        <v>0</v>
      </c>
      <c r="S372">
        <v>133.5</v>
      </c>
      <c r="T372">
        <v>4.6500000000000004</v>
      </c>
    </row>
    <row r="373" spans="1:20" x14ac:dyDescent="0.25">
      <c r="A373" t="s">
        <v>122</v>
      </c>
      <c r="C373" t="s">
        <v>123</v>
      </c>
      <c r="D373">
        <v>0.67</v>
      </c>
      <c r="E373">
        <v>61.64</v>
      </c>
      <c r="F373">
        <v>0.84889000000000003</v>
      </c>
      <c r="G373">
        <v>11.363200000000001</v>
      </c>
      <c r="H373">
        <v>1.1926000000000001</v>
      </c>
      <c r="I373">
        <v>1.8559000000000001</v>
      </c>
      <c r="J373">
        <v>0</v>
      </c>
      <c r="K373">
        <v>76.500600000000006</v>
      </c>
      <c r="L373">
        <v>1.3266</v>
      </c>
      <c r="M373">
        <v>92</v>
      </c>
      <c r="N373" t="s">
        <v>124</v>
      </c>
      <c r="O373" t="s">
        <v>125</v>
      </c>
      <c r="P373" t="s">
        <v>126</v>
      </c>
      <c r="Q373" t="s">
        <v>127</v>
      </c>
      <c r="R373" t="s">
        <v>30</v>
      </c>
      <c r="S373" t="s">
        <v>128</v>
      </c>
      <c r="T373" t="s">
        <v>129</v>
      </c>
    </row>
    <row r="374" spans="1:20" x14ac:dyDescent="0.25">
      <c r="A374" t="s">
        <v>122</v>
      </c>
      <c r="C374" t="s">
        <v>301</v>
      </c>
      <c r="D374">
        <v>1.5</v>
      </c>
      <c r="E374">
        <v>718.5</v>
      </c>
      <c r="F374">
        <v>18</v>
      </c>
      <c r="G374">
        <v>69</v>
      </c>
      <c r="H374">
        <v>40.5</v>
      </c>
      <c r="I374">
        <v>22.5</v>
      </c>
      <c r="J374">
        <v>267</v>
      </c>
      <c r="K374">
        <v>991.5</v>
      </c>
      <c r="L374">
        <v>8.25</v>
      </c>
      <c r="M374">
        <v>479</v>
      </c>
      <c r="N374">
        <v>12</v>
      </c>
      <c r="O374">
        <v>46</v>
      </c>
      <c r="P374">
        <v>27</v>
      </c>
      <c r="Q374">
        <v>15</v>
      </c>
      <c r="R374">
        <v>178</v>
      </c>
      <c r="S374">
        <v>661</v>
      </c>
      <c r="T374">
        <v>5.5</v>
      </c>
    </row>
    <row r="375" spans="1:20" x14ac:dyDescent="0.25">
      <c r="A375" t="s">
        <v>122</v>
      </c>
      <c r="C375" t="s">
        <v>248</v>
      </c>
      <c r="D375">
        <v>1.25</v>
      </c>
      <c r="E375">
        <v>95</v>
      </c>
      <c r="F375">
        <v>0.61124999999999996</v>
      </c>
      <c r="G375">
        <v>7.6749999999999998</v>
      </c>
      <c r="H375">
        <v>5.2249999999999996</v>
      </c>
      <c r="I375">
        <v>9.9499999999999993</v>
      </c>
      <c r="J375">
        <v>0</v>
      </c>
      <c r="K375">
        <v>11.75</v>
      </c>
      <c r="L375">
        <v>0.94</v>
      </c>
      <c r="M375">
        <v>76</v>
      </c>
      <c r="N375" t="s">
        <v>249</v>
      </c>
      <c r="O375" t="s">
        <v>250</v>
      </c>
      <c r="P375" t="s">
        <v>251</v>
      </c>
      <c r="Q375" t="s">
        <v>252</v>
      </c>
      <c r="R375" t="s">
        <v>30</v>
      </c>
      <c r="S375" t="s">
        <v>253</v>
      </c>
      <c r="T375" t="s">
        <v>254</v>
      </c>
    </row>
    <row r="376" spans="1:20" x14ac:dyDescent="0.25">
      <c r="A376" t="s">
        <v>122</v>
      </c>
      <c r="B376" t="s">
        <v>382</v>
      </c>
      <c r="C376" t="s">
        <v>383</v>
      </c>
      <c r="D376">
        <v>1</v>
      </c>
      <c r="E376">
        <v>150</v>
      </c>
      <c r="F376">
        <v>35</v>
      </c>
      <c r="G376">
        <v>35</v>
      </c>
      <c r="H376">
        <v>0</v>
      </c>
      <c r="I376">
        <v>0</v>
      </c>
      <c r="J376">
        <v>0</v>
      </c>
      <c r="K376">
        <v>35</v>
      </c>
      <c r="L376">
        <v>0</v>
      </c>
      <c r="M376">
        <v>150</v>
      </c>
      <c r="N376" t="s">
        <v>384</v>
      </c>
      <c r="O376" t="s">
        <v>384</v>
      </c>
      <c r="P376" t="s">
        <v>38</v>
      </c>
      <c r="Q376" t="s">
        <v>38</v>
      </c>
      <c r="R376" t="s">
        <v>30</v>
      </c>
      <c r="S376" t="s">
        <v>385</v>
      </c>
      <c r="T376" t="s">
        <v>38</v>
      </c>
    </row>
    <row r="377" spans="1:20" x14ac:dyDescent="0.25">
      <c r="A377" t="s">
        <v>122</v>
      </c>
      <c r="C377" t="s">
        <v>255</v>
      </c>
      <c r="D377">
        <v>1</v>
      </c>
      <c r="E377">
        <v>201</v>
      </c>
      <c r="F377">
        <v>1.4279999999999999</v>
      </c>
      <c r="G377">
        <v>32.67</v>
      </c>
      <c r="H377">
        <v>2.1</v>
      </c>
      <c r="I377">
        <v>12.78</v>
      </c>
      <c r="K377">
        <v>1040.5999999999999</v>
      </c>
      <c r="L377">
        <v>11.374000000000001</v>
      </c>
      <c r="M377">
        <v>201</v>
      </c>
      <c r="N377" t="s">
        <v>256</v>
      </c>
      <c r="O377" t="s">
        <v>257</v>
      </c>
      <c r="P377" t="s">
        <v>258</v>
      </c>
      <c r="Q377" t="s">
        <v>259</v>
      </c>
      <c r="S377" t="s">
        <v>260</v>
      </c>
      <c r="T377" t="s">
        <v>261</v>
      </c>
    </row>
    <row r="380" spans="1:20" x14ac:dyDescent="0.25">
      <c r="A380" s="2" t="s">
        <v>79</v>
      </c>
    </row>
    <row r="381" spans="1:20" x14ac:dyDescent="0.25">
      <c r="A381" t="s">
        <v>80</v>
      </c>
      <c r="B381" t="s">
        <v>81</v>
      </c>
      <c r="C381" t="s">
        <v>82</v>
      </c>
      <c r="D381" t="s">
        <v>83</v>
      </c>
      <c r="E381" t="s">
        <v>84</v>
      </c>
    </row>
    <row r="382" spans="1:20" x14ac:dyDescent="0.25">
      <c r="A382" t="s">
        <v>85</v>
      </c>
      <c r="B382">
        <v>30</v>
      </c>
      <c r="C382">
        <v>175</v>
      </c>
      <c r="D382">
        <v>0</v>
      </c>
      <c r="E382" t="s">
        <v>86</v>
      </c>
    </row>
    <row r="385" spans="1:20" x14ac:dyDescent="0.25">
      <c r="A385" s="2" t="s">
        <v>88</v>
      </c>
    </row>
    <row r="386" spans="1:20" x14ac:dyDescent="0.25">
      <c r="E386" s="2" t="s">
        <v>15</v>
      </c>
      <c r="F386" s="2" t="s">
        <v>16</v>
      </c>
      <c r="G386" s="2" t="s">
        <v>89</v>
      </c>
      <c r="H386" s="2" t="s">
        <v>90</v>
      </c>
      <c r="I386" s="2" t="s">
        <v>19</v>
      </c>
      <c r="J386" s="2" t="s">
        <v>20</v>
      </c>
      <c r="K386" s="2" t="s">
        <v>21</v>
      </c>
      <c r="L386" s="2" t="s">
        <v>22</v>
      </c>
    </row>
    <row r="387" spans="1:20" x14ac:dyDescent="0.25">
      <c r="E387">
        <v>2281.1400000000003</v>
      </c>
      <c r="F387">
        <v>135.36000000000001</v>
      </c>
      <c r="G387">
        <v>298.88</v>
      </c>
      <c r="H387">
        <v>85.68</v>
      </c>
      <c r="I387">
        <v>80.59</v>
      </c>
      <c r="J387">
        <v>267</v>
      </c>
      <c r="K387" t="s">
        <v>386</v>
      </c>
      <c r="L387">
        <v>45.54</v>
      </c>
    </row>
    <row r="388" spans="1:20" x14ac:dyDescent="0.25">
      <c r="E388" s="2" t="s">
        <v>92</v>
      </c>
      <c r="F388" t="s">
        <v>244</v>
      </c>
    </row>
    <row r="389" spans="1:20" x14ac:dyDescent="0.25">
      <c r="E389" s="2" t="s">
        <v>94</v>
      </c>
      <c r="F389" t="s">
        <v>387</v>
      </c>
    </row>
    <row r="390" spans="1:20" x14ac:dyDescent="0.25">
      <c r="E390" s="2" t="s">
        <v>82</v>
      </c>
      <c r="F390">
        <v>175</v>
      </c>
    </row>
    <row r="391" spans="1:20" x14ac:dyDescent="0.25">
      <c r="E391" t="s">
        <v>96</v>
      </c>
      <c r="F391">
        <f>2281.14-F390</f>
        <v>2106.14</v>
      </c>
    </row>
    <row r="393" spans="1:20" ht="15.75" x14ac:dyDescent="0.25">
      <c r="A393" s="1" t="s">
        <v>0</v>
      </c>
      <c r="B393" s="2" t="s">
        <v>388</v>
      </c>
    </row>
    <row r="395" spans="1:20" ht="15.75" x14ac:dyDescent="0.25">
      <c r="A395" s="1" t="s">
        <v>2</v>
      </c>
    </row>
    <row r="396" spans="1:20" x14ac:dyDescent="0.25">
      <c r="A396" s="2" t="s">
        <v>3</v>
      </c>
      <c r="B396" s="2" t="s">
        <v>4</v>
      </c>
      <c r="C396" s="2" t="s">
        <v>5</v>
      </c>
      <c r="D396" s="2" t="s">
        <v>6</v>
      </c>
      <c r="E396" s="2" t="s">
        <v>7</v>
      </c>
      <c r="F396" s="2" t="s">
        <v>8</v>
      </c>
      <c r="G396" s="2" t="s">
        <v>9</v>
      </c>
      <c r="H396" s="2" t="s">
        <v>10</v>
      </c>
      <c r="I396" s="2" t="s">
        <v>11</v>
      </c>
      <c r="J396" s="2" t="s">
        <v>12</v>
      </c>
      <c r="K396" s="2" t="s">
        <v>13</v>
      </c>
      <c r="L396" s="2" t="s">
        <v>14</v>
      </c>
      <c r="M396" s="2" t="s">
        <v>15</v>
      </c>
      <c r="N396" s="2" t="s">
        <v>16</v>
      </c>
      <c r="O396" s="2" t="s">
        <v>17</v>
      </c>
      <c r="P396" s="2" t="s">
        <v>18</v>
      </c>
      <c r="Q396" s="2" t="s">
        <v>19</v>
      </c>
      <c r="R396" s="2" t="s">
        <v>20</v>
      </c>
      <c r="S396" s="2" t="s">
        <v>21</v>
      </c>
      <c r="T396" s="2" t="s">
        <v>22</v>
      </c>
    </row>
    <row r="397" spans="1:20" x14ac:dyDescent="0.25">
      <c r="A397" t="s">
        <v>23</v>
      </c>
      <c r="B397" t="s">
        <v>389</v>
      </c>
      <c r="C397" t="s">
        <v>390</v>
      </c>
      <c r="D397">
        <v>1</v>
      </c>
      <c r="E397">
        <v>15</v>
      </c>
      <c r="F397">
        <v>1</v>
      </c>
      <c r="G397">
        <v>2</v>
      </c>
      <c r="H397">
        <v>0</v>
      </c>
      <c r="I397">
        <v>1</v>
      </c>
      <c r="J397">
        <v>0</v>
      </c>
      <c r="K397">
        <v>15</v>
      </c>
      <c r="L397">
        <v>0</v>
      </c>
      <c r="M397">
        <v>15</v>
      </c>
      <c r="N397" t="s">
        <v>29</v>
      </c>
      <c r="O397" t="s">
        <v>56</v>
      </c>
      <c r="P397" t="s">
        <v>38</v>
      </c>
      <c r="Q397" t="s">
        <v>29</v>
      </c>
      <c r="R397" t="s">
        <v>30</v>
      </c>
      <c r="S397" t="s">
        <v>305</v>
      </c>
      <c r="T397" t="s">
        <v>38</v>
      </c>
    </row>
    <row r="398" spans="1:20" x14ac:dyDescent="0.25">
      <c r="A398" t="s">
        <v>23</v>
      </c>
      <c r="C398" t="s">
        <v>123</v>
      </c>
      <c r="D398">
        <v>2.25</v>
      </c>
      <c r="E398">
        <v>207</v>
      </c>
      <c r="F398">
        <v>2.8507499999999997</v>
      </c>
      <c r="G398">
        <v>38.160000000000004</v>
      </c>
      <c r="H398">
        <v>4.0049999999999999</v>
      </c>
      <c r="I398">
        <v>6.2324999999999999</v>
      </c>
      <c r="J398">
        <v>0</v>
      </c>
      <c r="K398">
        <v>256.90500000000003</v>
      </c>
      <c r="L398">
        <v>4.4550000000000001</v>
      </c>
      <c r="M398">
        <v>92</v>
      </c>
      <c r="N398" t="s">
        <v>124</v>
      </c>
      <c r="O398" t="s">
        <v>125</v>
      </c>
      <c r="P398" t="s">
        <v>126</v>
      </c>
      <c r="Q398" t="s">
        <v>127</v>
      </c>
      <c r="R398" t="s">
        <v>30</v>
      </c>
      <c r="S398" t="s">
        <v>128</v>
      </c>
      <c r="T398" t="s">
        <v>129</v>
      </c>
    </row>
    <row r="399" spans="1:20" x14ac:dyDescent="0.25">
      <c r="A399" t="s">
        <v>23</v>
      </c>
      <c r="B399" t="s">
        <v>58</v>
      </c>
      <c r="C399" t="s">
        <v>59</v>
      </c>
      <c r="D399">
        <v>2</v>
      </c>
      <c r="E399">
        <v>40</v>
      </c>
      <c r="F399">
        <v>0</v>
      </c>
      <c r="G399">
        <v>4</v>
      </c>
      <c r="H399">
        <v>0</v>
      </c>
      <c r="I399">
        <v>6</v>
      </c>
      <c r="J399">
        <v>0</v>
      </c>
      <c r="K399">
        <v>0</v>
      </c>
      <c r="L399">
        <v>2</v>
      </c>
      <c r="M399">
        <v>20</v>
      </c>
      <c r="N399" t="s">
        <v>60</v>
      </c>
      <c r="O399" t="s">
        <v>56</v>
      </c>
      <c r="P399" t="s">
        <v>38</v>
      </c>
      <c r="Q399" t="s">
        <v>61</v>
      </c>
      <c r="R399" t="s">
        <v>62</v>
      </c>
      <c r="S399" t="s">
        <v>30</v>
      </c>
      <c r="T399" t="s">
        <v>29</v>
      </c>
    </row>
    <row r="400" spans="1:20" x14ac:dyDescent="0.25">
      <c r="A400" t="s">
        <v>23</v>
      </c>
      <c r="B400" t="s">
        <v>69</v>
      </c>
      <c r="C400" t="s">
        <v>70</v>
      </c>
      <c r="D400">
        <v>4.5</v>
      </c>
      <c r="E400">
        <v>315</v>
      </c>
      <c r="F400">
        <v>0</v>
      </c>
      <c r="G400">
        <v>9</v>
      </c>
      <c r="H400">
        <v>15.75</v>
      </c>
      <c r="I400">
        <v>36</v>
      </c>
      <c r="J400">
        <v>0</v>
      </c>
      <c r="K400">
        <v>90</v>
      </c>
      <c r="L400">
        <v>2.25</v>
      </c>
      <c r="M400">
        <v>70</v>
      </c>
      <c r="N400" t="s">
        <v>38</v>
      </c>
      <c r="O400" t="s">
        <v>56</v>
      </c>
      <c r="P400" t="s">
        <v>71</v>
      </c>
      <c r="Q400" t="s">
        <v>27</v>
      </c>
      <c r="R400" t="s">
        <v>30</v>
      </c>
      <c r="S400" t="s">
        <v>72</v>
      </c>
      <c r="T400" t="s">
        <v>32</v>
      </c>
    </row>
    <row r="401" spans="1:20" x14ac:dyDescent="0.25">
      <c r="A401" t="s">
        <v>23</v>
      </c>
      <c r="B401" t="s">
        <v>73</v>
      </c>
      <c r="C401" t="s">
        <v>74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t="s">
        <v>60</v>
      </c>
      <c r="O401" t="s">
        <v>38</v>
      </c>
      <c r="P401" t="s">
        <v>38</v>
      </c>
      <c r="Q401" t="s">
        <v>38</v>
      </c>
      <c r="R401" t="s">
        <v>62</v>
      </c>
      <c r="S401" t="s">
        <v>30</v>
      </c>
      <c r="T401" t="s">
        <v>60</v>
      </c>
    </row>
    <row r="402" spans="1:20" x14ac:dyDescent="0.25">
      <c r="A402" t="s">
        <v>23</v>
      </c>
      <c r="C402" t="s">
        <v>75</v>
      </c>
      <c r="D402">
        <v>2</v>
      </c>
      <c r="E402">
        <v>238</v>
      </c>
      <c r="F402">
        <v>0</v>
      </c>
      <c r="G402">
        <v>0</v>
      </c>
      <c r="H402">
        <v>27</v>
      </c>
      <c r="I402">
        <v>0</v>
      </c>
      <c r="J402">
        <v>0</v>
      </c>
      <c r="K402">
        <v>0.54</v>
      </c>
      <c r="L402">
        <v>0</v>
      </c>
      <c r="M402">
        <v>119</v>
      </c>
      <c r="N402" t="s">
        <v>38</v>
      </c>
      <c r="O402" t="s">
        <v>76</v>
      </c>
      <c r="P402" t="s">
        <v>77</v>
      </c>
      <c r="Q402" t="s">
        <v>76</v>
      </c>
      <c r="R402" t="s">
        <v>30</v>
      </c>
      <c r="S402" t="s">
        <v>78</v>
      </c>
      <c r="T402" t="s">
        <v>38</v>
      </c>
    </row>
    <row r="403" spans="1:20" x14ac:dyDescent="0.25">
      <c r="A403" t="s">
        <v>23</v>
      </c>
      <c r="C403" t="s">
        <v>391</v>
      </c>
      <c r="D403">
        <v>0.25</v>
      </c>
      <c r="E403">
        <v>65</v>
      </c>
      <c r="F403">
        <v>8.0335000000000001</v>
      </c>
      <c r="G403">
        <v>15.4575</v>
      </c>
      <c r="H403">
        <v>0.33500000000000002</v>
      </c>
      <c r="I403">
        <v>3</v>
      </c>
      <c r="J403">
        <v>0</v>
      </c>
      <c r="K403">
        <v>56.6325</v>
      </c>
      <c r="L403">
        <v>4.4047499999999999</v>
      </c>
      <c r="M403">
        <v>260</v>
      </c>
      <c r="N403" t="s">
        <v>392</v>
      </c>
      <c r="O403" t="s">
        <v>393</v>
      </c>
      <c r="P403" t="s">
        <v>394</v>
      </c>
      <c r="Q403" t="s">
        <v>395</v>
      </c>
      <c r="R403" t="s">
        <v>30</v>
      </c>
      <c r="S403" t="s">
        <v>396</v>
      </c>
      <c r="T403" t="s">
        <v>397</v>
      </c>
    </row>
    <row r="404" spans="1:20" x14ac:dyDescent="0.25">
      <c r="A404" t="s">
        <v>122</v>
      </c>
      <c r="B404" t="s">
        <v>190</v>
      </c>
      <c r="C404" t="s">
        <v>191</v>
      </c>
      <c r="D404">
        <v>1</v>
      </c>
      <c r="E404">
        <v>330</v>
      </c>
      <c r="F404">
        <v>19</v>
      </c>
      <c r="G404">
        <v>47</v>
      </c>
      <c r="H404">
        <v>13</v>
      </c>
      <c r="I404">
        <v>6</v>
      </c>
      <c r="J404">
        <v>95</v>
      </c>
      <c r="K404">
        <v>110</v>
      </c>
      <c r="L404">
        <v>1</v>
      </c>
      <c r="M404">
        <v>330</v>
      </c>
      <c r="N404" t="s">
        <v>192</v>
      </c>
      <c r="O404" t="s">
        <v>193</v>
      </c>
      <c r="P404" t="s">
        <v>180</v>
      </c>
      <c r="Q404" t="s">
        <v>55</v>
      </c>
      <c r="R404" t="s">
        <v>194</v>
      </c>
      <c r="S404" t="s">
        <v>120</v>
      </c>
      <c r="T404" t="s">
        <v>29</v>
      </c>
    </row>
    <row r="405" spans="1:20" x14ac:dyDescent="0.25">
      <c r="A405" t="s">
        <v>122</v>
      </c>
      <c r="B405" t="s">
        <v>398</v>
      </c>
      <c r="C405" t="s">
        <v>399</v>
      </c>
      <c r="D405">
        <v>1</v>
      </c>
      <c r="E405">
        <v>40</v>
      </c>
      <c r="F405">
        <v>5</v>
      </c>
      <c r="G405">
        <v>5</v>
      </c>
      <c r="H405">
        <v>2</v>
      </c>
      <c r="I405">
        <v>0</v>
      </c>
      <c r="J405">
        <v>0</v>
      </c>
      <c r="K405">
        <v>260</v>
      </c>
      <c r="L405">
        <v>0</v>
      </c>
      <c r="M405">
        <v>40</v>
      </c>
      <c r="N405" t="s">
        <v>36</v>
      </c>
      <c r="O405" t="s">
        <v>36</v>
      </c>
      <c r="P405" t="s">
        <v>56</v>
      </c>
      <c r="Q405" t="s">
        <v>38</v>
      </c>
      <c r="R405" t="s">
        <v>30</v>
      </c>
      <c r="S405" t="s">
        <v>309</v>
      </c>
      <c r="T405" t="s">
        <v>38</v>
      </c>
    </row>
    <row r="406" spans="1:20" x14ac:dyDescent="0.25">
      <c r="A406" t="s">
        <v>122</v>
      </c>
      <c r="B406" t="s">
        <v>400</v>
      </c>
      <c r="C406" t="s">
        <v>401</v>
      </c>
      <c r="D406">
        <v>0.25</v>
      </c>
      <c r="E406">
        <v>75</v>
      </c>
      <c r="F406">
        <v>0.75</v>
      </c>
      <c r="G406">
        <v>8.25</v>
      </c>
      <c r="H406">
        <v>3.5</v>
      </c>
      <c r="I406">
        <v>2.25</v>
      </c>
      <c r="J406">
        <v>0</v>
      </c>
      <c r="K406">
        <v>140</v>
      </c>
      <c r="L406">
        <v>0.75</v>
      </c>
      <c r="M406">
        <v>300</v>
      </c>
      <c r="N406" t="s">
        <v>61</v>
      </c>
      <c r="O406" t="s">
        <v>402</v>
      </c>
      <c r="P406" t="s">
        <v>169</v>
      </c>
      <c r="Q406" t="s">
        <v>164</v>
      </c>
      <c r="R406" t="s">
        <v>30</v>
      </c>
      <c r="S406" t="s">
        <v>403</v>
      </c>
      <c r="T406" t="s">
        <v>61</v>
      </c>
    </row>
    <row r="407" spans="1:20" x14ac:dyDescent="0.25">
      <c r="A407" t="s">
        <v>122</v>
      </c>
      <c r="B407" t="s">
        <v>404</v>
      </c>
      <c r="C407" t="s">
        <v>405</v>
      </c>
      <c r="D407">
        <v>1</v>
      </c>
      <c r="E407">
        <v>80</v>
      </c>
      <c r="F407">
        <v>6</v>
      </c>
      <c r="G407">
        <v>9</v>
      </c>
      <c r="H407">
        <v>3</v>
      </c>
      <c r="I407">
        <v>5</v>
      </c>
      <c r="J407">
        <v>105</v>
      </c>
      <c r="K407">
        <v>50</v>
      </c>
      <c r="L407">
        <v>2</v>
      </c>
      <c r="M407">
        <v>80</v>
      </c>
      <c r="N407" t="s">
        <v>55</v>
      </c>
      <c r="O407" t="s">
        <v>164</v>
      </c>
      <c r="P407" t="s">
        <v>61</v>
      </c>
      <c r="Q407" t="s">
        <v>36</v>
      </c>
      <c r="R407" t="s">
        <v>406</v>
      </c>
      <c r="S407" t="s">
        <v>266</v>
      </c>
      <c r="T407" t="s">
        <v>56</v>
      </c>
    </row>
    <row r="408" spans="1:20" x14ac:dyDescent="0.25">
      <c r="A408" t="s">
        <v>122</v>
      </c>
      <c r="B408" t="s">
        <v>407</v>
      </c>
      <c r="C408" t="s">
        <v>408</v>
      </c>
      <c r="D408">
        <v>1</v>
      </c>
      <c r="E408">
        <v>100</v>
      </c>
      <c r="F408">
        <v>0</v>
      </c>
      <c r="G408">
        <v>9</v>
      </c>
      <c r="H408">
        <v>3.5</v>
      </c>
      <c r="I408">
        <v>6</v>
      </c>
      <c r="J408">
        <v>0</v>
      </c>
      <c r="K408">
        <v>1400</v>
      </c>
      <c r="L408">
        <v>3</v>
      </c>
      <c r="M408">
        <v>100</v>
      </c>
      <c r="N408" t="s">
        <v>60</v>
      </c>
      <c r="O408" t="s">
        <v>164</v>
      </c>
      <c r="P408" t="s">
        <v>71</v>
      </c>
      <c r="Q408" t="s">
        <v>55</v>
      </c>
      <c r="R408" t="s">
        <v>62</v>
      </c>
      <c r="S408" t="s">
        <v>409</v>
      </c>
      <c r="T408" t="s">
        <v>61</v>
      </c>
    </row>
    <row r="409" spans="1:20" x14ac:dyDescent="0.25">
      <c r="A409" t="s">
        <v>122</v>
      </c>
      <c r="C409" t="s">
        <v>410</v>
      </c>
      <c r="D409">
        <v>0.33</v>
      </c>
      <c r="E409">
        <v>344.19</v>
      </c>
      <c r="F409">
        <v>4.2149250000000009</v>
      </c>
      <c r="G409">
        <v>14.427270000000002</v>
      </c>
      <c r="H409">
        <v>23.262360000000001</v>
      </c>
      <c r="I409">
        <v>16.288965000000001</v>
      </c>
      <c r="J409">
        <v>162.52500000000001</v>
      </c>
      <c r="K409">
        <v>1236.639261</v>
      </c>
      <c r="L409">
        <v>2.7211800000000004</v>
      </c>
      <c r="M409">
        <v>1043</v>
      </c>
      <c r="N409">
        <v>12.772500000000001</v>
      </c>
      <c r="O409">
        <v>43.719000000000001</v>
      </c>
      <c r="P409">
        <v>70.492000000000004</v>
      </c>
      <c r="Q409">
        <v>49.360500000000002</v>
      </c>
      <c r="R409">
        <v>492.5</v>
      </c>
      <c r="S409">
        <v>3747.3917000000001</v>
      </c>
      <c r="T409">
        <v>8.2460000000000004</v>
      </c>
    </row>
    <row r="410" spans="1:20" x14ac:dyDescent="0.25">
      <c r="A410" t="s">
        <v>122</v>
      </c>
      <c r="B410" t="s">
        <v>130</v>
      </c>
      <c r="C410" t="s">
        <v>131</v>
      </c>
      <c r="D410">
        <v>2</v>
      </c>
      <c r="E410">
        <v>90</v>
      </c>
      <c r="F410">
        <v>22</v>
      </c>
      <c r="G410">
        <v>24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45</v>
      </c>
      <c r="N410" t="s">
        <v>119</v>
      </c>
      <c r="O410" t="s">
        <v>54</v>
      </c>
      <c r="P410" t="s">
        <v>38</v>
      </c>
      <c r="Q410" t="s">
        <v>38</v>
      </c>
      <c r="R410" t="s">
        <v>30</v>
      </c>
      <c r="S410" t="s">
        <v>30</v>
      </c>
      <c r="T410" t="s">
        <v>38</v>
      </c>
    </row>
    <row r="411" spans="1:20" x14ac:dyDescent="0.25">
      <c r="A411" t="s">
        <v>122</v>
      </c>
      <c r="B411" t="s">
        <v>411</v>
      </c>
      <c r="C411" t="s">
        <v>412</v>
      </c>
      <c r="D411">
        <v>0.67</v>
      </c>
      <c r="E411">
        <v>180.9</v>
      </c>
      <c r="F411">
        <v>2.0100000000000002</v>
      </c>
      <c r="G411">
        <v>20.77</v>
      </c>
      <c r="H411">
        <v>10.050000000000001</v>
      </c>
      <c r="I411">
        <v>1.34</v>
      </c>
      <c r="J411">
        <v>0</v>
      </c>
      <c r="K411">
        <v>140.70000000000002</v>
      </c>
      <c r="L411">
        <v>1.34</v>
      </c>
      <c r="M411">
        <v>270</v>
      </c>
      <c r="N411" t="s">
        <v>61</v>
      </c>
      <c r="O411" t="s">
        <v>413</v>
      </c>
      <c r="P411" t="s">
        <v>414</v>
      </c>
      <c r="Q411" t="s">
        <v>56</v>
      </c>
      <c r="R411" t="s">
        <v>30</v>
      </c>
      <c r="S411" t="s">
        <v>415</v>
      </c>
      <c r="T411" t="s">
        <v>56</v>
      </c>
    </row>
    <row r="412" spans="1:20" x14ac:dyDescent="0.25">
      <c r="A412" t="s">
        <v>122</v>
      </c>
      <c r="B412" t="s">
        <v>416</v>
      </c>
      <c r="C412" t="s">
        <v>417</v>
      </c>
      <c r="D412">
        <v>0.67</v>
      </c>
      <c r="E412">
        <v>214.4</v>
      </c>
      <c r="F412">
        <v>0</v>
      </c>
      <c r="G412">
        <v>45.56</v>
      </c>
      <c r="H412">
        <v>0.67</v>
      </c>
      <c r="I412">
        <v>5.36</v>
      </c>
      <c r="J412">
        <v>0</v>
      </c>
      <c r="K412">
        <v>13.4</v>
      </c>
      <c r="L412">
        <v>2.0100000000000002</v>
      </c>
      <c r="M412">
        <v>320</v>
      </c>
      <c r="N412" t="s">
        <v>60</v>
      </c>
      <c r="O412" t="s">
        <v>418</v>
      </c>
      <c r="P412" t="s">
        <v>29</v>
      </c>
      <c r="Q412" t="s">
        <v>27</v>
      </c>
      <c r="R412" t="s">
        <v>30</v>
      </c>
      <c r="S412" t="s">
        <v>72</v>
      </c>
      <c r="T412" t="s">
        <v>61</v>
      </c>
    </row>
    <row r="415" spans="1:20" x14ac:dyDescent="0.25">
      <c r="A415" s="2" t="s">
        <v>79</v>
      </c>
    </row>
    <row r="416" spans="1:20" x14ac:dyDescent="0.25">
      <c r="A416" t="s">
        <v>80</v>
      </c>
      <c r="B416" t="s">
        <v>81</v>
      </c>
      <c r="C416" t="s">
        <v>82</v>
      </c>
      <c r="D416" t="s">
        <v>83</v>
      </c>
      <c r="E416" t="s">
        <v>84</v>
      </c>
    </row>
    <row r="417" spans="1:12" x14ac:dyDescent="0.25">
      <c r="A417" t="s">
        <v>196</v>
      </c>
      <c r="B417">
        <v>15</v>
      </c>
      <c r="C417">
        <v>62</v>
      </c>
      <c r="D417">
        <v>0</v>
      </c>
      <c r="E417" t="s">
        <v>86</v>
      </c>
    </row>
    <row r="418" spans="1:12" x14ac:dyDescent="0.25">
      <c r="A418" t="s">
        <v>195</v>
      </c>
      <c r="B418">
        <v>60</v>
      </c>
      <c r="C418">
        <v>304</v>
      </c>
      <c r="D418">
        <v>0</v>
      </c>
      <c r="E418" t="s">
        <v>86</v>
      </c>
    </row>
    <row r="419" spans="1:12" x14ac:dyDescent="0.25">
      <c r="A419" t="s">
        <v>85</v>
      </c>
      <c r="B419">
        <v>30</v>
      </c>
      <c r="C419">
        <v>127</v>
      </c>
      <c r="D419">
        <v>0</v>
      </c>
      <c r="E419" t="s">
        <v>86</v>
      </c>
    </row>
    <row r="422" spans="1:12" x14ac:dyDescent="0.25">
      <c r="A422" s="2" t="s">
        <v>88</v>
      </c>
    </row>
    <row r="423" spans="1:12" x14ac:dyDescent="0.25">
      <c r="E423" s="2" t="s">
        <v>15</v>
      </c>
      <c r="F423" s="2" t="s">
        <v>16</v>
      </c>
      <c r="G423" s="2" t="s">
        <v>89</v>
      </c>
      <c r="H423" s="2" t="s">
        <v>90</v>
      </c>
      <c r="I423" s="2" t="s">
        <v>19</v>
      </c>
      <c r="J423" s="2" t="s">
        <v>20</v>
      </c>
      <c r="K423" s="2" t="s">
        <v>21</v>
      </c>
      <c r="L423" s="2" t="s">
        <v>22</v>
      </c>
    </row>
    <row r="424" spans="1:12" x14ac:dyDescent="0.25">
      <c r="E424">
        <v>2334.4899999999998</v>
      </c>
      <c r="F424">
        <v>70.86</v>
      </c>
      <c r="G424">
        <v>251.62</v>
      </c>
      <c r="H424">
        <v>106.07</v>
      </c>
      <c r="I424">
        <v>94.47</v>
      </c>
      <c r="J424">
        <v>362.53</v>
      </c>
      <c r="K424" t="s">
        <v>419</v>
      </c>
      <c r="L424">
        <v>25.93</v>
      </c>
    </row>
    <row r="425" spans="1:12" x14ac:dyDescent="0.25">
      <c r="E425" s="2" t="s">
        <v>92</v>
      </c>
      <c r="F425" t="s">
        <v>244</v>
      </c>
    </row>
    <row r="426" spans="1:12" x14ac:dyDescent="0.25">
      <c r="E426" s="2" t="s">
        <v>94</v>
      </c>
      <c r="F426" t="s">
        <v>420</v>
      </c>
    </row>
    <row r="427" spans="1:12" x14ac:dyDescent="0.25">
      <c r="E427" s="2" t="s">
        <v>82</v>
      </c>
      <c r="F427">
        <v>493</v>
      </c>
    </row>
    <row r="428" spans="1:12" x14ac:dyDescent="0.25">
      <c r="E428" t="s">
        <v>96</v>
      </c>
      <c r="F428">
        <f>2334.49-F427</f>
        <v>1841.4899999999998</v>
      </c>
    </row>
    <row r="430" spans="1:12" ht="15.75" x14ac:dyDescent="0.25">
      <c r="A430" s="1" t="s">
        <v>0</v>
      </c>
      <c r="B430" s="2" t="s">
        <v>421</v>
      </c>
    </row>
    <row r="432" spans="1:12" ht="15.75" x14ac:dyDescent="0.25">
      <c r="A432" s="1" t="s">
        <v>2</v>
      </c>
    </row>
    <row r="433" spans="1:20" x14ac:dyDescent="0.25">
      <c r="A433" s="2" t="s">
        <v>3</v>
      </c>
      <c r="B433" s="2" t="s">
        <v>4</v>
      </c>
      <c r="C433" s="2" t="s">
        <v>5</v>
      </c>
      <c r="D433" s="2" t="s">
        <v>6</v>
      </c>
      <c r="E433" s="2" t="s">
        <v>7</v>
      </c>
      <c r="F433" s="2" t="s">
        <v>8</v>
      </c>
      <c r="G433" s="2" t="s">
        <v>9</v>
      </c>
      <c r="H433" s="2" t="s">
        <v>10</v>
      </c>
      <c r="I433" s="2" t="s">
        <v>11</v>
      </c>
      <c r="J433" s="2" t="s">
        <v>12</v>
      </c>
      <c r="K433" s="2" t="s">
        <v>13</v>
      </c>
      <c r="L433" s="2" t="s">
        <v>14</v>
      </c>
      <c r="M433" s="2" t="s">
        <v>15</v>
      </c>
      <c r="N433" s="2" t="s">
        <v>16</v>
      </c>
      <c r="O433" s="2" t="s">
        <v>17</v>
      </c>
      <c r="P433" s="2" t="s">
        <v>18</v>
      </c>
      <c r="Q433" s="2" t="s">
        <v>19</v>
      </c>
      <c r="R433" s="2" t="s">
        <v>20</v>
      </c>
      <c r="S433" s="2" t="s">
        <v>21</v>
      </c>
      <c r="T433" s="2" t="s">
        <v>22</v>
      </c>
    </row>
    <row r="434" spans="1:20" x14ac:dyDescent="0.25">
      <c r="A434" t="s">
        <v>23</v>
      </c>
      <c r="B434" t="s">
        <v>33</v>
      </c>
      <c r="C434" t="s">
        <v>34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 t="s">
        <v>23</v>
      </c>
      <c r="C435" t="s">
        <v>40</v>
      </c>
      <c r="D435">
        <v>1</v>
      </c>
      <c r="E435">
        <v>550</v>
      </c>
      <c r="F435">
        <v>7</v>
      </c>
      <c r="G435">
        <v>53</v>
      </c>
      <c r="H435">
        <v>29.5</v>
      </c>
      <c r="I435">
        <v>17.5</v>
      </c>
      <c r="J435">
        <v>0</v>
      </c>
      <c r="K435">
        <v>51.5</v>
      </c>
      <c r="L435">
        <v>15</v>
      </c>
      <c r="M435">
        <v>550</v>
      </c>
      <c r="N435">
        <v>7</v>
      </c>
      <c r="O435">
        <v>53</v>
      </c>
      <c r="P435">
        <v>29.5</v>
      </c>
      <c r="Q435">
        <v>17.5</v>
      </c>
      <c r="R435">
        <v>0</v>
      </c>
      <c r="S435">
        <v>51.5</v>
      </c>
      <c r="T435">
        <v>15</v>
      </c>
    </row>
    <row r="436" spans="1:20" x14ac:dyDescent="0.25">
      <c r="A436" t="s">
        <v>23</v>
      </c>
      <c r="B436" t="s">
        <v>200</v>
      </c>
      <c r="C436" t="s">
        <v>201</v>
      </c>
      <c r="D436">
        <v>2</v>
      </c>
      <c r="E436">
        <v>180</v>
      </c>
      <c r="F436">
        <v>12</v>
      </c>
      <c r="G436">
        <v>18</v>
      </c>
      <c r="H436">
        <v>7</v>
      </c>
      <c r="I436">
        <v>12</v>
      </c>
      <c r="J436">
        <v>0</v>
      </c>
      <c r="K436">
        <v>220</v>
      </c>
      <c r="L436">
        <v>4</v>
      </c>
      <c r="M436">
        <v>90</v>
      </c>
      <c r="N436">
        <v>6</v>
      </c>
      <c r="O436">
        <v>9</v>
      </c>
      <c r="P436">
        <v>3.5</v>
      </c>
      <c r="Q436">
        <v>6</v>
      </c>
      <c r="R436">
        <v>0</v>
      </c>
      <c r="S436">
        <v>110</v>
      </c>
      <c r="T436">
        <v>2</v>
      </c>
    </row>
    <row r="437" spans="1:20" x14ac:dyDescent="0.25">
      <c r="A437" t="s">
        <v>23</v>
      </c>
      <c r="B437" t="s">
        <v>215</v>
      </c>
      <c r="C437" t="s">
        <v>216</v>
      </c>
      <c r="D437">
        <v>1</v>
      </c>
      <c r="E437">
        <v>250</v>
      </c>
      <c r="F437">
        <v>49</v>
      </c>
      <c r="G437">
        <v>55</v>
      </c>
      <c r="H437">
        <v>0</v>
      </c>
      <c r="I437">
        <v>2</v>
      </c>
      <c r="J437">
        <v>0</v>
      </c>
      <c r="K437">
        <v>20</v>
      </c>
      <c r="L437">
        <v>0</v>
      </c>
      <c r="M437">
        <v>250</v>
      </c>
      <c r="N437" t="s">
        <v>217</v>
      </c>
      <c r="O437" t="s">
        <v>218</v>
      </c>
      <c r="P437" t="s">
        <v>38</v>
      </c>
      <c r="Q437" t="s">
        <v>56</v>
      </c>
      <c r="R437" t="s">
        <v>30</v>
      </c>
      <c r="S437" t="s">
        <v>72</v>
      </c>
      <c r="T437" t="s">
        <v>60</v>
      </c>
    </row>
    <row r="438" spans="1:20" x14ac:dyDescent="0.25">
      <c r="A438" t="s">
        <v>51</v>
      </c>
      <c r="B438" t="s">
        <v>270</v>
      </c>
      <c r="C438" t="s">
        <v>422</v>
      </c>
      <c r="D438">
        <v>3</v>
      </c>
      <c r="E438">
        <v>90</v>
      </c>
      <c r="F438">
        <v>9</v>
      </c>
      <c r="G438">
        <v>18</v>
      </c>
      <c r="H438">
        <v>0</v>
      </c>
      <c r="I438">
        <v>3</v>
      </c>
      <c r="J438">
        <v>0</v>
      </c>
      <c r="K438">
        <v>3</v>
      </c>
      <c r="L438">
        <v>6</v>
      </c>
      <c r="M438">
        <v>30</v>
      </c>
      <c r="N438" t="s">
        <v>61</v>
      </c>
      <c r="O438" t="s">
        <v>55</v>
      </c>
      <c r="P438" t="s">
        <v>38</v>
      </c>
      <c r="Q438" t="s">
        <v>29</v>
      </c>
      <c r="R438" t="s">
        <v>30</v>
      </c>
      <c r="S438" t="s">
        <v>423</v>
      </c>
      <c r="T438" t="s">
        <v>56</v>
      </c>
    </row>
    <row r="439" spans="1:20" x14ac:dyDescent="0.25">
      <c r="A439" t="s">
        <v>51</v>
      </c>
      <c r="C439" t="s">
        <v>272</v>
      </c>
      <c r="D439">
        <v>2</v>
      </c>
      <c r="E439">
        <v>444</v>
      </c>
      <c r="F439">
        <v>3.218</v>
      </c>
      <c r="G439">
        <v>78.819999999999993</v>
      </c>
      <c r="H439">
        <v>7.1</v>
      </c>
      <c r="I439">
        <v>16.28</v>
      </c>
      <c r="J439">
        <v>0</v>
      </c>
      <c r="K439">
        <v>25.9</v>
      </c>
      <c r="L439">
        <v>10.36</v>
      </c>
      <c r="M439">
        <v>222</v>
      </c>
      <c r="N439" t="s">
        <v>273</v>
      </c>
      <c r="O439" t="s">
        <v>274</v>
      </c>
      <c r="P439" t="s">
        <v>275</v>
      </c>
      <c r="Q439" t="s">
        <v>276</v>
      </c>
      <c r="R439" t="s">
        <v>30</v>
      </c>
      <c r="S439" t="s">
        <v>277</v>
      </c>
      <c r="T439" t="s">
        <v>278</v>
      </c>
    </row>
    <row r="440" spans="1:20" x14ac:dyDescent="0.25">
      <c r="A440" t="s">
        <v>51</v>
      </c>
      <c r="C440" t="s">
        <v>75</v>
      </c>
      <c r="D440">
        <v>2</v>
      </c>
      <c r="E440">
        <v>238</v>
      </c>
      <c r="F440">
        <v>0</v>
      </c>
      <c r="G440">
        <v>0</v>
      </c>
      <c r="H440">
        <v>27</v>
      </c>
      <c r="I440">
        <v>0</v>
      </c>
      <c r="J440">
        <v>0</v>
      </c>
      <c r="K440">
        <v>0.54</v>
      </c>
      <c r="L440">
        <v>0</v>
      </c>
      <c r="M440">
        <v>119</v>
      </c>
      <c r="N440" t="s">
        <v>38</v>
      </c>
      <c r="O440" t="s">
        <v>76</v>
      </c>
      <c r="P440" t="s">
        <v>77</v>
      </c>
      <c r="Q440" t="s">
        <v>76</v>
      </c>
      <c r="R440" t="s">
        <v>30</v>
      </c>
      <c r="S440" t="s">
        <v>78</v>
      </c>
      <c r="T440" t="s">
        <v>38</v>
      </c>
    </row>
    <row r="441" spans="1:20" x14ac:dyDescent="0.25">
      <c r="A441" t="s">
        <v>122</v>
      </c>
      <c r="B441" t="s">
        <v>299</v>
      </c>
      <c r="C441" t="s">
        <v>424</v>
      </c>
      <c r="D441">
        <v>5</v>
      </c>
      <c r="E441">
        <v>750</v>
      </c>
      <c r="F441">
        <v>2.5</v>
      </c>
      <c r="G441">
        <v>60</v>
      </c>
      <c r="H441">
        <v>35</v>
      </c>
      <c r="I441">
        <v>55</v>
      </c>
      <c r="J441">
        <v>0</v>
      </c>
      <c r="K441">
        <v>1750</v>
      </c>
      <c r="L441">
        <v>10</v>
      </c>
      <c r="M441">
        <v>150</v>
      </c>
      <c r="N441" t="s">
        <v>32</v>
      </c>
      <c r="O441" t="s">
        <v>54</v>
      </c>
      <c r="P441" t="s">
        <v>26</v>
      </c>
      <c r="Q441" t="s">
        <v>119</v>
      </c>
      <c r="S441" t="s">
        <v>425</v>
      </c>
      <c r="T441" t="s">
        <v>56</v>
      </c>
    </row>
    <row r="444" spans="1:20" x14ac:dyDescent="0.25">
      <c r="A444" s="2" t="s">
        <v>79</v>
      </c>
    </row>
    <row r="445" spans="1:20" x14ac:dyDescent="0.25">
      <c r="A445" t="s">
        <v>80</v>
      </c>
      <c r="B445" t="s">
        <v>81</v>
      </c>
      <c r="C445" t="s">
        <v>82</v>
      </c>
      <c r="D445" t="s">
        <v>83</v>
      </c>
      <c r="E445" t="s">
        <v>84</v>
      </c>
    </row>
    <row r="446" spans="1:20" x14ac:dyDescent="0.25">
      <c r="A446" t="s">
        <v>85</v>
      </c>
      <c r="B446">
        <v>30</v>
      </c>
      <c r="C446">
        <v>141</v>
      </c>
      <c r="D446">
        <v>0</v>
      </c>
      <c r="E446" t="s">
        <v>86</v>
      </c>
    </row>
    <row r="449" spans="1:20" x14ac:dyDescent="0.25">
      <c r="A449" s="2" t="s">
        <v>88</v>
      </c>
    </row>
    <row r="450" spans="1:20" x14ac:dyDescent="0.25">
      <c r="E450" s="2" t="s">
        <v>15</v>
      </c>
      <c r="F450" s="2" t="s">
        <v>16</v>
      </c>
      <c r="G450" s="2" t="s">
        <v>89</v>
      </c>
      <c r="H450" s="2" t="s">
        <v>90</v>
      </c>
      <c r="I450" s="2" t="s">
        <v>19</v>
      </c>
      <c r="J450" s="2" t="s">
        <v>20</v>
      </c>
      <c r="K450" s="2" t="s">
        <v>21</v>
      </c>
      <c r="L450" s="2" t="s">
        <v>22</v>
      </c>
    </row>
    <row r="451" spans="1:20" x14ac:dyDescent="0.25">
      <c r="E451">
        <v>2502</v>
      </c>
      <c r="F451">
        <v>82.72</v>
      </c>
      <c r="G451">
        <v>282.82</v>
      </c>
      <c r="H451">
        <v>105.6</v>
      </c>
      <c r="I451">
        <v>105.78</v>
      </c>
      <c r="J451">
        <v>0</v>
      </c>
      <c r="K451" t="s">
        <v>426</v>
      </c>
      <c r="L451">
        <v>45.36</v>
      </c>
    </row>
    <row r="452" spans="1:20" x14ac:dyDescent="0.25">
      <c r="E452" s="2" t="s">
        <v>92</v>
      </c>
      <c r="F452" t="s">
        <v>244</v>
      </c>
    </row>
    <row r="453" spans="1:20" x14ac:dyDescent="0.25">
      <c r="E453" s="2" t="s">
        <v>94</v>
      </c>
      <c r="F453" t="s">
        <v>427</v>
      </c>
    </row>
    <row r="454" spans="1:20" x14ac:dyDescent="0.25">
      <c r="E454" s="2" t="s">
        <v>82</v>
      </c>
      <c r="F454">
        <v>141</v>
      </c>
    </row>
    <row r="455" spans="1:20" x14ac:dyDescent="0.25">
      <c r="E455" t="s">
        <v>96</v>
      </c>
      <c r="F455">
        <f>2502-F454</f>
        <v>2361</v>
      </c>
    </row>
    <row r="457" spans="1:20" ht="15.75" x14ac:dyDescent="0.25">
      <c r="A457" s="1" t="s">
        <v>0</v>
      </c>
      <c r="B457" s="2" t="s">
        <v>428</v>
      </c>
    </row>
    <row r="459" spans="1:20" ht="15.75" x14ac:dyDescent="0.25">
      <c r="A459" s="1" t="s">
        <v>2</v>
      </c>
    </row>
    <row r="460" spans="1:20" x14ac:dyDescent="0.25">
      <c r="A460" s="2" t="s">
        <v>3</v>
      </c>
      <c r="B460" s="2" t="s">
        <v>4</v>
      </c>
      <c r="C460" s="2" t="s">
        <v>5</v>
      </c>
      <c r="D460" s="2" t="s">
        <v>6</v>
      </c>
      <c r="E460" s="2" t="s">
        <v>7</v>
      </c>
      <c r="F460" s="2" t="s">
        <v>8</v>
      </c>
      <c r="G460" s="2" t="s">
        <v>9</v>
      </c>
      <c r="H460" s="2" t="s">
        <v>10</v>
      </c>
      <c r="I460" s="2" t="s">
        <v>11</v>
      </c>
      <c r="J460" s="2" t="s">
        <v>12</v>
      </c>
      <c r="K460" s="2" t="s">
        <v>13</v>
      </c>
      <c r="L460" s="2" t="s">
        <v>14</v>
      </c>
      <c r="M460" s="2" t="s">
        <v>15</v>
      </c>
      <c r="N460" s="2" t="s">
        <v>16</v>
      </c>
      <c r="O460" s="2" t="s">
        <v>17</v>
      </c>
      <c r="P460" s="2" t="s">
        <v>18</v>
      </c>
      <c r="Q460" s="2" t="s">
        <v>19</v>
      </c>
      <c r="R460" s="2" t="s">
        <v>20</v>
      </c>
      <c r="S460" s="2" t="s">
        <v>21</v>
      </c>
      <c r="T460" s="2" t="s">
        <v>22</v>
      </c>
    </row>
    <row r="461" spans="1:20" x14ac:dyDescent="0.25">
      <c r="A461" t="s">
        <v>23</v>
      </c>
      <c r="B461" t="s">
        <v>33</v>
      </c>
      <c r="C461" t="s">
        <v>34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25">
      <c r="A462" t="s">
        <v>23</v>
      </c>
      <c r="C462" t="s">
        <v>35</v>
      </c>
      <c r="D462">
        <v>1</v>
      </c>
      <c r="E462">
        <v>60</v>
      </c>
      <c r="F462">
        <v>5</v>
      </c>
      <c r="G462">
        <v>50</v>
      </c>
      <c r="H462">
        <v>0</v>
      </c>
      <c r="I462">
        <v>0</v>
      </c>
      <c r="J462">
        <v>0</v>
      </c>
      <c r="K462">
        <v>0</v>
      </c>
      <c r="L462">
        <v>30</v>
      </c>
      <c r="M462">
        <v>60</v>
      </c>
      <c r="N462" t="s">
        <v>36</v>
      </c>
      <c r="O462" t="s">
        <v>37</v>
      </c>
      <c r="P462" t="s">
        <v>38</v>
      </c>
      <c r="Q462" t="s">
        <v>38</v>
      </c>
      <c r="R462" t="s">
        <v>30</v>
      </c>
      <c r="S462" t="s">
        <v>30</v>
      </c>
      <c r="T462" t="s">
        <v>39</v>
      </c>
    </row>
    <row r="463" spans="1:20" x14ac:dyDescent="0.25">
      <c r="A463" t="s">
        <v>23</v>
      </c>
      <c r="B463" t="s">
        <v>321</v>
      </c>
      <c r="C463" t="s">
        <v>322</v>
      </c>
      <c r="D463">
        <v>1</v>
      </c>
      <c r="E463">
        <v>80</v>
      </c>
      <c r="F463">
        <v>16</v>
      </c>
      <c r="G463">
        <v>22</v>
      </c>
      <c r="H463">
        <v>0</v>
      </c>
      <c r="I463">
        <v>0</v>
      </c>
      <c r="J463">
        <v>0</v>
      </c>
      <c r="K463">
        <v>0</v>
      </c>
      <c r="L463">
        <v>5</v>
      </c>
      <c r="M463">
        <v>80</v>
      </c>
      <c r="N463" t="s">
        <v>323</v>
      </c>
      <c r="O463" t="s">
        <v>324</v>
      </c>
      <c r="P463" t="s">
        <v>38</v>
      </c>
      <c r="Q463" t="s">
        <v>38</v>
      </c>
      <c r="R463" t="s">
        <v>30</v>
      </c>
      <c r="S463" t="s">
        <v>30</v>
      </c>
      <c r="T463" t="s">
        <v>36</v>
      </c>
    </row>
    <row r="464" spans="1:20" x14ac:dyDescent="0.25">
      <c r="A464" t="s">
        <v>23</v>
      </c>
      <c r="C464" t="s">
        <v>40</v>
      </c>
      <c r="D464">
        <v>1</v>
      </c>
      <c r="E464">
        <v>550</v>
      </c>
      <c r="F464">
        <v>7</v>
      </c>
      <c r="G464">
        <v>53</v>
      </c>
      <c r="H464">
        <v>29.5</v>
      </c>
      <c r="I464">
        <v>17.5</v>
      </c>
      <c r="J464">
        <v>0</v>
      </c>
      <c r="K464">
        <v>51.5</v>
      </c>
      <c r="L464">
        <v>15</v>
      </c>
      <c r="M464">
        <v>550</v>
      </c>
      <c r="N464">
        <v>7</v>
      </c>
      <c r="O464">
        <v>53</v>
      </c>
      <c r="P464">
        <v>29.5</v>
      </c>
      <c r="Q464">
        <v>17.5</v>
      </c>
      <c r="R464">
        <v>0</v>
      </c>
      <c r="S464">
        <v>51.5</v>
      </c>
      <c r="T464">
        <v>15</v>
      </c>
    </row>
    <row r="465" spans="1:20" x14ac:dyDescent="0.25">
      <c r="A465" t="s">
        <v>23</v>
      </c>
      <c r="B465" t="s">
        <v>200</v>
      </c>
      <c r="C465" t="s">
        <v>201</v>
      </c>
      <c r="D465">
        <v>2</v>
      </c>
      <c r="E465">
        <v>180</v>
      </c>
      <c r="F465">
        <v>12</v>
      </c>
      <c r="G465">
        <v>18</v>
      </c>
      <c r="H465">
        <v>7</v>
      </c>
      <c r="I465">
        <v>12</v>
      </c>
      <c r="J465">
        <v>0</v>
      </c>
      <c r="K465">
        <v>220</v>
      </c>
      <c r="L465">
        <v>4</v>
      </c>
      <c r="M465">
        <v>90</v>
      </c>
      <c r="N465">
        <v>6</v>
      </c>
      <c r="O465">
        <v>9</v>
      </c>
      <c r="P465">
        <v>3.5</v>
      </c>
      <c r="Q465">
        <v>6</v>
      </c>
      <c r="R465">
        <v>0</v>
      </c>
      <c r="S465">
        <v>110</v>
      </c>
      <c r="T465">
        <v>2</v>
      </c>
    </row>
    <row r="466" spans="1:20" x14ac:dyDescent="0.25">
      <c r="A466" t="s">
        <v>23</v>
      </c>
      <c r="B466" t="s">
        <v>42</v>
      </c>
      <c r="C466" t="s">
        <v>43</v>
      </c>
      <c r="D466">
        <v>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 t="s">
        <v>51</v>
      </c>
      <c r="C467" t="s">
        <v>220</v>
      </c>
      <c r="D467">
        <v>1</v>
      </c>
      <c r="E467">
        <v>71</v>
      </c>
      <c r="F467">
        <v>6.86</v>
      </c>
      <c r="G467">
        <v>14.39</v>
      </c>
      <c r="H467">
        <v>0.31</v>
      </c>
      <c r="I467">
        <v>3.5</v>
      </c>
      <c r="K467">
        <v>15.14</v>
      </c>
      <c r="L467">
        <v>5.3</v>
      </c>
      <c r="M467">
        <v>71</v>
      </c>
      <c r="N467">
        <v>6.86</v>
      </c>
      <c r="O467" t="s">
        <v>221</v>
      </c>
      <c r="P467" t="s">
        <v>222</v>
      </c>
      <c r="Q467" t="s">
        <v>71</v>
      </c>
      <c r="S467" t="s">
        <v>223</v>
      </c>
      <c r="T467">
        <v>5.3</v>
      </c>
    </row>
    <row r="468" spans="1:20" x14ac:dyDescent="0.25">
      <c r="A468" t="s">
        <v>51</v>
      </c>
      <c r="B468" t="s">
        <v>69</v>
      </c>
      <c r="C468" t="s">
        <v>70</v>
      </c>
      <c r="D468">
        <v>1</v>
      </c>
      <c r="E468">
        <v>70</v>
      </c>
      <c r="F468">
        <v>0</v>
      </c>
      <c r="G468">
        <v>2</v>
      </c>
      <c r="H468">
        <v>3.5</v>
      </c>
      <c r="I468">
        <v>8</v>
      </c>
      <c r="J468">
        <v>0</v>
      </c>
      <c r="K468">
        <v>20</v>
      </c>
      <c r="L468">
        <v>0.5</v>
      </c>
      <c r="M468">
        <v>70</v>
      </c>
      <c r="N468" t="s">
        <v>38</v>
      </c>
      <c r="O468" t="s">
        <v>56</v>
      </c>
      <c r="P468" t="s">
        <v>71</v>
      </c>
      <c r="Q468" t="s">
        <v>27</v>
      </c>
      <c r="R468" t="s">
        <v>30</v>
      </c>
      <c r="S468" t="s">
        <v>72</v>
      </c>
      <c r="T468" t="s">
        <v>32</v>
      </c>
    </row>
    <row r="469" spans="1:20" x14ac:dyDescent="0.25">
      <c r="A469" t="s">
        <v>51</v>
      </c>
      <c r="C469" t="s">
        <v>429</v>
      </c>
      <c r="D469">
        <v>0.5</v>
      </c>
      <c r="E469">
        <v>134.5</v>
      </c>
      <c r="F469">
        <v>3.9359999999999999</v>
      </c>
      <c r="G469">
        <v>22.484999999999999</v>
      </c>
      <c r="H469">
        <v>2.125</v>
      </c>
      <c r="I469">
        <v>7.2649999999999997</v>
      </c>
      <c r="J469">
        <v>0</v>
      </c>
      <c r="K469">
        <v>199.26</v>
      </c>
      <c r="L469">
        <v>6.2320000000000002</v>
      </c>
      <c r="M469">
        <v>269</v>
      </c>
      <c r="N469" t="s">
        <v>430</v>
      </c>
      <c r="O469" t="s">
        <v>431</v>
      </c>
      <c r="P469" t="s">
        <v>432</v>
      </c>
      <c r="Q469" t="s">
        <v>433</v>
      </c>
      <c r="R469" t="s">
        <v>30</v>
      </c>
      <c r="S469" t="s">
        <v>434</v>
      </c>
      <c r="T469" t="s">
        <v>435</v>
      </c>
    </row>
    <row r="470" spans="1:20" x14ac:dyDescent="0.25">
      <c r="A470" t="s">
        <v>51</v>
      </c>
      <c r="C470" t="s">
        <v>75</v>
      </c>
      <c r="D470">
        <v>1</v>
      </c>
      <c r="E470">
        <v>119</v>
      </c>
      <c r="F470">
        <v>0</v>
      </c>
      <c r="G470">
        <v>0</v>
      </c>
      <c r="H470">
        <v>13.5</v>
      </c>
      <c r="I470">
        <v>0</v>
      </c>
      <c r="J470">
        <v>0</v>
      </c>
      <c r="K470">
        <v>0.27</v>
      </c>
      <c r="L470">
        <v>0</v>
      </c>
      <c r="M470">
        <v>119</v>
      </c>
      <c r="N470" t="s">
        <v>38</v>
      </c>
      <c r="O470" t="s">
        <v>76</v>
      </c>
      <c r="P470" t="s">
        <v>77</v>
      </c>
      <c r="Q470" t="s">
        <v>76</v>
      </c>
      <c r="R470" t="s">
        <v>30</v>
      </c>
      <c r="S470" t="s">
        <v>78</v>
      </c>
      <c r="T470" t="s">
        <v>38</v>
      </c>
    </row>
    <row r="471" spans="1:20" x14ac:dyDescent="0.25">
      <c r="A471" t="s">
        <v>51</v>
      </c>
      <c r="C471" t="s">
        <v>436</v>
      </c>
      <c r="D471">
        <v>1</v>
      </c>
      <c r="E471">
        <v>31</v>
      </c>
      <c r="F471">
        <v>1.5469999999999999</v>
      </c>
      <c r="G471">
        <v>6.04</v>
      </c>
      <c r="H471">
        <v>0.34</v>
      </c>
      <c r="I471">
        <v>2.57</v>
      </c>
      <c r="J471">
        <v>0</v>
      </c>
      <c r="K471">
        <v>30.03</v>
      </c>
      <c r="L471">
        <v>2.3660000000000001</v>
      </c>
      <c r="M471">
        <v>31</v>
      </c>
      <c r="N471" t="s">
        <v>437</v>
      </c>
      <c r="O471" t="s">
        <v>438</v>
      </c>
      <c r="P471" t="s">
        <v>439</v>
      </c>
      <c r="Q471" t="s">
        <v>440</v>
      </c>
      <c r="R471" t="s">
        <v>30</v>
      </c>
      <c r="S471" t="s">
        <v>441</v>
      </c>
      <c r="T471" t="s">
        <v>442</v>
      </c>
    </row>
    <row r="472" spans="1:20" x14ac:dyDescent="0.25">
      <c r="A472" t="s">
        <v>51</v>
      </c>
      <c r="C472" t="s">
        <v>443</v>
      </c>
      <c r="D472">
        <v>1</v>
      </c>
      <c r="E472">
        <v>517</v>
      </c>
      <c r="F472">
        <v>4.5739999999999998</v>
      </c>
      <c r="G472">
        <v>37.799999999999997</v>
      </c>
      <c r="H472">
        <v>28.54</v>
      </c>
      <c r="I472">
        <v>29.22</v>
      </c>
      <c r="J472">
        <v>66.36</v>
      </c>
      <c r="K472">
        <v>779.73</v>
      </c>
      <c r="L472">
        <v>1.659</v>
      </c>
      <c r="M472">
        <v>517</v>
      </c>
      <c r="N472" t="s">
        <v>444</v>
      </c>
      <c r="O472" t="s">
        <v>445</v>
      </c>
      <c r="P472" t="s">
        <v>446</v>
      </c>
      <c r="Q472" t="s">
        <v>447</v>
      </c>
      <c r="R472" t="s">
        <v>448</v>
      </c>
      <c r="S472" t="s">
        <v>449</v>
      </c>
      <c r="T472" t="s">
        <v>450</v>
      </c>
    </row>
    <row r="473" spans="1:20" x14ac:dyDescent="0.25">
      <c r="A473" t="s">
        <v>122</v>
      </c>
      <c r="B473" t="s">
        <v>376</v>
      </c>
      <c r="C473" t="s">
        <v>377</v>
      </c>
      <c r="D473">
        <v>1</v>
      </c>
      <c r="E473">
        <v>160</v>
      </c>
      <c r="F473">
        <v>16</v>
      </c>
      <c r="G473">
        <v>20</v>
      </c>
      <c r="H473">
        <v>9</v>
      </c>
      <c r="I473">
        <v>2</v>
      </c>
      <c r="J473">
        <v>10</v>
      </c>
      <c r="K473">
        <v>40</v>
      </c>
      <c r="L473">
        <v>0.5</v>
      </c>
      <c r="M473">
        <v>160</v>
      </c>
      <c r="N473" t="s">
        <v>323</v>
      </c>
      <c r="O473" t="s">
        <v>451</v>
      </c>
      <c r="P473" t="s">
        <v>164</v>
      </c>
      <c r="Q473" t="s">
        <v>56</v>
      </c>
      <c r="R473" t="s">
        <v>170</v>
      </c>
      <c r="S473" t="s">
        <v>65</v>
      </c>
      <c r="T473" t="s">
        <v>32</v>
      </c>
    </row>
    <row r="474" spans="1:20" x14ac:dyDescent="0.25">
      <c r="A474" t="s">
        <v>122</v>
      </c>
      <c r="C474" t="s">
        <v>121</v>
      </c>
      <c r="D474">
        <v>2</v>
      </c>
      <c r="E474">
        <v>314</v>
      </c>
      <c r="F474">
        <v>1.9</v>
      </c>
      <c r="G474">
        <v>24.747</v>
      </c>
      <c r="H474">
        <v>20.361000000000001</v>
      </c>
      <c r="I474">
        <v>5.1050000000000004</v>
      </c>
      <c r="J474">
        <v>0</v>
      </c>
      <c r="K474">
        <v>336.84</v>
      </c>
      <c r="L474">
        <v>12.311999999999999</v>
      </c>
      <c r="M474">
        <v>157</v>
      </c>
      <c r="N474">
        <v>0.95</v>
      </c>
      <c r="O474">
        <v>12.3735</v>
      </c>
      <c r="P474">
        <v>10.1805</v>
      </c>
      <c r="Q474">
        <v>2.5525000000000002</v>
      </c>
      <c r="R474">
        <v>0</v>
      </c>
      <c r="S474">
        <v>168.42</v>
      </c>
      <c r="T474">
        <v>6.1559999999999997</v>
      </c>
    </row>
    <row r="477" spans="1:20" x14ac:dyDescent="0.25">
      <c r="A477" s="2" t="s">
        <v>79</v>
      </c>
    </row>
    <row r="478" spans="1:20" x14ac:dyDescent="0.25">
      <c r="A478" t="s">
        <v>80</v>
      </c>
      <c r="B478" t="s">
        <v>81</v>
      </c>
      <c r="C478" t="s">
        <v>82</v>
      </c>
      <c r="D478" t="s">
        <v>83</v>
      </c>
      <c r="E478" t="s">
        <v>84</v>
      </c>
    </row>
    <row r="479" spans="1:20" x14ac:dyDescent="0.25">
      <c r="A479" t="s">
        <v>85</v>
      </c>
      <c r="B479">
        <v>30</v>
      </c>
      <c r="C479">
        <v>196</v>
      </c>
      <c r="D479">
        <v>0</v>
      </c>
      <c r="E479" t="s">
        <v>86</v>
      </c>
    </row>
    <row r="482" spans="1:20" x14ac:dyDescent="0.25">
      <c r="A482" s="2" t="s">
        <v>88</v>
      </c>
    </row>
    <row r="483" spans="1:20" x14ac:dyDescent="0.25">
      <c r="E483" s="2" t="s">
        <v>15</v>
      </c>
      <c r="F483" s="2" t="s">
        <v>16</v>
      </c>
      <c r="G483" s="2" t="s">
        <v>89</v>
      </c>
      <c r="H483" s="2" t="s">
        <v>90</v>
      </c>
      <c r="I483" s="2" t="s">
        <v>19</v>
      </c>
      <c r="J483" s="2" t="s">
        <v>20</v>
      </c>
      <c r="K483" s="2" t="s">
        <v>21</v>
      </c>
      <c r="L483" s="2" t="s">
        <v>22</v>
      </c>
    </row>
    <row r="484" spans="1:20" x14ac:dyDescent="0.25">
      <c r="E484">
        <v>2286.5</v>
      </c>
      <c r="F484">
        <v>74.819999999999993</v>
      </c>
      <c r="G484">
        <v>270.45999999999998</v>
      </c>
      <c r="H484">
        <v>114.18</v>
      </c>
      <c r="I484">
        <v>87.16</v>
      </c>
      <c r="J484">
        <v>76.36</v>
      </c>
      <c r="K484" t="s">
        <v>452</v>
      </c>
      <c r="L484">
        <v>82.87</v>
      </c>
    </row>
    <row r="485" spans="1:20" x14ac:dyDescent="0.25">
      <c r="E485" s="2" t="s">
        <v>92</v>
      </c>
      <c r="F485" t="s">
        <v>244</v>
      </c>
    </row>
    <row r="486" spans="1:20" x14ac:dyDescent="0.25">
      <c r="E486" s="2" t="s">
        <v>94</v>
      </c>
      <c r="F486" t="s">
        <v>453</v>
      </c>
    </row>
    <row r="487" spans="1:20" x14ac:dyDescent="0.25">
      <c r="E487" s="2" t="s">
        <v>82</v>
      </c>
      <c r="F487">
        <v>196</v>
      </c>
    </row>
    <row r="488" spans="1:20" x14ac:dyDescent="0.25">
      <c r="E488" t="s">
        <v>96</v>
      </c>
      <c r="F488">
        <f>2286.5-F487</f>
        <v>2090.5</v>
      </c>
    </row>
    <row r="490" spans="1:20" ht="15.75" x14ac:dyDescent="0.25">
      <c r="A490" s="1" t="s">
        <v>0</v>
      </c>
      <c r="B490" s="2" t="s">
        <v>454</v>
      </c>
    </row>
    <row r="492" spans="1:20" ht="15.75" x14ac:dyDescent="0.25">
      <c r="A492" s="1" t="s">
        <v>2</v>
      </c>
    </row>
    <row r="493" spans="1:20" x14ac:dyDescent="0.25">
      <c r="A493" s="2" t="s">
        <v>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8</v>
      </c>
      <c r="G493" s="2" t="s">
        <v>9</v>
      </c>
      <c r="H493" s="2" t="s">
        <v>10</v>
      </c>
      <c r="I493" s="2" t="s">
        <v>11</v>
      </c>
      <c r="J493" s="2" t="s">
        <v>12</v>
      </c>
      <c r="K493" s="2" t="s">
        <v>13</v>
      </c>
      <c r="L493" s="2" t="s">
        <v>14</v>
      </c>
      <c r="M493" s="2" t="s">
        <v>15</v>
      </c>
      <c r="N493" s="2" t="s">
        <v>16</v>
      </c>
      <c r="O493" s="2" t="s">
        <v>17</v>
      </c>
      <c r="P493" s="2" t="s">
        <v>18</v>
      </c>
      <c r="Q493" s="2" t="s">
        <v>19</v>
      </c>
      <c r="R493" s="2" t="s">
        <v>20</v>
      </c>
      <c r="S493" s="2" t="s">
        <v>21</v>
      </c>
      <c r="T493" s="2" t="s">
        <v>22</v>
      </c>
    </row>
    <row r="494" spans="1:20" x14ac:dyDescent="0.25">
      <c r="A494" t="s">
        <v>23</v>
      </c>
      <c r="B494" t="s">
        <v>33</v>
      </c>
      <c r="C494" t="s">
        <v>34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25">
      <c r="A495" t="s">
        <v>23</v>
      </c>
      <c r="C495" t="s">
        <v>35</v>
      </c>
      <c r="D495">
        <v>1</v>
      </c>
      <c r="E495">
        <v>60</v>
      </c>
      <c r="F495">
        <v>5</v>
      </c>
      <c r="G495">
        <v>50</v>
      </c>
      <c r="H495">
        <v>0</v>
      </c>
      <c r="I495">
        <v>0</v>
      </c>
      <c r="J495">
        <v>0</v>
      </c>
      <c r="K495">
        <v>0</v>
      </c>
      <c r="L495">
        <v>30</v>
      </c>
      <c r="M495">
        <v>60</v>
      </c>
      <c r="N495" t="s">
        <v>36</v>
      </c>
      <c r="O495" t="s">
        <v>37</v>
      </c>
      <c r="P495" t="s">
        <v>38</v>
      </c>
      <c r="Q495" t="s">
        <v>38</v>
      </c>
      <c r="R495" t="s">
        <v>30</v>
      </c>
      <c r="S495" t="s">
        <v>30</v>
      </c>
      <c r="T495" t="s">
        <v>39</v>
      </c>
    </row>
    <row r="496" spans="1:20" x14ac:dyDescent="0.25">
      <c r="A496" t="s">
        <v>23</v>
      </c>
      <c r="B496" t="s">
        <v>455</v>
      </c>
      <c r="C496" t="s">
        <v>456</v>
      </c>
      <c r="D496">
        <v>0.5</v>
      </c>
      <c r="E496">
        <v>45</v>
      </c>
      <c r="F496">
        <v>6.5</v>
      </c>
      <c r="G496">
        <v>10</v>
      </c>
      <c r="H496">
        <v>0.5</v>
      </c>
      <c r="I496">
        <v>0.5</v>
      </c>
      <c r="J496">
        <v>0</v>
      </c>
      <c r="K496">
        <v>0</v>
      </c>
      <c r="L496">
        <v>2</v>
      </c>
      <c r="M496">
        <v>90</v>
      </c>
      <c r="N496" t="s">
        <v>180</v>
      </c>
      <c r="O496" t="s">
        <v>451</v>
      </c>
      <c r="P496" t="s">
        <v>29</v>
      </c>
      <c r="Q496" t="s">
        <v>29</v>
      </c>
      <c r="T496" t="s">
        <v>143</v>
      </c>
    </row>
    <row r="497" spans="1:20" x14ac:dyDescent="0.25">
      <c r="A497" t="s">
        <v>23</v>
      </c>
      <c r="C497" t="s">
        <v>40</v>
      </c>
      <c r="D497">
        <v>1</v>
      </c>
      <c r="E497">
        <v>550</v>
      </c>
      <c r="F497">
        <v>7</v>
      </c>
      <c r="G497">
        <v>53</v>
      </c>
      <c r="H497">
        <v>29.5</v>
      </c>
      <c r="I497">
        <v>17.5</v>
      </c>
      <c r="J497">
        <v>0</v>
      </c>
      <c r="K497">
        <v>51.5</v>
      </c>
      <c r="L497">
        <v>15</v>
      </c>
      <c r="M497">
        <v>550</v>
      </c>
      <c r="N497">
        <v>7</v>
      </c>
      <c r="O497">
        <v>53</v>
      </c>
      <c r="P497">
        <v>29.5</v>
      </c>
      <c r="Q497">
        <v>17.5</v>
      </c>
      <c r="R497">
        <v>0</v>
      </c>
      <c r="S497">
        <v>51.5</v>
      </c>
      <c r="T497">
        <v>15</v>
      </c>
    </row>
    <row r="498" spans="1:20" x14ac:dyDescent="0.25">
      <c r="A498" t="s">
        <v>23</v>
      </c>
      <c r="B498" t="s">
        <v>200</v>
      </c>
      <c r="C498" t="s">
        <v>201</v>
      </c>
      <c r="D498">
        <v>2</v>
      </c>
      <c r="E498">
        <v>180</v>
      </c>
      <c r="F498">
        <v>12</v>
      </c>
      <c r="G498">
        <v>18</v>
      </c>
      <c r="H498">
        <v>7</v>
      </c>
      <c r="I498">
        <v>12</v>
      </c>
      <c r="J498">
        <v>0</v>
      </c>
      <c r="K498">
        <v>220</v>
      </c>
      <c r="L498">
        <v>4</v>
      </c>
      <c r="M498">
        <v>90</v>
      </c>
      <c r="N498">
        <v>6</v>
      </c>
      <c r="O498">
        <v>9</v>
      </c>
      <c r="P498">
        <v>3.5</v>
      </c>
      <c r="Q498">
        <v>6</v>
      </c>
      <c r="R498">
        <v>0</v>
      </c>
      <c r="S498">
        <v>110</v>
      </c>
      <c r="T498">
        <v>2</v>
      </c>
    </row>
    <row r="499" spans="1:20" x14ac:dyDescent="0.25">
      <c r="A499" t="s">
        <v>23</v>
      </c>
      <c r="C499" t="s">
        <v>325</v>
      </c>
      <c r="D499">
        <v>1</v>
      </c>
      <c r="E499">
        <v>62</v>
      </c>
      <c r="F499">
        <v>12.247999999999999</v>
      </c>
      <c r="G499">
        <v>15.39</v>
      </c>
      <c r="H499">
        <v>0.16</v>
      </c>
      <c r="I499">
        <v>1.23</v>
      </c>
      <c r="J499">
        <v>0</v>
      </c>
      <c r="K499">
        <v>0</v>
      </c>
      <c r="L499">
        <v>3.1440000000000001</v>
      </c>
      <c r="M499">
        <v>62</v>
      </c>
      <c r="N499" t="s">
        <v>326</v>
      </c>
      <c r="O499" t="s">
        <v>327</v>
      </c>
      <c r="P499" t="s">
        <v>328</v>
      </c>
      <c r="Q499" t="s">
        <v>329</v>
      </c>
      <c r="R499" t="s">
        <v>30</v>
      </c>
      <c r="S499" t="s">
        <v>30</v>
      </c>
      <c r="T499" t="s">
        <v>330</v>
      </c>
    </row>
    <row r="500" spans="1:20" x14ac:dyDescent="0.25">
      <c r="A500" t="s">
        <v>51</v>
      </c>
      <c r="B500" t="s">
        <v>112</v>
      </c>
      <c r="C500" t="s">
        <v>113</v>
      </c>
      <c r="D500">
        <v>1</v>
      </c>
      <c r="E500">
        <v>60</v>
      </c>
      <c r="F500">
        <v>0</v>
      </c>
      <c r="G500">
        <v>2</v>
      </c>
      <c r="H500">
        <v>4.5</v>
      </c>
      <c r="I500">
        <v>2</v>
      </c>
      <c r="J500">
        <v>0</v>
      </c>
      <c r="K500">
        <v>230</v>
      </c>
      <c r="L500">
        <v>1</v>
      </c>
      <c r="M500">
        <v>60</v>
      </c>
      <c r="N500" t="s">
        <v>38</v>
      </c>
      <c r="O500" t="s">
        <v>56</v>
      </c>
      <c r="P500" t="s">
        <v>114</v>
      </c>
      <c r="Q500" t="s">
        <v>56</v>
      </c>
      <c r="R500" t="s">
        <v>30</v>
      </c>
      <c r="S500" t="s">
        <v>115</v>
      </c>
      <c r="T500" t="s">
        <v>29</v>
      </c>
    </row>
    <row r="501" spans="1:20" x14ac:dyDescent="0.25">
      <c r="A501" t="s">
        <v>51</v>
      </c>
      <c r="B501" t="s">
        <v>457</v>
      </c>
      <c r="C501" t="s">
        <v>458</v>
      </c>
      <c r="D501">
        <v>1</v>
      </c>
      <c r="E501">
        <v>110</v>
      </c>
      <c r="F501">
        <v>0</v>
      </c>
      <c r="G501">
        <v>3</v>
      </c>
      <c r="H501">
        <v>5</v>
      </c>
      <c r="I501">
        <v>14</v>
      </c>
      <c r="J501">
        <v>0</v>
      </c>
      <c r="K501">
        <v>390</v>
      </c>
      <c r="L501">
        <v>2</v>
      </c>
      <c r="M501">
        <v>110</v>
      </c>
      <c r="N501" t="s">
        <v>38</v>
      </c>
      <c r="O501" t="s">
        <v>61</v>
      </c>
      <c r="P501" t="s">
        <v>36</v>
      </c>
      <c r="Q501" t="s">
        <v>169</v>
      </c>
      <c r="R501" t="s">
        <v>30</v>
      </c>
      <c r="S501" t="s">
        <v>459</v>
      </c>
      <c r="T501" t="s">
        <v>56</v>
      </c>
    </row>
    <row r="502" spans="1:20" x14ac:dyDescent="0.25">
      <c r="A502" t="s">
        <v>51</v>
      </c>
      <c r="B502" t="s">
        <v>460</v>
      </c>
      <c r="C502" t="s">
        <v>461</v>
      </c>
      <c r="D502">
        <v>4</v>
      </c>
      <c r="E502">
        <v>360</v>
      </c>
      <c r="F502">
        <v>8</v>
      </c>
      <c r="G502">
        <v>40</v>
      </c>
      <c r="H502">
        <v>18</v>
      </c>
      <c r="I502">
        <v>8</v>
      </c>
      <c r="J502">
        <v>40</v>
      </c>
      <c r="K502">
        <v>1240</v>
      </c>
      <c r="L502">
        <v>8</v>
      </c>
      <c r="M502">
        <v>90</v>
      </c>
      <c r="N502" t="s">
        <v>56</v>
      </c>
      <c r="O502" t="s">
        <v>165</v>
      </c>
      <c r="P502" t="s">
        <v>114</v>
      </c>
      <c r="Q502" t="s">
        <v>56</v>
      </c>
      <c r="R502" t="s">
        <v>170</v>
      </c>
      <c r="S502" t="s">
        <v>462</v>
      </c>
      <c r="T502" t="s">
        <v>56</v>
      </c>
    </row>
    <row r="503" spans="1:20" x14ac:dyDescent="0.25">
      <c r="A503" t="s">
        <v>51</v>
      </c>
      <c r="B503" t="s">
        <v>463</v>
      </c>
      <c r="C503" t="s">
        <v>464</v>
      </c>
      <c r="D503">
        <v>5</v>
      </c>
      <c r="E503">
        <v>100</v>
      </c>
      <c r="F503">
        <v>0</v>
      </c>
      <c r="G503">
        <v>0</v>
      </c>
      <c r="H503">
        <v>7.5</v>
      </c>
      <c r="I503">
        <v>0</v>
      </c>
      <c r="J503">
        <v>0</v>
      </c>
      <c r="K503">
        <v>550</v>
      </c>
      <c r="L503">
        <v>0</v>
      </c>
      <c r="M503">
        <v>20</v>
      </c>
      <c r="O503" t="s">
        <v>38</v>
      </c>
      <c r="P503" t="s">
        <v>465</v>
      </c>
      <c r="Q503" t="s">
        <v>38</v>
      </c>
      <c r="S503" t="s">
        <v>120</v>
      </c>
    </row>
    <row r="504" spans="1:20" x14ac:dyDescent="0.25">
      <c r="A504" t="s">
        <v>51</v>
      </c>
      <c r="B504" t="s">
        <v>174</v>
      </c>
      <c r="C504" t="s">
        <v>175</v>
      </c>
      <c r="D504">
        <v>2</v>
      </c>
      <c r="E504">
        <v>200</v>
      </c>
      <c r="F504">
        <v>2</v>
      </c>
      <c r="G504">
        <v>34</v>
      </c>
      <c r="H504">
        <v>0</v>
      </c>
      <c r="I504">
        <v>16</v>
      </c>
      <c r="J504">
        <v>0</v>
      </c>
      <c r="K504">
        <v>260</v>
      </c>
      <c r="L504">
        <v>14</v>
      </c>
      <c r="M504">
        <v>100</v>
      </c>
      <c r="N504" t="s">
        <v>29</v>
      </c>
      <c r="O504" t="s">
        <v>176</v>
      </c>
      <c r="P504" t="s">
        <v>38</v>
      </c>
      <c r="Q504" t="s">
        <v>27</v>
      </c>
      <c r="R504" t="s">
        <v>30</v>
      </c>
      <c r="S504" t="s">
        <v>177</v>
      </c>
      <c r="T504" t="s">
        <v>26</v>
      </c>
    </row>
    <row r="505" spans="1:20" x14ac:dyDescent="0.25">
      <c r="A505" t="s">
        <v>122</v>
      </c>
      <c r="B505" t="s">
        <v>376</v>
      </c>
      <c r="C505" t="s">
        <v>377</v>
      </c>
      <c r="D505">
        <v>1</v>
      </c>
      <c r="E505">
        <v>160</v>
      </c>
      <c r="F505">
        <v>16</v>
      </c>
      <c r="G505">
        <v>20</v>
      </c>
      <c r="H505">
        <v>9</v>
      </c>
      <c r="I505">
        <v>2</v>
      </c>
      <c r="J505">
        <v>10</v>
      </c>
      <c r="K505">
        <v>40</v>
      </c>
      <c r="L505">
        <v>0.5</v>
      </c>
      <c r="M505">
        <v>160</v>
      </c>
      <c r="N505" t="s">
        <v>323</v>
      </c>
      <c r="O505" t="s">
        <v>451</v>
      </c>
      <c r="P505" t="s">
        <v>164</v>
      </c>
      <c r="Q505" t="s">
        <v>56</v>
      </c>
      <c r="R505" t="s">
        <v>170</v>
      </c>
      <c r="S505" t="s">
        <v>65</v>
      </c>
      <c r="T505" t="s">
        <v>32</v>
      </c>
    </row>
    <row r="506" spans="1:20" x14ac:dyDescent="0.25">
      <c r="A506" t="s">
        <v>122</v>
      </c>
      <c r="B506" t="s">
        <v>302</v>
      </c>
      <c r="C506" t="s">
        <v>303</v>
      </c>
      <c r="D506">
        <v>3</v>
      </c>
      <c r="E506">
        <v>780</v>
      </c>
      <c r="F506">
        <v>6</v>
      </c>
      <c r="G506">
        <v>96</v>
      </c>
      <c r="H506">
        <v>27</v>
      </c>
      <c r="I506">
        <v>30</v>
      </c>
      <c r="J506">
        <v>45</v>
      </c>
      <c r="K506">
        <v>1500</v>
      </c>
      <c r="L506">
        <v>6</v>
      </c>
      <c r="M506">
        <v>260</v>
      </c>
      <c r="N506" t="s">
        <v>56</v>
      </c>
      <c r="O506" t="s">
        <v>304</v>
      </c>
      <c r="P506" t="s">
        <v>164</v>
      </c>
      <c r="Q506" t="s">
        <v>165</v>
      </c>
      <c r="R506" t="s">
        <v>305</v>
      </c>
      <c r="S506" t="s">
        <v>306</v>
      </c>
      <c r="T506" t="s">
        <v>56</v>
      </c>
    </row>
    <row r="507" spans="1:20" x14ac:dyDescent="0.25">
      <c r="A507" t="s">
        <v>122</v>
      </c>
      <c r="C507" t="s">
        <v>105</v>
      </c>
      <c r="D507">
        <v>1</v>
      </c>
      <c r="E507">
        <v>35</v>
      </c>
      <c r="F507">
        <v>6.7930000000000001</v>
      </c>
      <c r="G507">
        <v>8.89</v>
      </c>
      <c r="H507">
        <v>0.11</v>
      </c>
      <c r="I507">
        <v>0.63</v>
      </c>
      <c r="K507">
        <v>0.74</v>
      </c>
      <c r="L507">
        <v>1.258</v>
      </c>
      <c r="M507">
        <v>35</v>
      </c>
      <c r="N507" t="s">
        <v>106</v>
      </c>
      <c r="O507" t="s">
        <v>107</v>
      </c>
      <c r="P507" t="s">
        <v>108</v>
      </c>
      <c r="Q507" t="s">
        <v>109</v>
      </c>
      <c r="S507" t="s">
        <v>110</v>
      </c>
      <c r="T507" t="s">
        <v>111</v>
      </c>
    </row>
    <row r="508" spans="1:20" x14ac:dyDescent="0.25">
      <c r="A508" t="s">
        <v>139</v>
      </c>
      <c r="B508" t="s">
        <v>466</v>
      </c>
      <c r="C508" t="s">
        <v>467</v>
      </c>
      <c r="D508">
        <v>3</v>
      </c>
      <c r="E508">
        <v>390</v>
      </c>
      <c r="F508">
        <v>39</v>
      </c>
      <c r="G508">
        <v>42</v>
      </c>
      <c r="H508">
        <v>24</v>
      </c>
      <c r="I508">
        <v>1.5</v>
      </c>
      <c r="J508">
        <v>45</v>
      </c>
      <c r="K508">
        <v>210</v>
      </c>
      <c r="L508">
        <v>1.5</v>
      </c>
      <c r="M508">
        <v>130</v>
      </c>
      <c r="N508" t="s">
        <v>180</v>
      </c>
      <c r="O508" t="s">
        <v>169</v>
      </c>
      <c r="P508" t="s">
        <v>27</v>
      </c>
      <c r="Q508" t="s">
        <v>32</v>
      </c>
      <c r="R508" t="s">
        <v>305</v>
      </c>
      <c r="S508" t="s">
        <v>468</v>
      </c>
      <c r="T508" t="s">
        <v>32</v>
      </c>
    </row>
    <row r="511" spans="1:20" x14ac:dyDescent="0.25">
      <c r="A511" s="2" t="s">
        <v>79</v>
      </c>
    </row>
    <row r="512" spans="1:20" x14ac:dyDescent="0.25">
      <c r="A512" t="s">
        <v>80</v>
      </c>
      <c r="B512" t="s">
        <v>81</v>
      </c>
      <c r="C512" t="s">
        <v>82</v>
      </c>
      <c r="D512" t="s">
        <v>83</v>
      </c>
      <c r="E512" t="s">
        <v>84</v>
      </c>
    </row>
    <row r="513" spans="1:12" x14ac:dyDescent="0.25">
      <c r="A513" t="s">
        <v>85</v>
      </c>
      <c r="B513">
        <v>30</v>
      </c>
      <c r="C513">
        <v>183</v>
      </c>
      <c r="D513">
        <v>0</v>
      </c>
      <c r="E513" t="s">
        <v>86</v>
      </c>
    </row>
    <row r="514" spans="1:12" x14ac:dyDescent="0.25">
      <c r="A514" t="s">
        <v>196</v>
      </c>
      <c r="B514">
        <v>15</v>
      </c>
      <c r="C514">
        <v>62</v>
      </c>
      <c r="D514">
        <v>0</v>
      </c>
      <c r="E514" t="s">
        <v>86</v>
      </c>
    </row>
    <row r="515" spans="1:12" x14ac:dyDescent="0.25">
      <c r="A515" t="s">
        <v>195</v>
      </c>
      <c r="B515">
        <v>60</v>
      </c>
      <c r="C515">
        <v>304</v>
      </c>
      <c r="D515">
        <v>0</v>
      </c>
      <c r="E515" t="s">
        <v>86</v>
      </c>
    </row>
    <row r="518" spans="1:12" x14ac:dyDescent="0.25">
      <c r="A518" s="2" t="s">
        <v>88</v>
      </c>
    </row>
    <row r="519" spans="1:12" x14ac:dyDescent="0.25">
      <c r="E519" s="2" t="s">
        <v>15</v>
      </c>
      <c r="F519" s="2" t="s">
        <v>16</v>
      </c>
      <c r="G519" s="2" t="s">
        <v>89</v>
      </c>
      <c r="H519" s="2" t="s">
        <v>90</v>
      </c>
      <c r="I519" s="2" t="s">
        <v>19</v>
      </c>
      <c r="J519" s="2" t="s">
        <v>20</v>
      </c>
      <c r="K519" s="2" t="s">
        <v>21</v>
      </c>
      <c r="L519" s="2" t="s">
        <v>22</v>
      </c>
    </row>
    <row r="520" spans="1:12" x14ac:dyDescent="0.25">
      <c r="E520">
        <v>3092</v>
      </c>
      <c r="F520">
        <v>120.54</v>
      </c>
      <c r="G520">
        <v>392.28</v>
      </c>
      <c r="H520">
        <v>132.27000000000001</v>
      </c>
      <c r="I520">
        <v>105.36</v>
      </c>
      <c r="J520">
        <v>140</v>
      </c>
      <c r="K520" t="s">
        <v>469</v>
      </c>
      <c r="L520">
        <v>88.4</v>
      </c>
    </row>
    <row r="521" spans="1:12" x14ac:dyDescent="0.25">
      <c r="E521" s="2" t="s">
        <v>92</v>
      </c>
      <c r="F521" t="s">
        <v>244</v>
      </c>
    </row>
    <row r="522" spans="1:12" x14ac:dyDescent="0.25">
      <c r="E522" s="2" t="s">
        <v>94</v>
      </c>
      <c r="F522" t="s">
        <v>470</v>
      </c>
    </row>
    <row r="523" spans="1:12" x14ac:dyDescent="0.25">
      <c r="E523" s="2" t="s">
        <v>82</v>
      </c>
      <c r="F523">
        <v>549</v>
      </c>
    </row>
    <row r="524" spans="1:12" x14ac:dyDescent="0.25">
      <c r="E524" t="s">
        <v>96</v>
      </c>
      <c r="F524">
        <f>3092-F523</f>
        <v>2543</v>
      </c>
    </row>
    <row r="526" spans="1:12" ht="15.75" x14ac:dyDescent="0.25">
      <c r="A526" s="1" t="s">
        <v>0</v>
      </c>
      <c r="B526" s="2" t="s">
        <v>471</v>
      </c>
    </row>
    <row r="528" spans="1:12" ht="15.75" x14ac:dyDescent="0.25">
      <c r="A528" s="1" t="s">
        <v>2</v>
      </c>
    </row>
    <row r="529" spans="1:20" x14ac:dyDescent="0.25">
      <c r="A529" s="2" t="s">
        <v>3</v>
      </c>
      <c r="B529" s="2" t="s">
        <v>4</v>
      </c>
      <c r="C529" s="2" t="s">
        <v>5</v>
      </c>
      <c r="D529" s="2" t="s">
        <v>6</v>
      </c>
      <c r="E529" s="2" t="s">
        <v>7</v>
      </c>
      <c r="F529" s="2" t="s">
        <v>8</v>
      </c>
      <c r="G529" s="2" t="s">
        <v>9</v>
      </c>
      <c r="H529" s="2" t="s">
        <v>10</v>
      </c>
      <c r="I529" s="2" t="s">
        <v>11</v>
      </c>
      <c r="J529" s="2" t="s">
        <v>12</v>
      </c>
      <c r="K529" s="2" t="s">
        <v>13</v>
      </c>
      <c r="L529" s="2" t="s">
        <v>14</v>
      </c>
      <c r="M529" s="2" t="s">
        <v>15</v>
      </c>
      <c r="N529" s="2" t="s">
        <v>16</v>
      </c>
      <c r="O529" s="2" t="s">
        <v>17</v>
      </c>
      <c r="P529" s="2" t="s">
        <v>18</v>
      </c>
      <c r="Q529" s="2" t="s">
        <v>19</v>
      </c>
      <c r="R529" s="2" t="s">
        <v>20</v>
      </c>
      <c r="S529" s="2" t="s">
        <v>21</v>
      </c>
      <c r="T529" s="2" t="s">
        <v>22</v>
      </c>
    </row>
    <row r="530" spans="1:20" x14ac:dyDescent="0.25">
      <c r="A530" t="s">
        <v>23</v>
      </c>
      <c r="B530" t="s">
        <v>33</v>
      </c>
      <c r="C530" t="s">
        <v>34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25">
      <c r="A531" t="s">
        <v>23</v>
      </c>
      <c r="C531" t="s">
        <v>35</v>
      </c>
      <c r="D531">
        <v>1</v>
      </c>
      <c r="E531">
        <v>60</v>
      </c>
      <c r="F531">
        <v>5</v>
      </c>
      <c r="G531">
        <v>50</v>
      </c>
      <c r="H531">
        <v>0</v>
      </c>
      <c r="I531">
        <v>0</v>
      </c>
      <c r="J531">
        <v>0</v>
      </c>
      <c r="K531">
        <v>0</v>
      </c>
      <c r="L531">
        <v>30</v>
      </c>
      <c r="M531">
        <v>60</v>
      </c>
      <c r="N531" t="s">
        <v>36</v>
      </c>
      <c r="O531" t="s">
        <v>37</v>
      </c>
      <c r="P531" t="s">
        <v>38</v>
      </c>
      <c r="Q531" t="s">
        <v>38</v>
      </c>
      <c r="R531" t="s">
        <v>30</v>
      </c>
      <c r="S531" t="s">
        <v>30</v>
      </c>
      <c r="T531" t="s">
        <v>39</v>
      </c>
    </row>
    <row r="532" spans="1:20" x14ac:dyDescent="0.25">
      <c r="A532" t="s">
        <v>23</v>
      </c>
      <c r="B532" t="s">
        <v>455</v>
      </c>
      <c r="C532" t="s">
        <v>456</v>
      </c>
      <c r="D532">
        <v>0.5</v>
      </c>
      <c r="E532">
        <v>45</v>
      </c>
      <c r="F532">
        <v>6.5</v>
      </c>
      <c r="G532">
        <v>10</v>
      </c>
      <c r="H532">
        <v>0.5</v>
      </c>
      <c r="I532">
        <v>0.5</v>
      </c>
      <c r="J532">
        <v>0</v>
      </c>
      <c r="K532">
        <v>0</v>
      </c>
      <c r="L532">
        <v>2</v>
      </c>
      <c r="M532">
        <v>90</v>
      </c>
      <c r="N532" t="s">
        <v>180</v>
      </c>
      <c r="O532" t="s">
        <v>451</v>
      </c>
      <c r="P532" t="s">
        <v>29</v>
      </c>
      <c r="Q532" t="s">
        <v>29</v>
      </c>
      <c r="T532" t="s">
        <v>143</v>
      </c>
    </row>
    <row r="533" spans="1:20" x14ac:dyDescent="0.25">
      <c r="A533" t="s">
        <v>23</v>
      </c>
      <c r="C533" t="s">
        <v>40</v>
      </c>
      <c r="D533">
        <v>1</v>
      </c>
      <c r="E533">
        <v>550</v>
      </c>
      <c r="F533">
        <v>7</v>
      </c>
      <c r="G533">
        <v>53</v>
      </c>
      <c r="H533">
        <v>29.5</v>
      </c>
      <c r="I533">
        <v>17.5</v>
      </c>
      <c r="J533">
        <v>0</v>
      </c>
      <c r="K533">
        <v>51.5</v>
      </c>
      <c r="L533">
        <v>15</v>
      </c>
      <c r="M533">
        <v>550</v>
      </c>
      <c r="N533">
        <v>7</v>
      </c>
      <c r="O533">
        <v>53</v>
      </c>
      <c r="P533">
        <v>29.5</v>
      </c>
      <c r="Q533">
        <v>17.5</v>
      </c>
      <c r="R533">
        <v>0</v>
      </c>
      <c r="S533">
        <v>51.5</v>
      </c>
      <c r="T533">
        <v>15</v>
      </c>
    </row>
    <row r="534" spans="1:20" x14ac:dyDescent="0.25">
      <c r="A534" t="s">
        <v>23</v>
      </c>
      <c r="B534" t="s">
        <v>200</v>
      </c>
      <c r="C534" t="s">
        <v>201</v>
      </c>
      <c r="D534">
        <v>2</v>
      </c>
      <c r="E534">
        <v>180</v>
      </c>
      <c r="F534">
        <v>12</v>
      </c>
      <c r="G534">
        <v>18</v>
      </c>
      <c r="H534">
        <v>7</v>
      </c>
      <c r="I534">
        <v>12</v>
      </c>
      <c r="J534">
        <v>0</v>
      </c>
      <c r="K534">
        <v>220</v>
      </c>
      <c r="L534">
        <v>4</v>
      </c>
      <c r="M534">
        <v>90</v>
      </c>
      <c r="N534">
        <v>6</v>
      </c>
      <c r="O534">
        <v>9</v>
      </c>
      <c r="P534">
        <v>3.5</v>
      </c>
      <c r="Q534">
        <v>6</v>
      </c>
      <c r="R534">
        <v>0</v>
      </c>
      <c r="S534">
        <v>110</v>
      </c>
      <c r="T534">
        <v>2</v>
      </c>
    </row>
    <row r="535" spans="1:20" x14ac:dyDescent="0.25">
      <c r="A535" t="s">
        <v>23</v>
      </c>
      <c r="B535" t="s">
        <v>42</v>
      </c>
      <c r="C535" t="s">
        <v>43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25">
      <c r="A536" t="s">
        <v>23</v>
      </c>
      <c r="C536" t="s">
        <v>325</v>
      </c>
      <c r="D536">
        <v>1</v>
      </c>
      <c r="E536">
        <v>62</v>
      </c>
      <c r="F536">
        <v>12.247999999999999</v>
      </c>
      <c r="G536">
        <v>15.39</v>
      </c>
      <c r="H536">
        <v>0.16</v>
      </c>
      <c r="I536">
        <v>1.23</v>
      </c>
      <c r="J536">
        <v>0</v>
      </c>
      <c r="K536">
        <v>0</v>
      </c>
      <c r="L536">
        <v>3.1440000000000001</v>
      </c>
      <c r="M536">
        <v>62</v>
      </c>
      <c r="N536" t="s">
        <v>326</v>
      </c>
      <c r="O536" t="s">
        <v>327</v>
      </c>
      <c r="P536" t="s">
        <v>328</v>
      </c>
      <c r="Q536" t="s">
        <v>329</v>
      </c>
      <c r="R536" t="s">
        <v>30</v>
      </c>
      <c r="S536" t="s">
        <v>30</v>
      </c>
      <c r="T536" t="s">
        <v>330</v>
      </c>
    </row>
    <row r="537" spans="1:20" x14ac:dyDescent="0.25">
      <c r="A537" t="s">
        <v>51</v>
      </c>
      <c r="B537" t="s">
        <v>112</v>
      </c>
      <c r="C537" t="s">
        <v>113</v>
      </c>
      <c r="D537">
        <v>1</v>
      </c>
      <c r="E537">
        <v>60</v>
      </c>
      <c r="F537">
        <v>0</v>
      </c>
      <c r="G537">
        <v>2</v>
      </c>
      <c r="H537">
        <v>4.5</v>
      </c>
      <c r="I537">
        <v>2</v>
      </c>
      <c r="J537">
        <v>0</v>
      </c>
      <c r="K537">
        <v>230</v>
      </c>
      <c r="L537">
        <v>1</v>
      </c>
      <c r="M537">
        <v>60</v>
      </c>
      <c r="N537" t="s">
        <v>38</v>
      </c>
      <c r="O537" t="s">
        <v>56</v>
      </c>
      <c r="P537" t="s">
        <v>114</v>
      </c>
      <c r="Q537" t="s">
        <v>56</v>
      </c>
      <c r="R537" t="s">
        <v>30</v>
      </c>
      <c r="S537" t="s">
        <v>115</v>
      </c>
      <c r="T537" t="s">
        <v>29</v>
      </c>
    </row>
    <row r="538" spans="1:20" x14ac:dyDescent="0.25">
      <c r="A538" t="s">
        <v>51</v>
      </c>
      <c r="B538" t="s">
        <v>457</v>
      </c>
      <c r="C538" t="s">
        <v>458</v>
      </c>
      <c r="D538">
        <v>1</v>
      </c>
      <c r="E538">
        <v>110</v>
      </c>
      <c r="F538">
        <v>0</v>
      </c>
      <c r="G538">
        <v>3</v>
      </c>
      <c r="H538">
        <v>5</v>
      </c>
      <c r="I538">
        <v>14</v>
      </c>
      <c r="J538">
        <v>0</v>
      </c>
      <c r="K538">
        <v>390</v>
      </c>
      <c r="L538">
        <v>2</v>
      </c>
      <c r="M538">
        <v>110</v>
      </c>
      <c r="N538" t="s">
        <v>38</v>
      </c>
      <c r="O538" t="s">
        <v>61</v>
      </c>
      <c r="P538" t="s">
        <v>36</v>
      </c>
      <c r="Q538" t="s">
        <v>169</v>
      </c>
      <c r="R538" t="s">
        <v>30</v>
      </c>
      <c r="S538" t="s">
        <v>459</v>
      </c>
      <c r="T538" t="s">
        <v>56</v>
      </c>
    </row>
    <row r="539" spans="1:20" x14ac:dyDescent="0.25">
      <c r="A539" t="s">
        <v>51</v>
      </c>
      <c r="B539" t="s">
        <v>460</v>
      </c>
      <c r="C539" t="s">
        <v>461</v>
      </c>
      <c r="D539">
        <v>4</v>
      </c>
      <c r="E539">
        <v>360</v>
      </c>
      <c r="F539">
        <v>8</v>
      </c>
      <c r="G539">
        <v>40</v>
      </c>
      <c r="H539">
        <v>18</v>
      </c>
      <c r="I539">
        <v>8</v>
      </c>
      <c r="J539">
        <v>40</v>
      </c>
      <c r="K539">
        <v>1240</v>
      </c>
      <c r="L539">
        <v>8</v>
      </c>
      <c r="M539">
        <v>90</v>
      </c>
      <c r="N539" t="s">
        <v>56</v>
      </c>
      <c r="O539" t="s">
        <v>165</v>
      </c>
      <c r="P539" t="s">
        <v>114</v>
      </c>
      <c r="Q539" t="s">
        <v>56</v>
      </c>
      <c r="R539" t="s">
        <v>170</v>
      </c>
      <c r="S539" t="s">
        <v>462</v>
      </c>
      <c r="T539" t="s">
        <v>56</v>
      </c>
    </row>
    <row r="540" spans="1:20" x14ac:dyDescent="0.25">
      <c r="A540" t="s">
        <v>51</v>
      </c>
      <c r="B540" t="s">
        <v>463</v>
      </c>
      <c r="C540" t="s">
        <v>464</v>
      </c>
      <c r="D540">
        <v>5</v>
      </c>
      <c r="E540">
        <v>100</v>
      </c>
      <c r="F540">
        <v>0</v>
      </c>
      <c r="G540">
        <v>0</v>
      </c>
      <c r="H540">
        <v>7.5</v>
      </c>
      <c r="I540">
        <v>0</v>
      </c>
      <c r="J540">
        <v>0</v>
      </c>
      <c r="K540">
        <v>550</v>
      </c>
      <c r="L540">
        <v>0</v>
      </c>
      <c r="M540">
        <v>20</v>
      </c>
      <c r="O540" t="s">
        <v>38</v>
      </c>
      <c r="P540" t="s">
        <v>465</v>
      </c>
      <c r="Q540" t="s">
        <v>38</v>
      </c>
      <c r="S540" t="s">
        <v>120</v>
      </c>
    </row>
    <row r="541" spans="1:20" x14ac:dyDescent="0.25">
      <c r="A541" t="s">
        <v>51</v>
      </c>
      <c r="B541" t="s">
        <v>174</v>
      </c>
      <c r="C541" t="s">
        <v>472</v>
      </c>
      <c r="D541">
        <v>2</v>
      </c>
      <c r="E541">
        <v>180</v>
      </c>
      <c r="F541">
        <v>1</v>
      </c>
      <c r="G541">
        <v>38</v>
      </c>
      <c r="H541">
        <v>2</v>
      </c>
      <c r="I541">
        <v>14</v>
      </c>
      <c r="J541">
        <v>0</v>
      </c>
      <c r="K541">
        <v>700</v>
      </c>
      <c r="L541">
        <v>16</v>
      </c>
      <c r="M541">
        <v>90</v>
      </c>
      <c r="N541" t="s">
        <v>32</v>
      </c>
      <c r="O541" t="s">
        <v>192</v>
      </c>
      <c r="P541" t="s">
        <v>29</v>
      </c>
      <c r="Q541" t="s">
        <v>26</v>
      </c>
      <c r="S541" t="s">
        <v>425</v>
      </c>
      <c r="T541" t="s">
        <v>27</v>
      </c>
    </row>
    <row r="542" spans="1:20" x14ac:dyDescent="0.25">
      <c r="A542" t="s">
        <v>51</v>
      </c>
      <c r="C542" t="s">
        <v>473</v>
      </c>
      <c r="D542">
        <v>1.5</v>
      </c>
      <c r="E542">
        <v>54</v>
      </c>
      <c r="F542">
        <v>6.9930000000000003</v>
      </c>
      <c r="G542">
        <v>11.64</v>
      </c>
      <c r="H542">
        <v>0.84000000000000008</v>
      </c>
      <c r="I542">
        <v>2.46</v>
      </c>
      <c r="J542">
        <v>0</v>
      </c>
      <c r="K542">
        <v>2.7</v>
      </c>
      <c r="L542">
        <v>3.7800000000000002</v>
      </c>
      <c r="M542">
        <v>36</v>
      </c>
      <c r="N542" t="s">
        <v>474</v>
      </c>
      <c r="O542" t="s">
        <v>475</v>
      </c>
      <c r="P542" t="s">
        <v>476</v>
      </c>
      <c r="Q542" t="s">
        <v>477</v>
      </c>
      <c r="R542" t="s">
        <v>30</v>
      </c>
      <c r="S542" t="s">
        <v>478</v>
      </c>
      <c r="T542" t="s">
        <v>479</v>
      </c>
    </row>
    <row r="543" spans="1:20" x14ac:dyDescent="0.25">
      <c r="A543" t="s">
        <v>122</v>
      </c>
      <c r="B543" t="s">
        <v>480</v>
      </c>
      <c r="C543" t="s">
        <v>481</v>
      </c>
      <c r="D543">
        <v>2</v>
      </c>
      <c r="E543">
        <v>520</v>
      </c>
      <c r="F543">
        <v>40</v>
      </c>
      <c r="G543">
        <v>44</v>
      </c>
      <c r="H543">
        <v>34</v>
      </c>
      <c r="I543">
        <v>10</v>
      </c>
      <c r="J543">
        <v>190</v>
      </c>
      <c r="K543">
        <v>120</v>
      </c>
      <c r="L543">
        <v>2</v>
      </c>
      <c r="M543">
        <v>260</v>
      </c>
      <c r="N543" t="s">
        <v>451</v>
      </c>
      <c r="O543" t="s">
        <v>324</v>
      </c>
      <c r="P543" t="s">
        <v>176</v>
      </c>
      <c r="Q543" t="s">
        <v>36</v>
      </c>
      <c r="R543" t="s">
        <v>194</v>
      </c>
      <c r="S543" t="s">
        <v>482</v>
      </c>
      <c r="T543" t="s">
        <v>29</v>
      </c>
    </row>
    <row r="544" spans="1:20" x14ac:dyDescent="0.25">
      <c r="A544" t="s">
        <v>122</v>
      </c>
      <c r="B544" t="s">
        <v>483</v>
      </c>
      <c r="C544" t="s">
        <v>484</v>
      </c>
      <c r="D544">
        <v>1</v>
      </c>
      <c r="E544">
        <v>320</v>
      </c>
      <c r="F544">
        <v>7</v>
      </c>
      <c r="G544">
        <v>53</v>
      </c>
      <c r="H544">
        <v>6</v>
      </c>
      <c r="I544">
        <v>15</v>
      </c>
      <c r="J544">
        <v>0</v>
      </c>
      <c r="K544">
        <v>490</v>
      </c>
      <c r="L544">
        <v>6</v>
      </c>
      <c r="M544">
        <v>320</v>
      </c>
      <c r="N544" t="s">
        <v>26</v>
      </c>
      <c r="O544" t="s">
        <v>485</v>
      </c>
      <c r="P544" t="s">
        <v>55</v>
      </c>
      <c r="Q544" t="s">
        <v>414</v>
      </c>
      <c r="R544" t="s">
        <v>30</v>
      </c>
      <c r="S544" t="s">
        <v>486</v>
      </c>
      <c r="T544" t="s">
        <v>55</v>
      </c>
    </row>
    <row r="545" spans="1:20" x14ac:dyDescent="0.25">
      <c r="A545" t="s">
        <v>122</v>
      </c>
      <c r="B545" t="s">
        <v>487</v>
      </c>
      <c r="C545" t="s">
        <v>488</v>
      </c>
      <c r="D545">
        <v>1</v>
      </c>
      <c r="E545">
        <v>710</v>
      </c>
      <c r="F545">
        <v>29</v>
      </c>
      <c r="G545">
        <v>100</v>
      </c>
      <c r="H545">
        <v>27</v>
      </c>
      <c r="I545">
        <v>18</v>
      </c>
      <c r="J545">
        <v>10</v>
      </c>
      <c r="K545">
        <v>1410</v>
      </c>
      <c r="L545">
        <v>4</v>
      </c>
      <c r="M545">
        <v>710</v>
      </c>
      <c r="N545" t="s">
        <v>489</v>
      </c>
      <c r="O545" t="s">
        <v>490</v>
      </c>
      <c r="P545" t="s">
        <v>491</v>
      </c>
      <c r="Q545" t="s">
        <v>156</v>
      </c>
      <c r="R545" t="s">
        <v>170</v>
      </c>
      <c r="S545" t="s">
        <v>492</v>
      </c>
      <c r="T545" t="s">
        <v>143</v>
      </c>
    </row>
    <row r="546" spans="1:20" x14ac:dyDescent="0.25">
      <c r="A546" t="s">
        <v>122</v>
      </c>
      <c r="B546" t="s">
        <v>493</v>
      </c>
      <c r="C546" t="s">
        <v>494</v>
      </c>
      <c r="D546">
        <v>1</v>
      </c>
      <c r="E546">
        <v>250</v>
      </c>
      <c r="F546">
        <v>4</v>
      </c>
      <c r="G546">
        <v>45</v>
      </c>
      <c r="H546">
        <v>5</v>
      </c>
      <c r="I546">
        <v>4</v>
      </c>
      <c r="J546">
        <v>0</v>
      </c>
      <c r="K546">
        <v>450</v>
      </c>
      <c r="L546">
        <v>3</v>
      </c>
      <c r="M546">
        <v>250</v>
      </c>
      <c r="N546" t="s">
        <v>143</v>
      </c>
      <c r="O546" t="s">
        <v>242</v>
      </c>
      <c r="P546" t="s">
        <v>36</v>
      </c>
      <c r="Q546" t="s">
        <v>143</v>
      </c>
      <c r="S546" t="s">
        <v>342</v>
      </c>
      <c r="T546" t="s">
        <v>61</v>
      </c>
    </row>
    <row r="549" spans="1:20" x14ac:dyDescent="0.25">
      <c r="A549" s="2" t="s">
        <v>79</v>
      </c>
    </row>
    <row r="550" spans="1:20" x14ac:dyDescent="0.25">
      <c r="A550" t="s">
        <v>80</v>
      </c>
      <c r="B550" t="s">
        <v>81</v>
      </c>
      <c r="C550" t="s">
        <v>82</v>
      </c>
      <c r="D550" t="s">
        <v>83</v>
      </c>
      <c r="E550" t="s">
        <v>84</v>
      </c>
    </row>
    <row r="551" spans="1:20" x14ac:dyDescent="0.25">
      <c r="A551" t="s">
        <v>85</v>
      </c>
      <c r="B551">
        <v>30</v>
      </c>
      <c r="C551">
        <v>72</v>
      </c>
      <c r="D551">
        <v>0</v>
      </c>
      <c r="E551" t="s">
        <v>86</v>
      </c>
    </row>
    <row r="554" spans="1:20" x14ac:dyDescent="0.25">
      <c r="A554" s="2" t="s">
        <v>88</v>
      </c>
    </row>
    <row r="555" spans="1:20" x14ac:dyDescent="0.25">
      <c r="E555" s="2" t="s">
        <v>15</v>
      </c>
      <c r="F555" s="2" t="s">
        <v>16</v>
      </c>
      <c r="G555" s="2" t="s">
        <v>89</v>
      </c>
      <c r="H555" s="2" t="s">
        <v>90</v>
      </c>
      <c r="I555" s="2" t="s">
        <v>19</v>
      </c>
      <c r="J555" s="2" t="s">
        <v>20</v>
      </c>
      <c r="K555" s="2" t="s">
        <v>21</v>
      </c>
      <c r="L555" s="2" t="s">
        <v>22</v>
      </c>
    </row>
    <row r="556" spans="1:20" x14ac:dyDescent="0.25">
      <c r="E556">
        <v>3561</v>
      </c>
      <c r="F556">
        <v>138.74</v>
      </c>
      <c r="G556">
        <v>483.03</v>
      </c>
      <c r="H556">
        <v>147</v>
      </c>
      <c r="I556">
        <v>118.69</v>
      </c>
      <c r="J556">
        <v>240</v>
      </c>
      <c r="K556" t="s">
        <v>495</v>
      </c>
      <c r="L556">
        <v>99.92</v>
      </c>
    </row>
    <row r="557" spans="1:20" x14ac:dyDescent="0.25">
      <c r="E557" s="2" t="s">
        <v>92</v>
      </c>
      <c r="F557" t="s">
        <v>244</v>
      </c>
    </row>
    <row r="558" spans="1:20" x14ac:dyDescent="0.25">
      <c r="E558" s="2" t="s">
        <v>94</v>
      </c>
      <c r="F558" t="s">
        <v>496</v>
      </c>
    </row>
    <row r="559" spans="1:20" x14ac:dyDescent="0.25">
      <c r="E559" s="2" t="s">
        <v>82</v>
      </c>
      <c r="F559">
        <v>72</v>
      </c>
    </row>
    <row r="560" spans="1:20" x14ac:dyDescent="0.25">
      <c r="E560" t="s">
        <v>96</v>
      </c>
      <c r="F560">
        <f>3561-F559</f>
        <v>3489</v>
      </c>
    </row>
    <row r="562" spans="1:20" ht="15.75" x14ac:dyDescent="0.25">
      <c r="A562" s="1" t="s">
        <v>0</v>
      </c>
      <c r="B562" s="2" t="s">
        <v>497</v>
      </c>
    </row>
    <row r="564" spans="1:20" ht="15.75" x14ac:dyDescent="0.25">
      <c r="A564" s="1" t="s">
        <v>2</v>
      </c>
    </row>
    <row r="565" spans="1:20" x14ac:dyDescent="0.25">
      <c r="A565" s="2" t="s">
        <v>3</v>
      </c>
      <c r="B565" s="2" t="s">
        <v>4</v>
      </c>
      <c r="C565" s="2" t="s">
        <v>5</v>
      </c>
      <c r="D565" s="2" t="s">
        <v>6</v>
      </c>
      <c r="E565" s="2" t="s">
        <v>7</v>
      </c>
      <c r="F565" s="2" t="s">
        <v>8</v>
      </c>
      <c r="G565" s="2" t="s">
        <v>9</v>
      </c>
      <c r="H565" s="2" t="s">
        <v>10</v>
      </c>
      <c r="I565" s="2" t="s">
        <v>11</v>
      </c>
      <c r="J565" s="2" t="s">
        <v>12</v>
      </c>
      <c r="K565" s="2" t="s">
        <v>13</v>
      </c>
      <c r="L565" s="2" t="s">
        <v>14</v>
      </c>
      <c r="M565" s="2" t="s">
        <v>15</v>
      </c>
      <c r="N565" s="2" t="s">
        <v>16</v>
      </c>
      <c r="O565" s="2" t="s">
        <v>17</v>
      </c>
      <c r="P565" s="2" t="s">
        <v>18</v>
      </c>
      <c r="Q565" s="2" t="s">
        <v>19</v>
      </c>
      <c r="R565" s="2" t="s">
        <v>20</v>
      </c>
      <c r="S565" s="2" t="s">
        <v>21</v>
      </c>
      <c r="T565" s="2" t="s">
        <v>22</v>
      </c>
    </row>
    <row r="566" spans="1:20" x14ac:dyDescent="0.25">
      <c r="A566" t="s">
        <v>51</v>
      </c>
      <c r="B566" t="s">
        <v>498</v>
      </c>
      <c r="C566" t="s">
        <v>499</v>
      </c>
      <c r="D566">
        <v>0.67</v>
      </c>
      <c r="E566">
        <v>15.41</v>
      </c>
      <c r="F566">
        <v>3.35</v>
      </c>
      <c r="G566">
        <v>3.35</v>
      </c>
      <c r="H566">
        <v>0</v>
      </c>
      <c r="I566">
        <v>0</v>
      </c>
      <c r="J566">
        <v>0</v>
      </c>
      <c r="K566">
        <v>0.67</v>
      </c>
      <c r="L566">
        <v>0</v>
      </c>
      <c r="M566">
        <v>23</v>
      </c>
      <c r="N566" t="s">
        <v>36</v>
      </c>
      <c r="O566" t="s">
        <v>36</v>
      </c>
      <c r="P566" t="s">
        <v>38</v>
      </c>
      <c r="Q566" t="s">
        <v>38</v>
      </c>
      <c r="R566" t="s">
        <v>62</v>
      </c>
      <c r="S566" t="s">
        <v>423</v>
      </c>
      <c r="T566" t="s">
        <v>60</v>
      </c>
    </row>
    <row r="567" spans="1:20" x14ac:dyDescent="0.25">
      <c r="A567" t="s">
        <v>51</v>
      </c>
      <c r="B567" t="s">
        <v>500</v>
      </c>
      <c r="C567" t="s">
        <v>501</v>
      </c>
      <c r="D567">
        <v>2.5</v>
      </c>
      <c r="E567">
        <v>87.5</v>
      </c>
      <c r="F567">
        <v>0</v>
      </c>
      <c r="G567">
        <v>10</v>
      </c>
      <c r="H567">
        <v>3.75</v>
      </c>
      <c r="I567">
        <v>0</v>
      </c>
      <c r="J567">
        <v>0</v>
      </c>
      <c r="K567">
        <v>162.5</v>
      </c>
      <c r="L567">
        <v>0</v>
      </c>
      <c r="M567">
        <v>35</v>
      </c>
      <c r="O567" t="s">
        <v>143</v>
      </c>
      <c r="P567" t="s">
        <v>465</v>
      </c>
      <c r="Q567" t="s">
        <v>38</v>
      </c>
      <c r="S567" t="s">
        <v>502</v>
      </c>
    </row>
    <row r="568" spans="1:20" x14ac:dyDescent="0.25">
      <c r="A568" t="s">
        <v>51</v>
      </c>
      <c r="C568" t="s">
        <v>220</v>
      </c>
      <c r="D568">
        <v>2.5</v>
      </c>
      <c r="E568">
        <v>177.5</v>
      </c>
      <c r="F568">
        <v>17.150000000000002</v>
      </c>
      <c r="G568">
        <v>35.975000000000001</v>
      </c>
      <c r="H568">
        <v>0.77500000000000002</v>
      </c>
      <c r="I568">
        <v>8.75</v>
      </c>
      <c r="K568">
        <v>37.85</v>
      </c>
      <c r="L568">
        <v>13.25</v>
      </c>
      <c r="M568">
        <v>71</v>
      </c>
      <c r="N568">
        <v>6.86</v>
      </c>
      <c r="O568" t="s">
        <v>221</v>
      </c>
      <c r="P568" t="s">
        <v>222</v>
      </c>
      <c r="Q568" t="s">
        <v>71</v>
      </c>
      <c r="S568" t="s">
        <v>223</v>
      </c>
      <c r="T568">
        <v>5.3</v>
      </c>
    </row>
    <row r="569" spans="1:20" x14ac:dyDescent="0.25">
      <c r="A569" t="s">
        <v>51</v>
      </c>
      <c r="C569" t="s">
        <v>121</v>
      </c>
      <c r="D569">
        <v>3</v>
      </c>
      <c r="E569">
        <v>471</v>
      </c>
      <c r="F569">
        <v>2.8499999999999996</v>
      </c>
      <c r="G569">
        <v>37.1205</v>
      </c>
      <c r="H569">
        <v>30.541499999999999</v>
      </c>
      <c r="I569">
        <v>7.6575000000000006</v>
      </c>
      <c r="J569">
        <v>0</v>
      </c>
      <c r="K569">
        <v>505.26</v>
      </c>
      <c r="L569">
        <v>18.468</v>
      </c>
      <c r="M569">
        <v>157</v>
      </c>
      <c r="N569">
        <v>0.95</v>
      </c>
      <c r="O569">
        <v>12.3735</v>
      </c>
      <c r="P569">
        <v>10.1805</v>
      </c>
      <c r="Q569">
        <v>2.5525000000000002</v>
      </c>
      <c r="R569">
        <v>0</v>
      </c>
      <c r="S569">
        <v>168.42</v>
      </c>
      <c r="T569">
        <v>6.1559999999999997</v>
      </c>
    </row>
    <row r="570" spans="1:20" x14ac:dyDescent="0.25">
      <c r="A570" t="s">
        <v>51</v>
      </c>
      <c r="C570" t="s">
        <v>75</v>
      </c>
      <c r="D570">
        <v>1.67</v>
      </c>
      <c r="E570">
        <v>198.73</v>
      </c>
      <c r="F570">
        <v>0</v>
      </c>
      <c r="G570">
        <v>0</v>
      </c>
      <c r="H570">
        <v>22.544999999999998</v>
      </c>
      <c r="I570">
        <v>0</v>
      </c>
      <c r="J570">
        <v>0</v>
      </c>
      <c r="K570">
        <v>0.45090000000000002</v>
      </c>
      <c r="L570">
        <v>0</v>
      </c>
      <c r="M570">
        <v>119</v>
      </c>
      <c r="N570" t="s">
        <v>38</v>
      </c>
      <c r="O570" t="s">
        <v>76</v>
      </c>
      <c r="P570" t="s">
        <v>77</v>
      </c>
      <c r="Q570" t="s">
        <v>76</v>
      </c>
      <c r="R570" t="s">
        <v>30</v>
      </c>
      <c r="S570" t="s">
        <v>78</v>
      </c>
      <c r="T570" t="s">
        <v>38</v>
      </c>
    </row>
    <row r="571" spans="1:20" x14ac:dyDescent="0.25">
      <c r="A571" t="s">
        <v>122</v>
      </c>
      <c r="B571" t="s">
        <v>503</v>
      </c>
      <c r="C571" t="s">
        <v>504</v>
      </c>
      <c r="D571">
        <v>1</v>
      </c>
      <c r="E571">
        <v>210</v>
      </c>
      <c r="F571">
        <v>0</v>
      </c>
      <c r="G571">
        <v>22</v>
      </c>
      <c r="H571">
        <v>11</v>
      </c>
      <c r="I571">
        <v>4</v>
      </c>
      <c r="J571">
        <v>0</v>
      </c>
      <c r="K571">
        <v>40</v>
      </c>
      <c r="L571">
        <v>0</v>
      </c>
      <c r="M571">
        <v>210</v>
      </c>
      <c r="N571" t="s">
        <v>38</v>
      </c>
      <c r="O571" t="s">
        <v>324</v>
      </c>
      <c r="P571" t="s">
        <v>119</v>
      </c>
      <c r="Q571" t="s">
        <v>143</v>
      </c>
      <c r="R571" t="s">
        <v>30</v>
      </c>
      <c r="S571" t="s">
        <v>65</v>
      </c>
      <c r="T571" t="s">
        <v>38</v>
      </c>
    </row>
    <row r="572" spans="1:20" x14ac:dyDescent="0.25">
      <c r="A572" t="s">
        <v>122</v>
      </c>
      <c r="B572" t="s">
        <v>505</v>
      </c>
      <c r="C572" t="s">
        <v>506</v>
      </c>
      <c r="D572">
        <v>1</v>
      </c>
      <c r="E572">
        <v>100</v>
      </c>
      <c r="F572">
        <v>3</v>
      </c>
      <c r="G572">
        <v>10</v>
      </c>
      <c r="H572">
        <v>4</v>
      </c>
      <c r="I572">
        <v>3</v>
      </c>
      <c r="J572">
        <v>5</v>
      </c>
      <c r="K572">
        <v>1210</v>
      </c>
      <c r="L572">
        <v>1</v>
      </c>
      <c r="M572">
        <v>100</v>
      </c>
      <c r="N572" t="s">
        <v>61</v>
      </c>
      <c r="O572" t="s">
        <v>165</v>
      </c>
      <c r="P572" t="s">
        <v>143</v>
      </c>
      <c r="Q572" t="s">
        <v>61</v>
      </c>
      <c r="R572" t="s">
        <v>166</v>
      </c>
      <c r="S572" t="s">
        <v>507</v>
      </c>
      <c r="T572" t="s">
        <v>29</v>
      </c>
    </row>
    <row r="573" spans="1:20" x14ac:dyDescent="0.25">
      <c r="A573" t="s">
        <v>122</v>
      </c>
      <c r="B573" t="s">
        <v>508</v>
      </c>
      <c r="C573" t="s">
        <v>509</v>
      </c>
      <c r="D573">
        <v>1</v>
      </c>
      <c r="E573">
        <v>250</v>
      </c>
      <c r="F573">
        <v>24</v>
      </c>
      <c r="G573">
        <v>26</v>
      </c>
      <c r="H573">
        <v>14</v>
      </c>
      <c r="I573">
        <v>4</v>
      </c>
      <c r="J573">
        <v>55</v>
      </c>
      <c r="K573">
        <v>65</v>
      </c>
      <c r="L573">
        <v>0</v>
      </c>
      <c r="M573">
        <v>250</v>
      </c>
      <c r="N573" t="s">
        <v>265</v>
      </c>
      <c r="O573" t="s">
        <v>142</v>
      </c>
      <c r="P573" t="s">
        <v>169</v>
      </c>
      <c r="Q573" t="s">
        <v>143</v>
      </c>
      <c r="R573" t="s">
        <v>510</v>
      </c>
      <c r="S573" t="s">
        <v>502</v>
      </c>
      <c r="T573" t="s">
        <v>38</v>
      </c>
    </row>
    <row r="574" spans="1:20" x14ac:dyDescent="0.25">
      <c r="A574" t="s">
        <v>122</v>
      </c>
      <c r="B574" t="s">
        <v>511</v>
      </c>
      <c r="C574" t="s">
        <v>512</v>
      </c>
      <c r="D574">
        <v>1</v>
      </c>
      <c r="E574">
        <v>70</v>
      </c>
      <c r="F574">
        <v>0</v>
      </c>
      <c r="G574">
        <v>10</v>
      </c>
      <c r="H574">
        <v>2</v>
      </c>
      <c r="I574">
        <v>6</v>
      </c>
      <c r="J574">
        <v>0</v>
      </c>
      <c r="K574">
        <v>290</v>
      </c>
      <c r="L574">
        <v>4</v>
      </c>
      <c r="M574">
        <v>70</v>
      </c>
      <c r="N574" t="s">
        <v>38</v>
      </c>
      <c r="O574" t="s">
        <v>165</v>
      </c>
      <c r="P574" t="s">
        <v>56</v>
      </c>
      <c r="Q574" t="s">
        <v>55</v>
      </c>
      <c r="R574" t="s">
        <v>30</v>
      </c>
      <c r="S574" t="s">
        <v>513</v>
      </c>
      <c r="T574" t="s">
        <v>143</v>
      </c>
    </row>
    <row r="575" spans="1:20" x14ac:dyDescent="0.25">
      <c r="A575" t="s">
        <v>122</v>
      </c>
      <c r="B575" t="s">
        <v>514</v>
      </c>
      <c r="C575" t="s">
        <v>515</v>
      </c>
      <c r="D575">
        <v>1</v>
      </c>
      <c r="E575">
        <v>690</v>
      </c>
      <c r="F575">
        <v>5</v>
      </c>
      <c r="G575">
        <v>49</v>
      </c>
      <c r="H575">
        <v>28</v>
      </c>
      <c r="I575">
        <v>54</v>
      </c>
      <c r="J575">
        <v>125</v>
      </c>
      <c r="K575">
        <v>770</v>
      </c>
      <c r="L575">
        <v>11</v>
      </c>
      <c r="M575">
        <v>690</v>
      </c>
      <c r="N575" t="s">
        <v>36</v>
      </c>
      <c r="O575" t="s">
        <v>217</v>
      </c>
      <c r="P575" t="s">
        <v>516</v>
      </c>
      <c r="Q575" t="s">
        <v>517</v>
      </c>
      <c r="R575" t="s">
        <v>518</v>
      </c>
      <c r="S575" t="s">
        <v>519</v>
      </c>
      <c r="T575" t="s">
        <v>119</v>
      </c>
    </row>
    <row r="576" spans="1:20" x14ac:dyDescent="0.25">
      <c r="A576" t="s">
        <v>122</v>
      </c>
      <c r="C576" t="s">
        <v>520</v>
      </c>
      <c r="D576">
        <v>2</v>
      </c>
      <c r="E576">
        <v>214</v>
      </c>
      <c r="F576">
        <v>2.4216000000000002</v>
      </c>
      <c r="G576">
        <v>21.753799999999998</v>
      </c>
      <c r="H576">
        <v>13.5038</v>
      </c>
      <c r="I576">
        <v>6.5831999999999997</v>
      </c>
      <c r="J576">
        <v>0</v>
      </c>
      <c r="K576">
        <v>368.54719999999998</v>
      </c>
      <c r="L576">
        <v>1.6332</v>
      </c>
      <c r="M576">
        <v>107</v>
      </c>
      <c r="N576">
        <v>1.2108000000000001</v>
      </c>
      <c r="O576">
        <v>10.876899999999999</v>
      </c>
      <c r="P576">
        <v>6.7519</v>
      </c>
      <c r="Q576">
        <v>3.2915999999999999</v>
      </c>
      <c r="R576">
        <v>0</v>
      </c>
      <c r="S576">
        <v>184.27359999999999</v>
      </c>
      <c r="T576">
        <v>0.81659999999999999</v>
      </c>
    </row>
    <row r="579" spans="1:12" x14ac:dyDescent="0.25">
      <c r="A579" s="2" t="s">
        <v>79</v>
      </c>
    </row>
    <row r="580" spans="1:12" x14ac:dyDescent="0.25">
      <c r="A580" t="s">
        <v>80</v>
      </c>
      <c r="B580" t="s">
        <v>81</v>
      </c>
      <c r="C580" t="s">
        <v>82</v>
      </c>
      <c r="D580" t="s">
        <v>83</v>
      </c>
      <c r="E580" t="s">
        <v>84</v>
      </c>
    </row>
    <row r="581" spans="1:12" x14ac:dyDescent="0.25">
      <c r="A581" t="s">
        <v>85</v>
      </c>
      <c r="B581">
        <v>30</v>
      </c>
      <c r="C581">
        <v>581</v>
      </c>
      <c r="D581">
        <v>0</v>
      </c>
      <c r="E581" t="s">
        <v>86</v>
      </c>
    </row>
    <row r="584" spans="1:12" x14ac:dyDescent="0.25">
      <c r="A584" s="2" t="s">
        <v>88</v>
      </c>
    </row>
    <row r="585" spans="1:12" x14ac:dyDescent="0.25">
      <c r="E585" s="2" t="s">
        <v>15</v>
      </c>
      <c r="F585" s="2" t="s">
        <v>16</v>
      </c>
      <c r="G585" s="2" t="s">
        <v>89</v>
      </c>
      <c r="H585" s="2" t="s">
        <v>90</v>
      </c>
      <c r="I585" s="2" t="s">
        <v>19</v>
      </c>
      <c r="J585" s="2" t="s">
        <v>20</v>
      </c>
      <c r="K585" s="2" t="s">
        <v>21</v>
      </c>
      <c r="L585" s="2" t="s">
        <v>22</v>
      </c>
    </row>
    <row r="586" spans="1:12" x14ac:dyDescent="0.25">
      <c r="E586">
        <v>2484.14</v>
      </c>
      <c r="F586">
        <v>57.77</v>
      </c>
      <c r="G586">
        <v>225.2</v>
      </c>
      <c r="H586">
        <v>130.12</v>
      </c>
      <c r="I586">
        <v>93.99</v>
      </c>
      <c r="J586">
        <v>185</v>
      </c>
      <c r="K586" t="s">
        <v>521</v>
      </c>
      <c r="L586">
        <v>49.35</v>
      </c>
    </row>
    <row r="587" spans="1:12" x14ac:dyDescent="0.25">
      <c r="E587" s="2" t="s">
        <v>92</v>
      </c>
      <c r="F587" t="s">
        <v>244</v>
      </c>
    </row>
    <row r="588" spans="1:12" x14ac:dyDescent="0.25">
      <c r="E588" s="2" t="s">
        <v>94</v>
      </c>
      <c r="F588" t="s">
        <v>522</v>
      </c>
    </row>
    <row r="589" spans="1:12" x14ac:dyDescent="0.25">
      <c r="E589" s="2" t="s">
        <v>82</v>
      </c>
      <c r="F589">
        <v>581</v>
      </c>
    </row>
    <row r="590" spans="1:12" x14ac:dyDescent="0.25">
      <c r="E590" t="s">
        <v>96</v>
      </c>
      <c r="F590">
        <f>2484.14-F589</f>
        <v>1903.1399999999999</v>
      </c>
    </row>
    <row r="592" spans="1:12" ht="15.75" x14ac:dyDescent="0.25">
      <c r="A592" s="1" t="s">
        <v>0</v>
      </c>
      <c r="B592" s="2" t="s">
        <v>523</v>
      </c>
    </row>
    <row r="594" spans="1:20" ht="15.75" x14ac:dyDescent="0.25">
      <c r="A594" s="1" t="s">
        <v>2</v>
      </c>
    </row>
    <row r="595" spans="1:20" x14ac:dyDescent="0.25">
      <c r="A595" s="2" t="s">
        <v>3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8</v>
      </c>
      <c r="G595" s="2" t="s">
        <v>9</v>
      </c>
      <c r="H595" s="2" t="s">
        <v>10</v>
      </c>
      <c r="I595" s="2" t="s">
        <v>11</v>
      </c>
      <c r="J595" s="2" t="s">
        <v>12</v>
      </c>
      <c r="K595" s="2" t="s">
        <v>13</v>
      </c>
      <c r="L595" s="2" t="s">
        <v>14</v>
      </c>
      <c r="M595" s="2" t="s">
        <v>15</v>
      </c>
      <c r="N595" s="2" t="s">
        <v>16</v>
      </c>
      <c r="O595" s="2" t="s">
        <v>17</v>
      </c>
      <c r="P595" s="2" t="s">
        <v>18</v>
      </c>
      <c r="Q595" s="2" t="s">
        <v>19</v>
      </c>
      <c r="R595" s="2" t="s">
        <v>20</v>
      </c>
      <c r="S595" s="2" t="s">
        <v>21</v>
      </c>
      <c r="T595" s="2" t="s">
        <v>22</v>
      </c>
    </row>
    <row r="596" spans="1:20" x14ac:dyDescent="0.25">
      <c r="A596" t="s">
        <v>23</v>
      </c>
      <c r="B596" t="s">
        <v>24</v>
      </c>
      <c r="C596" t="s">
        <v>25</v>
      </c>
      <c r="D596">
        <v>1.5</v>
      </c>
      <c r="E596">
        <v>90</v>
      </c>
      <c r="F596">
        <v>10.5</v>
      </c>
      <c r="G596">
        <v>12</v>
      </c>
      <c r="H596">
        <v>3.75</v>
      </c>
      <c r="I596">
        <v>1.5</v>
      </c>
      <c r="J596">
        <v>0</v>
      </c>
      <c r="K596">
        <v>240</v>
      </c>
      <c r="L596">
        <v>0.75</v>
      </c>
      <c r="M596">
        <v>60</v>
      </c>
      <c r="N596" t="s">
        <v>26</v>
      </c>
      <c r="O596" t="s">
        <v>27</v>
      </c>
      <c r="P596" t="s">
        <v>28</v>
      </c>
      <c r="Q596" t="s">
        <v>29</v>
      </c>
      <c r="R596" t="s">
        <v>30</v>
      </c>
      <c r="S596" t="s">
        <v>31</v>
      </c>
      <c r="T596" t="s">
        <v>32</v>
      </c>
    </row>
    <row r="597" spans="1:20" x14ac:dyDescent="0.25">
      <c r="A597" t="s">
        <v>23</v>
      </c>
      <c r="B597" t="s">
        <v>33</v>
      </c>
      <c r="C597" t="s">
        <v>34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 t="s">
        <v>23</v>
      </c>
      <c r="B598" t="s">
        <v>321</v>
      </c>
      <c r="C598" t="s">
        <v>322</v>
      </c>
      <c r="D598">
        <v>1</v>
      </c>
      <c r="E598">
        <v>80</v>
      </c>
      <c r="F598">
        <v>16</v>
      </c>
      <c r="G598">
        <v>22</v>
      </c>
      <c r="H598">
        <v>0</v>
      </c>
      <c r="I598">
        <v>0</v>
      </c>
      <c r="J598">
        <v>0</v>
      </c>
      <c r="K598">
        <v>0</v>
      </c>
      <c r="L598">
        <v>5</v>
      </c>
      <c r="M598">
        <v>80</v>
      </c>
      <c r="N598" t="s">
        <v>323</v>
      </c>
      <c r="O598" t="s">
        <v>324</v>
      </c>
      <c r="P598" t="s">
        <v>38</v>
      </c>
      <c r="Q598" t="s">
        <v>38</v>
      </c>
      <c r="R598" t="s">
        <v>30</v>
      </c>
      <c r="S598" t="s">
        <v>30</v>
      </c>
      <c r="T598" t="s">
        <v>36</v>
      </c>
    </row>
    <row r="599" spans="1:20" x14ac:dyDescent="0.25">
      <c r="A599" t="s">
        <v>23</v>
      </c>
      <c r="B599" t="s">
        <v>455</v>
      </c>
      <c r="C599" t="s">
        <v>456</v>
      </c>
      <c r="D599">
        <v>0.5</v>
      </c>
      <c r="E599">
        <v>45</v>
      </c>
      <c r="F599">
        <v>6.5</v>
      </c>
      <c r="G599">
        <v>10</v>
      </c>
      <c r="H599">
        <v>0.5</v>
      </c>
      <c r="I599">
        <v>0.5</v>
      </c>
      <c r="J599">
        <v>0</v>
      </c>
      <c r="K599">
        <v>0</v>
      </c>
      <c r="L599">
        <v>2</v>
      </c>
      <c r="M599">
        <v>90</v>
      </c>
      <c r="N599" t="s">
        <v>180</v>
      </c>
      <c r="O599" t="s">
        <v>451</v>
      </c>
      <c r="P599" t="s">
        <v>29</v>
      </c>
      <c r="Q599" t="s">
        <v>29</v>
      </c>
      <c r="T599" t="s">
        <v>143</v>
      </c>
    </row>
    <row r="600" spans="1:20" x14ac:dyDescent="0.25">
      <c r="A600" t="s">
        <v>23</v>
      </c>
      <c r="C600" t="s">
        <v>40</v>
      </c>
      <c r="D600">
        <v>1</v>
      </c>
      <c r="E600">
        <v>550</v>
      </c>
      <c r="F600">
        <v>7</v>
      </c>
      <c r="G600">
        <v>53</v>
      </c>
      <c r="H600">
        <v>29.5</v>
      </c>
      <c r="I600">
        <v>17.5</v>
      </c>
      <c r="J600">
        <v>0</v>
      </c>
      <c r="K600">
        <v>51.5</v>
      </c>
      <c r="L600">
        <v>15</v>
      </c>
      <c r="M600">
        <v>550</v>
      </c>
      <c r="N600">
        <v>7</v>
      </c>
      <c r="O600">
        <v>53</v>
      </c>
      <c r="P600">
        <v>29.5</v>
      </c>
      <c r="Q600">
        <v>17.5</v>
      </c>
      <c r="R600">
        <v>0</v>
      </c>
      <c r="S600">
        <v>51.5</v>
      </c>
      <c r="T600">
        <v>15</v>
      </c>
    </row>
    <row r="601" spans="1:20" x14ac:dyDescent="0.25">
      <c r="A601" t="s">
        <v>23</v>
      </c>
      <c r="B601" t="s">
        <v>200</v>
      </c>
      <c r="C601" t="s">
        <v>201</v>
      </c>
      <c r="D601">
        <v>0.5</v>
      </c>
      <c r="E601">
        <v>45</v>
      </c>
      <c r="F601">
        <v>3</v>
      </c>
      <c r="G601">
        <v>4.5</v>
      </c>
      <c r="H601">
        <v>1.75</v>
      </c>
      <c r="I601">
        <v>3</v>
      </c>
      <c r="J601">
        <v>0</v>
      </c>
      <c r="K601">
        <v>55</v>
      </c>
      <c r="L601">
        <v>1</v>
      </c>
      <c r="M601">
        <v>90</v>
      </c>
      <c r="N601">
        <v>6</v>
      </c>
      <c r="O601">
        <v>9</v>
      </c>
      <c r="P601">
        <v>3.5</v>
      </c>
      <c r="Q601">
        <v>6</v>
      </c>
      <c r="R601">
        <v>0</v>
      </c>
      <c r="S601">
        <v>110</v>
      </c>
      <c r="T601">
        <v>2</v>
      </c>
    </row>
    <row r="602" spans="1:20" x14ac:dyDescent="0.25">
      <c r="A602" t="s">
        <v>23</v>
      </c>
      <c r="C602" t="s">
        <v>325</v>
      </c>
      <c r="D602">
        <v>1</v>
      </c>
      <c r="E602">
        <v>62</v>
      </c>
      <c r="F602">
        <v>12.247999999999999</v>
      </c>
      <c r="G602">
        <v>15.39</v>
      </c>
      <c r="H602">
        <v>0.16</v>
      </c>
      <c r="I602">
        <v>1.23</v>
      </c>
      <c r="J602">
        <v>0</v>
      </c>
      <c r="K602">
        <v>0</v>
      </c>
      <c r="L602">
        <v>3.1440000000000001</v>
      </c>
      <c r="M602">
        <v>62</v>
      </c>
      <c r="N602" t="s">
        <v>326</v>
      </c>
      <c r="O602" t="s">
        <v>327</v>
      </c>
      <c r="P602" t="s">
        <v>328</v>
      </c>
      <c r="Q602" t="s">
        <v>329</v>
      </c>
      <c r="R602" t="s">
        <v>30</v>
      </c>
      <c r="S602" t="s">
        <v>30</v>
      </c>
      <c r="T602" t="s">
        <v>330</v>
      </c>
    </row>
    <row r="603" spans="1:20" x14ac:dyDescent="0.25">
      <c r="A603" t="s">
        <v>51</v>
      </c>
      <c r="B603" t="s">
        <v>287</v>
      </c>
      <c r="C603" t="s">
        <v>524</v>
      </c>
      <c r="D603">
        <v>2</v>
      </c>
      <c r="E603">
        <v>960</v>
      </c>
      <c r="F603">
        <v>14</v>
      </c>
      <c r="G603">
        <v>88</v>
      </c>
      <c r="H603">
        <v>50</v>
      </c>
      <c r="I603">
        <v>40</v>
      </c>
      <c r="J603">
        <v>80</v>
      </c>
      <c r="K603">
        <v>1160</v>
      </c>
      <c r="L603">
        <v>10</v>
      </c>
      <c r="M603">
        <v>480</v>
      </c>
      <c r="N603" t="s">
        <v>26</v>
      </c>
      <c r="O603" t="s">
        <v>525</v>
      </c>
      <c r="P603" t="s">
        <v>294</v>
      </c>
      <c r="Q603" t="s">
        <v>451</v>
      </c>
      <c r="R603" t="s">
        <v>65</v>
      </c>
      <c r="S603" t="s">
        <v>526</v>
      </c>
      <c r="T603" t="s">
        <v>36</v>
      </c>
    </row>
    <row r="604" spans="1:20" x14ac:dyDescent="0.25">
      <c r="A604" t="s">
        <v>122</v>
      </c>
      <c r="B604" t="s">
        <v>527</v>
      </c>
      <c r="C604" t="s">
        <v>528</v>
      </c>
      <c r="D604">
        <v>0.25</v>
      </c>
      <c r="E604">
        <v>52.5</v>
      </c>
      <c r="F604">
        <v>2.75</v>
      </c>
      <c r="G604">
        <v>3.25</v>
      </c>
      <c r="H604">
        <v>4</v>
      </c>
      <c r="I604">
        <v>0.75</v>
      </c>
      <c r="K604">
        <v>5</v>
      </c>
      <c r="L604">
        <v>0.5</v>
      </c>
      <c r="M604">
        <v>210</v>
      </c>
      <c r="N604" t="s">
        <v>119</v>
      </c>
      <c r="O604" t="s">
        <v>180</v>
      </c>
      <c r="P604" t="s">
        <v>323</v>
      </c>
      <c r="Q604" t="s">
        <v>61</v>
      </c>
      <c r="S604" t="s">
        <v>72</v>
      </c>
      <c r="T604" t="s">
        <v>56</v>
      </c>
    </row>
    <row r="605" spans="1:20" x14ac:dyDescent="0.25">
      <c r="A605" t="s">
        <v>122</v>
      </c>
      <c r="C605" t="s">
        <v>123</v>
      </c>
      <c r="D605">
        <v>2</v>
      </c>
      <c r="E605">
        <v>184</v>
      </c>
      <c r="F605">
        <v>2.5339999999999998</v>
      </c>
      <c r="G605">
        <v>33.92</v>
      </c>
      <c r="H605">
        <v>3.56</v>
      </c>
      <c r="I605">
        <v>5.54</v>
      </c>
      <c r="J605">
        <v>0</v>
      </c>
      <c r="K605">
        <v>228.36</v>
      </c>
      <c r="L605">
        <v>3.96</v>
      </c>
      <c r="M605">
        <v>92</v>
      </c>
      <c r="N605" t="s">
        <v>124</v>
      </c>
      <c r="O605" t="s">
        <v>125</v>
      </c>
      <c r="P605" t="s">
        <v>126</v>
      </c>
      <c r="Q605" t="s">
        <v>127</v>
      </c>
      <c r="R605" t="s">
        <v>30</v>
      </c>
      <c r="S605" t="s">
        <v>128</v>
      </c>
      <c r="T605" t="s">
        <v>129</v>
      </c>
    </row>
    <row r="606" spans="1:20" x14ac:dyDescent="0.25">
      <c r="A606" t="s">
        <v>122</v>
      </c>
      <c r="C606" t="s">
        <v>529</v>
      </c>
      <c r="D606">
        <v>10</v>
      </c>
      <c r="E606">
        <v>270</v>
      </c>
      <c r="F606">
        <v>0.4</v>
      </c>
      <c r="G606">
        <v>30.2</v>
      </c>
      <c r="H606">
        <v>12.9</v>
      </c>
      <c r="I606">
        <v>7.3</v>
      </c>
      <c r="J606">
        <v>0</v>
      </c>
      <c r="K606">
        <v>363</v>
      </c>
      <c r="L606">
        <v>6</v>
      </c>
      <c r="M606">
        <v>27</v>
      </c>
      <c r="N606" t="s">
        <v>530</v>
      </c>
      <c r="O606" t="s">
        <v>531</v>
      </c>
      <c r="P606" t="s">
        <v>48</v>
      </c>
      <c r="Q606" t="s">
        <v>532</v>
      </c>
      <c r="R606" t="s">
        <v>30</v>
      </c>
      <c r="S606" t="s">
        <v>533</v>
      </c>
      <c r="T606" t="s">
        <v>534</v>
      </c>
    </row>
    <row r="607" spans="1:20" x14ac:dyDescent="0.25">
      <c r="A607" t="s">
        <v>139</v>
      </c>
      <c r="B607" t="s">
        <v>500</v>
      </c>
      <c r="C607" t="s">
        <v>535</v>
      </c>
      <c r="D607">
        <v>2</v>
      </c>
      <c r="E607">
        <v>340</v>
      </c>
      <c r="F607">
        <v>2</v>
      </c>
      <c r="G607">
        <v>10</v>
      </c>
      <c r="H607">
        <v>30</v>
      </c>
      <c r="I607">
        <v>12</v>
      </c>
      <c r="J607">
        <v>0</v>
      </c>
      <c r="K607">
        <v>0</v>
      </c>
      <c r="L607">
        <v>6</v>
      </c>
      <c r="M607">
        <v>170</v>
      </c>
      <c r="N607" t="s">
        <v>29</v>
      </c>
      <c r="O607" t="s">
        <v>36</v>
      </c>
      <c r="P607" t="s">
        <v>414</v>
      </c>
      <c r="Q607" t="s">
        <v>55</v>
      </c>
      <c r="T607" t="s">
        <v>61</v>
      </c>
    </row>
    <row r="610" spans="1:12" x14ac:dyDescent="0.25">
      <c r="A610" s="2" t="s">
        <v>79</v>
      </c>
    </row>
    <row r="611" spans="1:12" x14ac:dyDescent="0.25">
      <c r="A611" t="s">
        <v>80</v>
      </c>
      <c r="B611" t="s">
        <v>81</v>
      </c>
      <c r="C611" t="s">
        <v>82</v>
      </c>
      <c r="D611" t="s">
        <v>83</v>
      </c>
      <c r="E611" t="s">
        <v>84</v>
      </c>
    </row>
    <row r="612" spans="1:12" x14ac:dyDescent="0.25">
      <c r="A612" t="s">
        <v>85</v>
      </c>
      <c r="B612">
        <v>30</v>
      </c>
      <c r="C612">
        <v>145</v>
      </c>
      <c r="D612">
        <v>0</v>
      </c>
      <c r="E612" t="s">
        <v>86</v>
      </c>
    </row>
    <row r="615" spans="1:12" x14ac:dyDescent="0.25">
      <c r="A615" s="2" t="s">
        <v>88</v>
      </c>
    </row>
    <row r="616" spans="1:12" x14ac:dyDescent="0.25">
      <c r="E616" s="2" t="s">
        <v>15</v>
      </c>
      <c r="F616" s="2" t="s">
        <v>16</v>
      </c>
      <c r="G616" s="2" t="s">
        <v>89</v>
      </c>
      <c r="H616" s="2" t="s">
        <v>90</v>
      </c>
      <c r="I616" s="2" t="s">
        <v>19</v>
      </c>
      <c r="J616" s="2" t="s">
        <v>20</v>
      </c>
      <c r="K616" s="2" t="s">
        <v>21</v>
      </c>
      <c r="L616" s="2" t="s">
        <v>22</v>
      </c>
    </row>
    <row r="617" spans="1:12" x14ac:dyDescent="0.25">
      <c r="E617">
        <v>2678.5</v>
      </c>
      <c r="F617">
        <v>76.930000000000007</v>
      </c>
      <c r="G617">
        <v>282.26</v>
      </c>
      <c r="H617">
        <v>136.12</v>
      </c>
      <c r="I617">
        <v>89.32</v>
      </c>
      <c r="J617">
        <v>80</v>
      </c>
      <c r="K617" t="s">
        <v>536</v>
      </c>
      <c r="L617">
        <v>53.35</v>
      </c>
    </row>
    <row r="618" spans="1:12" x14ac:dyDescent="0.25">
      <c r="E618" s="2" t="s">
        <v>92</v>
      </c>
      <c r="F618" t="s">
        <v>537</v>
      </c>
    </row>
    <row r="619" spans="1:12" x14ac:dyDescent="0.25">
      <c r="E619" s="2" t="s">
        <v>94</v>
      </c>
      <c r="F619" t="s">
        <v>538</v>
      </c>
    </row>
    <row r="620" spans="1:12" x14ac:dyDescent="0.25">
      <c r="E620" s="2" t="s">
        <v>82</v>
      </c>
      <c r="F620">
        <v>145</v>
      </c>
    </row>
    <row r="621" spans="1:12" x14ac:dyDescent="0.25">
      <c r="E621" t="s">
        <v>96</v>
      </c>
      <c r="F621">
        <f>2678.5-F620</f>
        <v>2533.5</v>
      </c>
    </row>
    <row r="623" spans="1:12" ht="15.75" x14ac:dyDescent="0.25">
      <c r="A623" s="1" t="s">
        <v>0</v>
      </c>
      <c r="B623" s="2" t="s">
        <v>539</v>
      </c>
    </row>
    <row r="625" spans="1:20" ht="15.75" x14ac:dyDescent="0.25">
      <c r="A625" s="1" t="s">
        <v>2</v>
      </c>
    </row>
    <row r="626" spans="1:20" x14ac:dyDescent="0.25">
      <c r="A626" s="2" t="s">
        <v>3</v>
      </c>
      <c r="B626" s="2" t="s">
        <v>4</v>
      </c>
      <c r="C626" s="2" t="s">
        <v>5</v>
      </c>
      <c r="D626" s="2" t="s">
        <v>6</v>
      </c>
      <c r="E626" s="2" t="s">
        <v>7</v>
      </c>
      <c r="F626" s="2" t="s">
        <v>8</v>
      </c>
      <c r="G626" s="2" t="s">
        <v>9</v>
      </c>
      <c r="H626" s="2" t="s">
        <v>10</v>
      </c>
      <c r="I626" s="2" t="s">
        <v>11</v>
      </c>
      <c r="J626" s="2" t="s">
        <v>12</v>
      </c>
      <c r="K626" s="2" t="s">
        <v>13</v>
      </c>
      <c r="L626" s="2" t="s">
        <v>14</v>
      </c>
      <c r="M626" s="2" t="s">
        <v>15</v>
      </c>
      <c r="N626" s="2" t="s">
        <v>16</v>
      </c>
      <c r="O626" s="2" t="s">
        <v>17</v>
      </c>
      <c r="P626" s="2" t="s">
        <v>18</v>
      </c>
      <c r="Q626" s="2" t="s">
        <v>19</v>
      </c>
      <c r="R626" s="2" t="s">
        <v>20</v>
      </c>
      <c r="S626" s="2" t="s">
        <v>21</v>
      </c>
      <c r="T626" s="2" t="s">
        <v>22</v>
      </c>
    </row>
    <row r="627" spans="1:20" x14ac:dyDescent="0.25">
      <c r="A627" t="s">
        <v>23</v>
      </c>
      <c r="B627" t="s">
        <v>24</v>
      </c>
      <c r="C627" t="s">
        <v>25</v>
      </c>
      <c r="D627">
        <v>2</v>
      </c>
      <c r="E627">
        <v>120</v>
      </c>
      <c r="F627">
        <v>14</v>
      </c>
      <c r="G627">
        <v>16</v>
      </c>
      <c r="H627">
        <v>5</v>
      </c>
      <c r="I627">
        <v>2</v>
      </c>
      <c r="J627">
        <v>0</v>
      </c>
      <c r="K627">
        <v>320</v>
      </c>
      <c r="L627">
        <v>1</v>
      </c>
      <c r="M627">
        <v>60</v>
      </c>
      <c r="N627" t="s">
        <v>26</v>
      </c>
      <c r="O627" t="s">
        <v>27</v>
      </c>
      <c r="P627" t="s">
        <v>28</v>
      </c>
      <c r="Q627" t="s">
        <v>29</v>
      </c>
      <c r="R627" t="s">
        <v>30</v>
      </c>
      <c r="S627" t="s">
        <v>31</v>
      </c>
      <c r="T627" t="s">
        <v>32</v>
      </c>
    </row>
    <row r="628" spans="1:20" x14ac:dyDescent="0.25">
      <c r="A628" t="s">
        <v>23</v>
      </c>
      <c r="B628" t="s">
        <v>33</v>
      </c>
      <c r="C628" t="s">
        <v>34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25">
      <c r="A629" t="s">
        <v>23</v>
      </c>
      <c r="B629" t="s">
        <v>321</v>
      </c>
      <c r="C629" t="s">
        <v>322</v>
      </c>
      <c r="D629">
        <v>1</v>
      </c>
      <c r="E629">
        <v>80</v>
      </c>
      <c r="F629">
        <v>16</v>
      </c>
      <c r="G629">
        <v>22</v>
      </c>
      <c r="H629">
        <v>0</v>
      </c>
      <c r="I629">
        <v>0</v>
      </c>
      <c r="J629">
        <v>0</v>
      </c>
      <c r="K629">
        <v>0</v>
      </c>
      <c r="L629">
        <v>5</v>
      </c>
      <c r="M629">
        <v>80</v>
      </c>
      <c r="N629" t="s">
        <v>323</v>
      </c>
      <c r="O629" t="s">
        <v>324</v>
      </c>
      <c r="P629" t="s">
        <v>38</v>
      </c>
      <c r="Q629" t="s">
        <v>38</v>
      </c>
      <c r="R629" t="s">
        <v>30</v>
      </c>
      <c r="S629" t="s">
        <v>30</v>
      </c>
      <c r="T629" t="s">
        <v>36</v>
      </c>
    </row>
    <row r="630" spans="1:20" x14ac:dyDescent="0.25">
      <c r="A630" t="s">
        <v>23</v>
      </c>
      <c r="C630" t="s">
        <v>40</v>
      </c>
      <c r="D630">
        <v>1</v>
      </c>
      <c r="E630">
        <v>550</v>
      </c>
      <c r="F630">
        <v>7</v>
      </c>
      <c r="G630">
        <v>53</v>
      </c>
      <c r="H630">
        <v>29.5</v>
      </c>
      <c r="I630">
        <v>17.5</v>
      </c>
      <c r="J630">
        <v>0</v>
      </c>
      <c r="K630">
        <v>51.5</v>
      </c>
      <c r="L630">
        <v>15</v>
      </c>
      <c r="M630">
        <v>550</v>
      </c>
      <c r="N630">
        <v>7</v>
      </c>
      <c r="O630">
        <v>53</v>
      </c>
      <c r="P630">
        <v>29.5</v>
      </c>
      <c r="Q630">
        <v>17.5</v>
      </c>
      <c r="R630">
        <v>0</v>
      </c>
      <c r="S630">
        <v>51.5</v>
      </c>
      <c r="T630">
        <v>15</v>
      </c>
    </row>
    <row r="631" spans="1:20" x14ac:dyDescent="0.25">
      <c r="A631" t="s">
        <v>23</v>
      </c>
      <c r="B631" t="s">
        <v>42</v>
      </c>
      <c r="C631" t="s">
        <v>43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5">
      <c r="A632" t="s">
        <v>23</v>
      </c>
      <c r="C632" t="s">
        <v>325</v>
      </c>
      <c r="D632">
        <v>1</v>
      </c>
      <c r="E632">
        <v>62</v>
      </c>
      <c r="F632">
        <v>12.247999999999999</v>
      </c>
      <c r="G632">
        <v>15.39</v>
      </c>
      <c r="H632">
        <v>0.16</v>
      </c>
      <c r="I632">
        <v>1.23</v>
      </c>
      <c r="J632">
        <v>0</v>
      </c>
      <c r="K632">
        <v>0</v>
      </c>
      <c r="L632">
        <v>3.1440000000000001</v>
      </c>
      <c r="M632">
        <v>62</v>
      </c>
      <c r="N632" t="s">
        <v>326</v>
      </c>
      <c r="O632" t="s">
        <v>327</v>
      </c>
      <c r="P632" t="s">
        <v>328</v>
      </c>
      <c r="Q632" t="s">
        <v>329</v>
      </c>
      <c r="R632" t="s">
        <v>30</v>
      </c>
      <c r="S632" t="s">
        <v>30</v>
      </c>
      <c r="T632" t="s">
        <v>330</v>
      </c>
    </row>
    <row r="633" spans="1:20" x14ac:dyDescent="0.25">
      <c r="A633" t="s">
        <v>51</v>
      </c>
      <c r="B633" t="s">
        <v>112</v>
      </c>
      <c r="C633" t="s">
        <v>113</v>
      </c>
      <c r="D633">
        <v>1</v>
      </c>
      <c r="E633">
        <v>60</v>
      </c>
      <c r="F633">
        <v>0</v>
      </c>
      <c r="G633">
        <v>2</v>
      </c>
      <c r="H633">
        <v>4.5</v>
      </c>
      <c r="I633">
        <v>2</v>
      </c>
      <c r="J633">
        <v>0</v>
      </c>
      <c r="K633">
        <v>230</v>
      </c>
      <c r="L633">
        <v>1</v>
      </c>
      <c r="M633">
        <v>60</v>
      </c>
      <c r="N633" t="s">
        <v>38</v>
      </c>
      <c r="O633" t="s">
        <v>56</v>
      </c>
      <c r="P633" t="s">
        <v>114</v>
      </c>
      <c r="Q633" t="s">
        <v>56</v>
      </c>
      <c r="R633" t="s">
        <v>30</v>
      </c>
      <c r="S633" t="s">
        <v>115</v>
      </c>
      <c r="T633" t="s">
        <v>29</v>
      </c>
    </row>
    <row r="634" spans="1:20" x14ac:dyDescent="0.25">
      <c r="A634" t="s">
        <v>51</v>
      </c>
      <c r="B634" t="s">
        <v>460</v>
      </c>
      <c r="C634" t="s">
        <v>461</v>
      </c>
      <c r="D634">
        <v>8</v>
      </c>
      <c r="E634">
        <v>720</v>
      </c>
      <c r="F634">
        <v>16</v>
      </c>
      <c r="G634">
        <v>80</v>
      </c>
      <c r="H634">
        <v>36</v>
      </c>
      <c r="I634">
        <v>16</v>
      </c>
      <c r="J634">
        <v>80</v>
      </c>
      <c r="K634">
        <v>2480</v>
      </c>
      <c r="L634">
        <v>16</v>
      </c>
      <c r="M634">
        <v>90</v>
      </c>
      <c r="N634" t="s">
        <v>56</v>
      </c>
      <c r="O634" t="s">
        <v>165</v>
      </c>
      <c r="P634" t="s">
        <v>114</v>
      </c>
      <c r="Q634" t="s">
        <v>56</v>
      </c>
      <c r="R634" t="s">
        <v>170</v>
      </c>
      <c r="S634" t="s">
        <v>462</v>
      </c>
      <c r="T634" t="s">
        <v>56</v>
      </c>
    </row>
    <row r="635" spans="1:20" x14ac:dyDescent="0.25">
      <c r="A635" t="s">
        <v>51</v>
      </c>
      <c r="B635" t="s">
        <v>174</v>
      </c>
      <c r="C635" t="s">
        <v>175</v>
      </c>
      <c r="D635">
        <v>2</v>
      </c>
      <c r="E635">
        <v>200</v>
      </c>
      <c r="F635">
        <v>2</v>
      </c>
      <c r="G635">
        <v>34</v>
      </c>
      <c r="H635">
        <v>0</v>
      </c>
      <c r="I635">
        <v>16</v>
      </c>
      <c r="J635">
        <v>0</v>
      </c>
      <c r="K635">
        <v>260</v>
      </c>
      <c r="L635">
        <v>14</v>
      </c>
      <c r="M635">
        <v>100</v>
      </c>
      <c r="N635" t="s">
        <v>29</v>
      </c>
      <c r="O635" t="s">
        <v>176</v>
      </c>
      <c r="P635" t="s">
        <v>38</v>
      </c>
      <c r="Q635" t="s">
        <v>27</v>
      </c>
      <c r="R635" t="s">
        <v>30</v>
      </c>
      <c r="S635" t="s">
        <v>177</v>
      </c>
      <c r="T635" t="s">
        <v>26</v>
      </c>
    </row>
    <row r="636" spans="1:20" x14ac:dyDescent="0.25">
      <c r="A636" t="s">
        <v>51</v>
      </c>
      <c r="B636" t="s">
        <v>540</v>
      </c>
      <c r="C636" t="s">
        <v>540</v>
      </c>
      <c r="D636">
        <v>1.5</v>
      </c>
      <c r="E636">
        <v>223.5</v>
      </c>
      <c r="F636">
        <v>24.900000000000002</v>
      </c>
      <c r="G636">
        <v>48.150000000000006</v>
      </c>
      <c r="H636">
        <v>2.5499999999999998</v>
      </c>
      <c r="I636">
        <v>7.1999999999999993</v>
      </c>
      <c r="J636">
        <v>0</v>
      </c>
      <c r="K636">
        <v>232.5</v>
      </c>
      <c r="L636">
        <v>5.25</v>
      </c>
      <c r="M636">
        <v>149</v>
      </c>
      <c r="N636" t="s">
        <v>541</v>
      </c>
      <c r="O636" t="s">
        <v>542</v>
      </c>
      <c r="P636" t="s">
        <v>543</v>
      </c>
      <c r="Q636" t="s">
        <v>544</v>
      </c>
      <c r="R636" t="s">
        <v>30</v>
      </c>
      <c r="S636" t="s">
        <v>545</v>
      </c>
      <c r="T636" t="s">
        <v>71</v>
      </c>
    </row>
    <row r="637" spans="1:20" x14ac:dyDescent="0.25">
      <c r="A637" t="s">
        <v>51</v>
      </c>
      <c r="C637" t="s">
        <v>473</v>
      </c>
      <c r="D637">
        <v>1</v>
      </c>
      <c r="E637">
        <v>36</v>
      </c>
      <c r="F637">
        <v>4.6619999999999999</v>
      </c>
      <c r="G637">
        <v>7.76</v>
      </c>
      <c r="H637">
        <v>0.56000000000000005</v>
      </c>
      <c r="I637">
        <v>1.64</v>
      </c>
      <c r="J637">
        <v>0</v>
      </c>
      <c r="K637">
        <v>1.8</v>
      </c>
      <c r="L637">
        <v>2.52</v>
      </c>
      <c r="M637">
        <v>36</v>
      </c>
      <c r="N637" t="s">
        <v>474</v>
      </c>
      <c r="O637" t="s">
        <v>475</v>
      </c>
      <c r="P637" t="s">
        <v>476</v>
      </c>
      <c r="Q637" t="s">
        <v>477</v>
      </c>
      <c r="R637" t="s">
        <v>30</v>
      </c>
      <c r="S637" t="s">
        <v>478</v>
      </c>
      <c r="T637" t="s">
        <v>479</v>
      </c>
    </row>
    <row r="640" spans="1:20" x14ac:dyDescent="0.25">
      <c r="A640" s="2" t="s">
        <v>79</v>
      </c>
    </row>
    <row r="641" spans="1:20" x14ac:dyDescent="0.25">
      <c r="A641" t="s">
        <v>80</v>
      </c>
      <c r="B641" t="s">
        <v>81</v>
      </c>
      <c r="C641" t="s">
        <v>82</v>
      </c>
      <c r="D641" t="s">
        <v>83</v>
      </c>
      <c r="E641" t="s">
        <v>84</v>
      </c>
    </row>
    <row r="642" spans="1:20" x14ac:dyDescent="0.25">
      <c r="A642" t="s">
        <v>85</v>
      </c>
      <c r="B642">
        <v>30</v>
      </c>
      <c r="C642">
        <v>48</v>
      </c>
      <c r="D642">
        <v>0</v>
      </c>
      <c r="E642" t="s">
        <v>86</v>
      </c>
    </row>
    <row r="645" spans="1:20" x14ac:dyDescent="0.25">
      <c r="A645" s="2" t="s">
        <v>88</v>
      </c>
    </row>
    <row r="646" spans="1:20" x14ac:dyDescent="0.25">
      <c r="E646" s="2" t="s">
        <v>15</v>
      </c>
      <c r="F646" s="2" t="s">
        <v>16</v>
      </c>
      <c r="G646" s="2" t="s">
        <v>89</v>
      </c>
      <c r="H646" s="2" t="s">
        <v>90</v>
      </c>
      <c r="I646" s="2" t="s">
        <v>19</v>
      </c>
      <c r="J646" s="2" t="s">
        <v>20</v>
      </c>
      <c r="K646" s="2" t="s">
        <v>21</v>
      </c>
      <c r="L646" s="2" t="s">
        <v>22</v>
      </c>
    </row>
    <row r="647" spans="1:20" x14ac:dyDescent="0.25">
      <c r="E647">
        <v>2051.5</v>
      </c>
      <c r="F647">
        <v>96.81</v>
      </c>
      <c r="G647">
        <v>278.3</v>
      </c>
      <c r="H647">
        <v>78.27</v>
      </c>
      <c r="I647">
        <v>63.57</v>
      </c>
      <c r="J647">
        <v>80</v>
      </c>
      <c r="K647" t="s">
        <v>546</v>
      </c>
      <c r="L647">
        <v>62.91</v>
      </c>
    </row>
    <row r="648" spans="1:20" x14ac:dyDescent="0.25">
      <c r="E648" s="2" t="s">
        <v>92</v>
      </c>
      <c r="F648" t="s">
        <v>537</v>
      </c>
    </row>
    <row r="649" spans="1:20" x14ac:dyDescent="0.25">
      <c r="E649" s="2" t="s">
        <v>94</v>
      </c>
      <c r="F649" t="s">
        <v>547</v>
      </c>
    </row>
    <row r="650" spans="1:20" x14ac:dyDescent="0.25">
      <c r="E650" s="2" t="s">
        <v>82</v>
      </c>
      <c r="F650">
        <v>48</v>
      </c>
    </row>
    <row r="651" spans="1:20" x14ac:dyDescent="0.25">
      <c r="E651" t="s">
        <v>96</v>
      </c>
      <c r="F651">
        <f>2051.5-F650</f>
        <v>2003.5</v>
      </c>
    </row>
    <row r="653" spans="1:20" ht="15.75" x14ac:dyDescent="0.25">
      <c r="A653" s="1" t="s">
        <v>0</v>
      </c>
      <c r="B653" s="2" t="s">
        <v>548</v>
      </c>
    </row>
    <row r="655" spans="1:20" ht="15.75" x14ac:dyDescent="0.25">
      <c r="A655" s="1" t="s">
        <v>2</v>
      </c>
    </row>
    <row r="656" spans="1:20" x14ac:dyDescent="0.25">
      <c r="A656" s="2" t="s">
        <v>3</v>
      </c>
      <c r="B656" s="2" t="s">
        <v>4</v>
      </c>
      <c r="C656" s="2" t="s">
        <v>5</v>
      </c>
      <c r="D656" s="2" t="s">
        <v>6</v>
      </c>
      <c r="E656" s="2" t="s">
        <v>7</v>
      </c>
      <c r="F656" s="2" t="s">
        <v>8</v>
      </c>
      <c r="G656" s="2" t="s">
        <v>9</v>
      </c>
      <c r="H656" s="2" t="s">
        <v>10</v>
      </c>
      <c r="I656" s="2" t="s">
        <v>11</v>
      </c>
      <c r="J656" s="2" t="s">
        <v>12</v>
      </c>
      <c r="K656" s="2" t="s">
        <v>13</v>
      </c>
      <c r="L656" s="2" t="s">
        <v>14</v>
      </c>
      <c r="M656" s="2" t="s">
        <v>15</v>
      </c>
      <c r="N656" s="2" t="s">
        <v>16</v>
      </c>
      <c r="O656" s="2" t="s">
        <v>17</v>
      </c>
      <c r="P656" s="2" t="s">
        <v>18</v>
      </c>
      <c r="Q656" s="2" t="s">
        <v>19</v>
      </c>
      <c r="R656" s="2" t="s">
        <v>20</v>
      </c>
      <c r="S656" s="2" t="s">
        <v>21</v>
      </c>
      <c r="T656" s="2" t="s">
        <v>22</v>
      </c>
    </row>
    <row r="657" spans="1:20" x14ac:dyDescent="0.25">
      <c r="A657" t="s">
        <v>23</v>
      </c>
      <c r="B657" t="s">
        <v>33</v>
      </c>
      <c r="C657" t="s">
        <v>34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 t="s">
        <v>23</v>
      </c>
      <c r="B658" t="s">
        <v>321</v>
      </c>
      <c r="C658" t="s">
        <v>322</v>
      </c>
      <c r="D658">
        <v>1</v>
      </c>
      <c r="E658">
        <v>80</v>
      </c>
      <c r="F658">
        <v>16</v>
      </c>
      <c r="G658">
        <v>22</v>
      </c>
      <c r="H658">
        <v>0</v>
      </c>
      <c r="I658">
        <v>0</v>
      </c>
      <c r="J658">
        <v>0</v>
      </c>
      <c r="K658">
        <v>0</v>
      </c>
      <c r="L658">
        <v>5</v>
      </c>
      <c r="M658">
        <v>80</v>
      </c>
      <c r="N658" t="s">
        <v>323</v>
      </c>
      <c r="O658" t="s">
        <v>324</v>
      </c>
      <c r="P658" t="s">
        <v>38</v>
      </c>
      <c r="Q658" t="s">
        <v>38</v>
      </c>
      <c r="R658" t="s">
        <v>30</v>
      </c>
      <c r="S658" t="s">
        <v>30</v>
      </c>
      <c r="T658" t="s">
        <v>36</v>
      </c>
    </row>
    <row r="659" spans="1:20" x14ac:dyDescent="0.25">
      <c r="A659" t="s">
        <v>23</v>
      </c>
      <c r="C659" t="s">
        <v>40</v>
      </c>
      <c r="D659">
        <v>1</v>
      </c>
      <c r="E659">
        <v>550</v>
      </c>
      <c r="F659">
        <v>7</v>
      </c>
      <c r="G659">
        <v>53</v>
      </c>
      <c r="H659">
        <v>29.5</v>
      </c>
      <c r="I659">
        <v>17.5</v>
      </c>
      <c r="J659">
        <v>0</v>
      </c>
      <c r="K659">
        <v>51.5</v>
      </c>
      <c r="L659">
        <v>15</v>
      </c>
      <c r="M659">
        <v>550</v>
      </c>
      <c r="N659">
        <v>7</v>
      </c>
      <c r="O659">
        <v>53</v>
      </c>
      <c r="P659">
        <v>29.5</v>
      </c>
      <c r="Q659">
        <v>17.5</v>
      </c>
      <c r="R659">
        <v>0</v>
      </c>
      <c r="S659">
        <v>51.5</v>
      </c>
      <c r="T659">
        <v>15</v>
      </c>
    </row>
    <row r="660" spans="1:20" x14ac:dyDescent="0.25">
      <c r="A660" t="s">
        <v>23</v>
      </c>
      <c r="B660" t="s">
        <v>200</v>
      </c>
      <c r="C660" t="s">
        <v>201</v>
      </c>
      <c r="D660">
        <v>2</v>
      </c>
      <c r="E660">
        <v>180</v>
      </c>
      <c r="F660">
        <v>12</v>
      </c>
      <c r="G660">
        <v>18</v>
      </c>
      <c r="H660">
        <v>7</v>
      </c>
      <c r="I660">
        <v>12</v>
      </c>
      <c r="J660">
        <v>0</v>
      </c>
      <c r="K660">
        <v>220</v>
      </c>
      <c r="L660">
        <v>4</v>
      </c>
      <c r="M660">
        <v>90</v>
      </c>
      <c r="N660">
        <v>6</v>
      </c>
      <c r="O660">
        <v>9</v>
      </c>
      <c r="P660">
        <v>3.5</v>
      </c>
      <c r="Q660">
        <v>6</v>
      </c>
      <c r="R660">
        <v>0</v>
      </c>
      <c r="S660">
        <v>110</v>
      </c>
      <c r="T660">
        <v>2</v>
      </c>
    </row>
    <row r="661" spans="1:20" x14ac:dyDescent="0.25">
      <c r="A661" t="s">
        <v>23</v>
      </c>
      <c r="C661" t="s">
        <v>325</v>
      </c>
      <c r="D661">
        <v>1</v>
      </c>
      <c r="E661">
        <v>62</v>
      </c>
      <c r="F661">
        <v>12.247999999999999</v>
      </c>
      <c r="G661">
        <v>15.39</v>
      </c>
      <c r="H661">
        <v>0.16</v>
      </c>
      <c r="I661">
        <v>1.23</v>
      </c>
      <c r="J661">
        <v>0</v>
      </c>
      <c r="K661">
        <v>0</v>
      </c>
      <c r="L661">
        <v>3.1440000000000001</v>
      </c>
      <c r="M661">
        <v>62</v>
      </c>
      <c r="N661" t="s">
        <v>326</v>
      </c>
      <c r="O661" t="s">
        <v>327</v>
      </c>
      <c r="P661" t="s">
        <v>328</v>
      </c>
      <c r="Q661" t="s">
        <v>329</v>
      </c>
      <c r="R661" t="s">
        <v>30</v>
      </c>
      <c r="S661" t="s">
        <v>30</v>
      </c>
      <c r="T661" t="s">
        <v>330</v>
      </c>
    </row>
    <row r="662" spans="1:20" x14ac:dyDescent="0.25">
      <c r="A662" t="s">
        <v>51</v>
      </c>
      <c r="B662" t="s">
        <v>112</v>
      </c>
      <c r="C662" t="s">
        <v>113</v>
      </c>
      <c r="D662">
        <v>1</v>
      </c>
      <c r="E662">
        <v>60</v>
      </c>
      <c r="F662">
        <v>0</v>
      </c>
      <c r="G662">
        <v>2</v>
      </c>
      <c r="H662">
        <v>4.5</v>
      </c>
      <c r="I662">
        <v>2</v>
      </c>
      <c r="J662">
        <v>0</v>
      </c>
      <c r="K662">
        <v>230</v>
      </c>
      <c r="L662">
        <v>1</v>
      </c>
      <c r="M662">
        <v>60</v>
      </c>
      <c r="N662" t="s">
        <v>38</v>
      </c>
      <c r="O662" t="s">
        <v>56</v>
      </c>
      <c r="P662" t="s">
        <v>114</v>
      </c>
      <c r="Q662" t="s">
        <v>56</v>
      </c>
      <c r="R662" t="s">
        <v>30</v>
      </c>
      <c r="S662" t="s">
        <v>115</v>
      </c>
      <c r="T662" t="s">
        <v>29</v>
      </c>
    </row>
    <row r="663" spans="1:20" x14ac:dyDescent="0.25">
      <c r="A663" t="s">
        <v>51</v>
      </c>
      <c r="C663" t="s">
        <v>123</v>
      </c>
      <c r="D663">
        <v>1</v>
      </c>
      <c r="E663">
        <v>92</v>
      </c>
      <c r="F663">
        <v>1.2669999999999999</v>
      </c>
      <c r="G663">
        <v>16.96</v>
      </c>
      <c r="H663">
        <v>1.78</v>
      </c>
      <c r="I663">
        <v>2.77</v>
      </c>
      <c r="J663">
        <v>0</v>
      </c>
      <c r="K663">
        <v>114.18</v>
      </c>
      <c r="L663">
        <v>1.98</v>
      </c>
      <c r="M663">
        <v>92</v>
      </c>
      <c r="N663" t="s">
        <v>124</v>
      </c>
      <c r="O663" t="s">
        <v>125</v>
      </c>
      <c r="P663" t="s">
        <v>126</v>
      </c>
      <c r="Q663" t="s">
        <v>127</v>
      </c>
      <c r="R663" t="s">
        <v>30</v>
      </c>
      <c r="S663" t="s">
        <v>128</v>
      </c>
      <c r="T663" t="s">
        <v>129</v>
      </c>
    </row>
    <row r="664" spans="1:20" x14ac:dyDescent="0.25">
      <c r="A664" t="s">
        <v>51</v>
      </c>
      <c r="B664" t="s">
        <v>460</v>
      </c>
      <c r="C664" t="s">
        <v>461</v>
      </c>
      <c r="D664">
        <v>8</v>
      </c>
      <c r="E664">
        <v>720</v>
      </c>
      <c r="F664">
        <v>16</v>
      </c>
      <c r="G664">
        <v>80</v>
      </c>
      <c r="H664">
        <v>36</v>
      </c>
      <c r="I664">
        <v>16</v>
      </c>
      <c r="J664">
        <v>80</v>
      </c>
      <c r="K664">
        <v>2480</v>
      </c>
      <c r="L664">
        <v>16</v>
      </c>
      <c r="M664">
        <v>90</v>
      </c>
      <c r="N664" t="s">
        <v>56</v>
      </c>
      <c r="O664" t="s">
        <v>165</v>
      </c>
      <c r="P664" t="s">
        <v>114</v>
      </c>
      <c r="Q664" t="s">
        <v>56</v>
      </c>
      <c r="R664" t="s">
        <v>170</v>
      </c>
      <c r="S664" t="s">
        <v>462</v>
      </c>
      <c r="T664" t="s">
        <v>56</v>
      </c>
    </row>
    <row r="665" spans="1:20" x14ac:dyDescent="0.25">
      <c r="A665" t="s">
        <v>51</v>
      </c>
      <c r="C665" t="s">
        <v>529</v>
      </c>
      <c r="D665">
        <v>2</v>
      </c>
      <c r="E665">
        <v>54</v>
      </c>
      <c r="F665">
        <v>0.08</v>
      </c>
      <c r="G665">
        <v>6.04</v>
      </c>
      <c r="H665">
        <v>2.58</v>
      </c>
      <c r="I665">
        <v>1.46</v>
      </c>
      <c r="J665">
        <v>0</v>
      </c>
      <c r="K665">
        <v>72.599999999999994</v>
      </c>
      <c r="L665">
        <v>1.2</v>
      </c>
      <c r="M665">
        <v>27</v>
      </c>
      <c r="N665" t="s">
        <v>530</v>
      </c>
      <c r="O665" t="s">
        <v>531</v>
      </c>
      <c r="P665" t="s">
        <v>48</v>
      </c>
      <c r="Q665" t="s">
        <v>532</v>
      </c>
      <c r="R665" t="s">
        <v>30</v>
      </c>
      <c r="S665" t="s">
        <v>533</v>
      </c>
      <c r="T665" t="s">
        <v>534</v>
      </c>
    </row>
    <row r="666" spans="1:20" x14ac:dyDescent="0.25">
      <c r="A666" t="s">
        <v>51</v>
      </c>
      <c r="C666" t="s">
        <v>549</v>
      </c>
      <c r="D666">
        <v>1</v>
      </c>
      <c r="E666">
        <v>144</v>
      </c>
      <c r="F666">
        <v>0.11</v>
      </c>
      <c r="G666">
        <v>3.3</v>
      </c>
      <c r="H666">
        <v>9.68</v>
      </c>
      <c r="I666">
        <v>10.78</v>
      </c>
      <c r="J666">
        <v>1.1000000000000001</v>
      </c>
      <c r="K666">
        <v>366.85</v>
      </c>
      <c r="L666">
        <v>1.925</v>
      </c>
      <c r="M666">
        <v>144</v>
      </c>
      <c r="N666" t="s">
        <v>108</v>
      </c>
      <c r="O666" t="s">
        <v>550</v>
      </c>
      <c r="P666" t="s">
        <v>551</v>
      </c>
      <c r="Q666" t="s">
        <v>552</v>
      </c>
      <c r="R666" t="s">
        <v>553</v>
      </c>
      <c r="S666" t="s">
        <v>554</v>
      </c>
      <c r="T666" t="s">
        <v>555</v>
      </c>
    </row>
    <row r="667" spans="1:20" x14ac:dyDescent="0.25">
      <c r="A667" t="s">
        <v>51</v>
      </c>
      <c r="C667" t="s">
        <v>473</v>
      </c>
      <c r="D667">
        <v>1</v>
      </c>
      <c r="E667">
        <v>36</v>
      </c>
      <c r="F667">
        <v>4.6619999999999999</v>
      </c>
      <c r="G667">
        <v>7.76</v>
      </c>
      <c r="H667">
        <v>0.56000000000000005</v>
      </c>
      <c r="I667">
        <v>1.64</v>
      </c>
      <c r="J667">
        <v>0</v>
      </c>
      <c r="K667">
        <v>1.8</v>
      </c>
      <c r="L667">
        <v>2.52</v>
      </c>
      <c r="M667">
        <v>36</v>
      </c>
      <c r="N667" t="s">
        <v>474</v>
      </c>
      <c r="O667" t="s">
        <v>475</v>
      </c>
      <c r="P667" t="s">
        <v>476</v>
      </c>
      <c r="Q667" t="s">
        <v>477</v>
      </c>
      <c r="R667" t="s">
        <v>30</v>
      </c>
      <c r="S667" t="s">
        <v>478</v>
      </c>
      <c r="T667" t="s">
        <v>479</v>
      </c>
    </row>
    <row r="668" spans="1:20" x14ac:dyDescent="0.25">
      <c r="A668" t="s">
        <v>122</v>
      </c>
      <c r="B668" t="s">
        <v>411</v>
      </c>
      <c r="C668" t="s">
        <v>556</v>
      </c>
      <c r="D668">
        <v>4</v>
      </c>
      <c r="E668">
        <v>200</v>
      </c>
      <c r="F668">
        <v>20</v>
      </c>
      <c r="G668">
        <v>36</v>
      </c>
      <c r="H668">
        <v>6</v>
      </c>
      <c r="I668">
        <v>8</v>
      </c>
      <c r="J668">
        <v>0</v>
      </c>
      <c r="K668">
        <v>360</v>
      </c>
      <c r="L668">
        <v>4</v>
      </c>
      <c r="M668">
        <v>50</v>
      </c>
      <c r="N668" t="s">
        <v>36</v>
      </c>
      <c r="O668" t="s">
        <v>164</v>
      </c>
      <c r="P668" t="s">
        <v>465</v>
      </c>
      <c r="Q668" t="s">
        <v>56</v>
      </c>
      <c r="S668" t="s">
        <v>557</v>
      </c>
      <c r="T668" t="s">
        <v>29</v>
      </c>
    </row>
    <row r="669" spans="1:20" x14ac:dyDescent="0.25">
      <c r="A669" t="s">
        <v>122</v>
      </c>
      <c r="C669" t="s">
        <v>529</v>
      </c>
      <c r="D669">
        <v>5</v>
      </c>
      <c r="E669">
        <v>135</v>
      </c>
      <c r="F669">
        <v>0.2</v>
      </c>
      <c r="G669">
        <v>15.1</v>
      </c>
      <c r="H669">
        <v>6.45</v>
      </c>
      <c r="I669">
        <v>3.65</v>
      </c>
      <c r="J669">
        <v>0</v>
      </c>
      <c r="K669">
        <v>181.5</v>
      </c>
      <c r="L669">
        <v>3</v>
      </c>
      <c r="M669">
        <v>27</v>
      </c>
      <c r="N669" t="s">
        <v>530</v>
      </c>
      <c r="O669" t="s">
        <v>531</v>
      </c>
      <c r="P669" t="s">
        <v>48</v>
      </c>
      <c r="Q669" t="s">
        <v>532</v>
      </c>
      <c r="R669" t="s">
        <v>30</v>
      </c>
      <c r="S669" t="s">
        <v>533</v>
      </c>
      <c r="T669" t="s">
        <v>534</v>
      </c>
    </row>
    <row r="670" spans="1:20" x14ac:dyDescent="0.25">
      <c r="A670" t="s">
        <v>122</v>
      </c>
      <c r="B670" t="s">
        <v>349</v>
      </c>
      <c r="C670" t="s">
        <v>350</v>
      </c>
      <c r="D670">
        <v>2.5</v>
      </c>
      <c r="E670">
        <v>200</v>
      </c>
      <c r="F670">
        <v>2.5</v>
      </c>
      <c r="G670">
        <v>25</v>
      </c>
      <c r="H670">
        <v>8.75</v>
      </c>
      <c r="I670">
        <v>2.5</v>
      </c>
      <c r="J670">
        <v>0</v>
      </c>
      <c r="K670">
        <v>350</v>
      </c>
      <c r="L670">
        <v>0</v>
      </c>
      <c r="M670">
        <v>80</v>
      </c>
      <c r="N670" t="s">
        <v>29</v>
      </c>
      <c r="O670" t="s">
        <v>165</v>
      </c>
      <c r="P670" t="s">
        <v>71</v>
      </c>
      <c r="Q670" t="s">
        <v>29</v>
      </c>
      <c r="S670" t="s">
        <v>351</v>
      </c>
    </row>
    <row r="671" spans="1:20" x14ac:dyDescent="0.25">
      <c r="A671" t="s">
        <v>122</v>
      </c>
      <c r="B671" t="s">
        <v>540</v>
      </c>
      <c r="C671" t="s">
        <v>540</v>
      </c>
      <c r="D671">
        <v>1</v>
      </c>
      <c r="E671">
        <v>149</v>
      </c>
      <c r="F671">
        <v>16.600000000000001</v>
      </c>
      <c r="G671">
        <v>32.1</v>
      </c>
      <c r="H671">
        <v>1.7</v>
      </c>
      <c r="I671">
        <v>4.8</v>
      </c>
      <c r="J671">
        <v>0</v>
      </c>
      <c r="K671">
        <v>155</v>
      </c>
      <c r="L671">
        <v>3.5</v>
      </c>
      <c r="M671">
        <v>149</v>
      </c>
      <c r="N671" t="s">
        <v>541</v>
      </c>
      <c r="O671" t="s">
        <v>542</v>
      </c>
      <c r="P671" t="s">
        <v>543</v>
      </c>
      <c r="Q671" t="s">
        <v>544</v>
      </c>
      <c r="R671" t="s">
        <v>30</v>
      </c>
      <c r="S671" t="s">
        <v>545</v>
      </c>
      <c r="T671" t="s">
        <v>71</v>
      </c>
    </row>
    <row r="674" spans="1:12" x14ac:dyDescent="0.25">
      <c r="A674" s="2" t="s">
        <v>79</v>
      </c>
    </row>
    <row r="675" spans="1:12" x14ac:dyDescent="0.25">
      <c r="A675" t="s">
        <v>80</v>
      </c>
      <c r="B675" t="s">
        <v>81</v>
      </c>
      <c r="C675" t="s">
        <v>82</v>
      </c>
      <c r="D675" t="s">
        <v>83</v>
      </c>
      <c r="E675" t="s">
        <v>84</v>
      </c>
    </row>
    <row r="676" spans="1:12" x14ac:dyDescent="0.25">
      <c r="A676" t="s">
        <v>85</v>
      </c>
      <c r="B676">
        <v>30</v>
      </c>
      <c r="C676">
        <v>209</v>
      </c>
      <c r="D676">
        <v>0</v>
      </c>
      <c r="E676" t="s">
        <v>86</v>
      </c>
    </row>
    <row r="677" spans="1:12" x14ac:dyDescent="0.25">
      <c r="A677" t="s">
        <v>87</v>
      </c>
      <c r="B677">
        <v>15</v>
      </c>
      <c r="C677">
        <v>148</v>
      </c>
      <c r="D677">
        <v>0</v>
      </c>
      <c r="E677" t="s">
        <v>86</v>
      </c>
    </row>
    <row r="680" spans="1:12" x14ac:dyDescent="0.25">
      <c r="A680" s="2" t="s">
        <v>88</v>
      </c>
    </row>
    <row r="681" spans="1:12" x14ac:dyDescent="0.25">
      <c r="E681" s="2" t="s">
        <v>15</v>
      </c>
      <c r="F681" s="2" t="s">
        <v>16</v>
      </c>
      <c r="G681" s="2" t="s">
        <v>89</v>
      </c>
      <c r="H681" s="2" t="s">
        <v>90</v>
      </c>
      <c r="I681" s="2" t="s">
        <v>19</v>
      </c>
      <c r="J681" s="2" t="s">
        <v>20</v>
      </c>
      <c r="K681" s="2" t="s">
        <v>21</v>
      </c>
      <c r="L681" s="2" t="s">
        <v>22</v>
      </c>
    </row>
    <row r="682" spans="1:12" x14ac:dyDescent="0.25">
      <c r="E682">
        <v>2662</v>
      </c>
      <c r="F682">
        <v>108.67</v>
      </c>
      <c r="G682">
        <v>332.65</v>
      </c>
      <c r="H682">
        <v>114.66</v>
      </c>
      <c r="I682">
        <v>84.33</v>
      </c>
      <c r="J682">
        <v>81.099999999999994</v>
      </c>
      <c r="K682" t="s">
        <v>558</v>
      </c>
      <c r="L682">
        <v>62.27</v>
      </c>
    </row>
    <row r="683" spans="1:12" x14ac:dyDescent="0.25">
      <c r="E683" s="2" t="s">
        <v>92</v>
      </c>
      <c r="F683" t="s">
        <v>537</v>
      </c>
    </row>
    <row r="684" spans="1:12" x14ac:dyDescent="0.25">
      <c r="E684" s="2" t="s">
        <v>94</v>
      </c>
      <c r="F684" t="s">
        <v>559</v>
      </c>
    </row>
    <row r="685" spans="1:12" x14ac:dyDescent="0.25">
      <c r="E685" s="2" t="s">
        <v>82</v>
      </c>
      <c r="F685">
        <v>357</v>
      </c>
    </row>
    <row r="686" spans="1:12" x14ac:dyDescent="0.25">
      <c r="E686" t="s">
        <v>96</v>
      </c>
      <c r="F686">
        <f>2662-F685</f>
        <v>2305</v>
      </c>
    </row>
    <row r="688" spans="1:12" ht="15.75" x14ac:dyDescent="0.25">
      <c r="A688" s="1" t="s">
        <v>0</v>
      </c>
      <c r="B688" s="2" t="s">
        <v>560</v>
      </c>
    </row>
    <row r="690" spans="1:20" ht="15.75" x14ac:dyDescent="0.25">
      <c r="A690" s="1" t="s">
        <v>2</v>
      </c>
    </row>
    <row r="691" spans="1:20" x14ac:dyDescent="0.25">
      <c r="A691" s="2" t="s">
        <v>3</v>
      </c>
      <c r="B691" s="2" t="s">
        <v>4</v>
      </c>
      <c r="C691" s="2" t="s">
        <v>5</v>
      </c>
      <c r="D691" s="2" t="s">
        <v>6</v>
      </c>
      <c r="E691" s="2" t="s">
        <v>7</v>
      </c>
      <c r="F691" s="2" t="s">
        <v>8</v>
      </c>
      <c r="G691" s="2" t="s">
        <v>9</v>
      </c>
      <c r="H691" s="2" t="s">
        <v>10</v>
      </c>
      <c r="I691" s="2" t="s">
        <v>11</v>
      </c>
      <c r="J691" s="2" t="s">
        <v>12</v>
      </c>
      <c r="K691" s="2" t="s">
        <v>13</v>
      </c>
      <c r="L691" s="2" t="s">
        <v>14</v>
      </c>
      <c r="M691" s="2" t="s">
        <v>15</v>
      </c>
      <c r="N691" s="2" t="s">
        <v>16</v>
      </c>
      <c r="O691" s="2" t="s">
        <v>17</v>
      </c>
      <c r="P691" s="2" t="s">
        <v>18</v>
      </c>
      <c r="Q691" s="2" t="s">
        <v>19</v>
      </c>
      <c r="R691" s="2" t="s">
        <v>20</v>
      </c>
      <c r="S691" s="2" t="s">
        <v>21</v>
      </c>
      <c r="T691" s="2" t="s">
        <v>22</v>
      </c>
    </row>
    <row r="692" spans="1:20" x14ac:dyDescent="0.25">
      <c r="A692" t="s">
        <v>23</v>
      </c>
      <c r="B692" t="s">
        <v>33</v>
      </c>
      <c r="C692" t="s">
        <v>34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25">
      <c r="A693" t="s">
        <v>23</v>
      </c>
      <c r="C693" t="s">
        <v>35</v>
      </c>
      <c r="D693">
        <v>1</v>
      </c>
      <c r="E693">
        <v>60</v>
      </c>
      <c r="F693">
        <v>5</v>
      </c>
      <c r="G693">
        <v>50</v>
      </c>
      <c r="H693">
        <v>0</v>
      </c>
      <c r="I693">
        <v>0</v>
      </c>
      <c r="J693">
        <v>0</v>
      </c>
      <c r="K693">
        <v>0</v>
      </c>
      <c r="L693">
        <v>30</v>
      </c>
      <c r="M693">
        <v>60</v>
      </c>
      <c r="N693" t="s">
        <v>36</v>
      </c>
      <c r="O693" t="s">
        <v>37</v>
      </c>
      <c r="P693" t="s">
        <v>38</v>
      </c>
      <c r="Q693" t="s">
        <v>38</v>
      </c>
      <c r="R693" t="s">
        <v>30</v>
      </c>
      <c r="S693" t="s">
        <v>30</v>
      </c>
      <c r="T693" t="s">
        <v>39</v>
      </c>
    </row>
    <row r="694" spans="1:20" x14ac:dyDescent="0.25">
      <c r="A694" t="s">
        <v>23</v>
      </c>
      <c r="B694" t="s">
        <v>321</v>
      </c>
      <c r="C694" t="s">
        <v>322</v>
      </c>
      <c r="D694">
        <v>1</v>
      </c>
      <c r="E694">
        <v>80</v>
      </c>
      <c r="F694">
        <v>16</v>
      </c>
      <c r="G694">
        <v>22</v>
      </c>
      <c r="H694">
        <v>0</v>
      </c>
      <c r="I694">
        <v>0</v>
      </c>
      <c r="J694">
        <v>0</v>
      </c>
      <c r="K694">
        <v>0</v>
      </c>
      <c r="L694">
        <v>5</v>
      </c>
      <c r="M694">
        <v>80</v>
      </c>
      <c r="N694" t="s">
        <v>323</v>
      </c>
      <c r="O694" t="s">
        <v>324</v>
      </c>
      <c r="P694" t="s">
        <v>38</v>
      </c>
      <c r="Q694" t="s">
        <v>38</v>
      </c>
      <c r="R694" t="s">
        <v>30</v>
      </c>
      <c r="S694" t="s">
        <v>30</v>
      </c>
      <c r="T694" t="s">
        <v>36</v>
      </c>
    </row>
    <row r="695" spans="1:20" x14ac:dyDescent="0.25">
      <c r="A695" t="s">
        <v>23</v>
      </c>
      <c r="C695" t="s">
        <v>40</v>
      </c>
      <c r="D695">
        <v>1</v>
      </c>
      <c r="E695">
        <v>550</v>
      </c>
      <c r="F695">
        <v>7</v>
      </c>
      <c r="G695">
        <v>53</v>
      </c>
      <c r="H695">
        <v>29.5</v>
      </c>
      <c r="I695">
        <v>17.5</v>
      </c>
      <c r="J695">
        <v>0</v>
      </c>
      <c r="K695">
        <v>51.5</v>
      </c>
      <c r="L695">
        <v>15</v>
      </c>
      <c r="M695">
        <v>550</v>
      </c>
      <c r="N695">
        <v>7</v>
      </c>
      <c r="O695">
        <v>53</v>
      </c>
      <c r="P695">
        <v>29.5</v>
      </c>
      <c r="Q695">
        <v>17.5</v>
      </c>
      <c r="R695">
        <v>0</v>
      </c>
      <c r="S695">
        <v>51.5</v>
      </c>
      <c r="T695">
        <v>15</v>
      </c>
    </row>
    <row r="696" spans="1:20" x14ac:dyDescent="0.25">
      <c r="A696" t="s">
        <v>23</v>
      </c>
      <c r="B696" t="s">
        <v>200</v>
      </c>
      <c r="C696" t="s">
        <v>201</v>
      </c>
      <c r="D696">
        <v>2</v>
      </c>
      <c r="E696">
        <v>180</v>
      </c>
      <c r="F696">
        <v>12</v>
      </c>
      <c r="G696">
        <v>18</v>
      </c>
      <c r="H696">
        <v>7</v>
      </c>
      <c r="I696">
        <v>12</v>
      </c>
      <c r="J696">
        <v>0</v>
      </c>
      <c r="K696">
        <v>220</v>
      </c>
      <c r="L696">
        <v>4</v>
      </c>
      <c r="M696">
        <v>90</v>
      </c>
      <c r="N696">
        <v>6</v>
      </c>
      <c r="O696">
        <v>9</v>
      </c>
      <c r="P696">
        <v>3.5</v>
      </c>
      <c r="Q696">
        <v>6</v>
      </c>
      <c r="R696">
        <v>0</v>
      </c>
      <c r="S696">
        <v>110</v>
      </c>
      <c r="T696">
        <v>2</v>
      </c>
    </row>
    <row r="697" spans="1:20" x14ac:dyDescent="0.25">
      <c r="A697" t="s">
        <v>23</v>
      </c>
      <c r="B697" t="s">
        <v>42</v>
      </c>
      <c r="C697" t="s">
        <v>43</v>
      </c>
      <c r="D697">
        <v>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 t="s">
        <v>23</v>
      </c>
      <c r="C698" t="s">
        <v>561</v>
      </c>
      <c r="D698">
        <v>2</v>
      </c>
      <c r="E698">
        <v>144</v>
      </c>
      <c r="F698">
        <v>23.786000000000001</v>
      </c>
      <c r="G698">
        <v>32.54</v>
      </c>
      <c r="H698">
        <v>2.04</v>
      </c>
      <c r="I698">
        <v>2.9</v>
      </c>
      <c r="J698">
        <v>0</v>
      </c>
      <c r="K698">
        <v>5.22</v>
      </c>
      <c r="L698">
        <v>6.96</v>
      </c>
      <c r="M698">
        <v>72</v>
      </c>
      <c r="N698" t="s">
        <v>562</v>
      </c>
      <c r="O698" t="s">
        <v>563</v>
      </c>
      <c r="P698" t="s">
        <v>564</v>
      </c>
      <c r="Q698" t="s">
        <v>565</v>
      </c>
      <c r="R698" t="s">
        <v>30</v>
      </c>
      <c r="S698" t="s">
        <v>566</v>
      </c>
      <c r="T698" t="s">
        <v>567</v>
      </c>
    </row>
    <row r="699" spans="1:20" x14ac:dyDescent="0.25">
      <c r="A699" t="s">
        <v>51</v>
      </c>
      <c r="B699" t="s">
        <v>568</v>
      </c>
      <c r="C699" t="s">
        <v>569</v>
      </c>
      <c r="D699">
        <v>1</v>
      </c>
      <c r="E699">
        <v>20</v>
      </c>
      <c r="F699">
        <v>0</v>
      </c>
      <c r="G699">
        <v>3</v>
      </c>
      <c r="H699">
        <v>0</v>
      </c>
      <c r="I699">
        <v>2</v>
      </c>
      <c r="J699">
        <v>0</v>
      </c>
      <c r="K699">
        <v>65</v>
      </c>
      <c r="L699">
        <v>2</v>
      </c>
      <c r="M699">
        <v>20</v>
      </c>
      <c r="O699" t="s">
        <v>61</v>
      </c>
      <c r="P699" t="s">
        <v>38</v>
      </c>
      <c r="Q699" t="s">
        <v>56</v>
      </c>
      <c r="S699" t="s">
        <v>502</v>
      </c>
      <c r="T699" t="s">
        <v>56</v>
      </c>
    </row>
    <row r="700" spans="1:20" x14ac:dyDescent="0.25">
      <c r="A700" t="s">
        <v>51</v>
      </c>
      <c r="C700" t="s">
        <v>123</v>
      </c>
      <c r="D700">
        <v>1.5</v>
      </c>
      <c r="E700">
        <v>138</v>
      </c>
      <c r="F700">
        <v>1.9004999999999999</v>
      </c>
      <c r="G700">
        <v>25.44</v>
      </c>
      <c r="H700">
        <v>2.67</v>
      </c>
      <c r="I700">
        <v>4.1550000000000002</v>
      </c>
      <c r="J700">
        <v>0</v>
      </c>
      <c r="K700">
        <v>171.27</v>
      </c>
      <c r="L700">
        <v>2.9699999999999998</v>
      </c>
      <c r="M700">
        <v>92</v>
      </c>
      <c r="N700" t="s">
        <v>124</v>
      </c>
      <c r="O700" t="s">
        <v>125</v>
      </c>
      <c r="P700" t="s">
        <v>126</v>
      </c>
      <c r="Q700" t="s">
        <v>127</v>
      </c>
      <c r="R700" t="s">
        <v>30</v>
      </c>
      <c r="S700" t="s">
        <v>128</v>
      </c>
      <c r="T700" t="s">
        <v>129</v>
      </c>
    </row>
    <row r="701" spans="1:20" x14ac:dyDescent="0.25">
      <c r="A701" t="s">
        <v>51</v>
      </c>
      <c r="C701" t="s">
        <v>529</v>
      </c>
      <c r="D701">
        <v>4</v>
      </c>
      <c r="E701">
        <v>108</v>
      </c>
      <c r="F701">
        <v>0.16</v>
      </c>
      <c r="G701">
        <v>12.08</v>
      </c>
      <c r="H701">
        <v>5.16</v>
      </c>
      <c r="I701">
        <v>2.92</v>
      </c>
      <c r="J701">
        <v>0</v>
      </c>
      <c r="K701">
        <v>145.19999999999999</v>
      </c>
      <c r="L701">
        <v>2.4</v>
      </c>
      <c r="M701">
        <v>27</v>
      </c>
      <c r="N701" t="s">
        <v>530</v>
      </c>
      <c r="O701" t="s">
        <v>531</v>
      </c>
      <c r="P701" t="s">
        <v>48</v>
      </c>
      <c r="Q701" t="s">
        <v>532</v>
      </c>
      <c r="R701" t="s">
        <v>30</v>
      </c>
      <c r="S701" t="s">
        <v>533</v>
      </c>
      <c r="T701" t="s">
        <v>534</v>
      </c>
    </row>
    <row r="702" spans="1:20" x14ac:dyDescent="0.25">
      <c r="A702" t="s">
        <v>51</v>
      </c>
      <c r="B702" t="s">
        <v>58</v>
      </c>
      <c r="C702" t="s">
        <v>59</v>
      </c>
      <c r="D702">
        <v>2</v>
      </c>
      <c r="E702">
        <v>40</v>
      </c>
      <c r="F702">
        <v>0</v>
      </c>
      <c r="G702">
        <v>4</v>
      </c>
      <c r="H702">
        <v>0</v>
      </c>
      <c r="I702">
        <v>6</v>
      </c>
      <c r="J702">
        <v>0</v>
      </c>
      <c r="K702">
        <v>0</v>
      </c>
      <c r="L702">
        <v>2</v>
      </c>
      <c r="M702">
        <v>20</v>
      </c>
      <c r="N702" t="s">
        <v>60</v>
      </c>
      <c r="O702" t="s">
        <v>56</v>
      </c>
      <c r="P702" t="s">
        <v>38</v>
      </c>
      <c r="Q702" t="s">
        <v>61</v>
      </c>
      <c r="R702" t="s">
        <v>62</v>
      </c>
      <c r="S702" t="s">
        <v>30</v>
      </c>
      <c r="T702" t="s">
        <v>29</v>
      </c>
    </row>
    <row r="703" spans="1:20" x14ac:dyDescent="0.25">
      <c r="A703" t="s">
        <v>51</v>
      </c>
      <c r="B703" t="s">
        <v>174</v>
      </c>
      <c r="C703" t="s">
        <v>175</v>
      </c>
      <c r="D703">
        <v>2</v>
      </c>
      <c r="E703">
        <v>200</v>
      </c>
      <c r="F703">
        <v>2</v>
      </c>
      <c r="G703">
        <v>34</v>
      </c>
      <c r="H703">
        <v>0</v>
      </c>
      <c r="I703">
        <v>16</v>
      </c>
      <c r="J703">
        <v>0</v>
      </c>
      <c r="K703">
        <v>260</v>
      </c>
      <c r="L703">
        <v>14</v>
      </c>
      <c r="M703">
        <v>100</v>
      </c>
      <c r="N703" t="s">
        <v>29</v>
      </c>
      <c r="O703" t="s">
        <v>176</v>
      </c>
      <c r="P703" t="s">
        <v>38</v>
      </c>
      <c r="Q703" t="s">
        <v>27</v>
      </c>
      <c r="R703" t="s">
        <v>30</v>
      </c>
      <c r="S703" t="s">
        <v>177</v>
      </c>
      <c r="T703" t="s">
        <v>26</v>
      </c>
    </row>
    <row r="704" spans="1:20" x14ac:dyDescent="0.25">
      <c r="A704" t="s">
        <v>51</v>
      </c>
      <c r="B704" t="s">
        <v>69</v>
      </c>
      <c r="C704" t="s">
        <v>70</v>
      </c>
      <c r="D704">
        <v>4.5</v>
      </c>
      <c r="E704">
        <v>315</v>
      </c>
      <c r="F704">
        <v>0</v>
      </c>
      <c r="G704">
        <v>9</v>
      </c>
      <c r="H704">
        <v>15.75</v>
      </c>
      <c r="I704">
        <v>36</v>
      </c>
      <c r="J704">
        <v>0</v>
      </c>
      <c r="K704">
        <v>90</v>
      </c>
      <c r="L704">
        <v>2.25</v>
      </c>
      <c r="M704">
        <v>70</v>
      </c>
      <c r="N704" t="s">
        <v>38</v>
      </c>
      <c r="O704" t="s">
        <v>56</v>
      </c>
      <c r="P704" t="s">
        <v>71</v>
      </c>
      <c r="Q704" t="s">
        <v>27</v>
      </c>
      <c r="R704" t="s">
        <v>30</v>
      </c>
      <c r="S704" t="s">
        <v>72</v>
      </c>
      <c r="T704" t="s">
        <v>32</v>
      </c>
    </row>
    <row r="705" spans="1:20" x14ac:dyDescent="0.25">
      <c r="A705" t="s">
        <v>51</v>
      </c>
      <c r="B705" t="s">
        <v>73</v>
      </c>
      <c r="C705" t="s">
        <v>74</v>
      </c>
      <c r="D705">
        <v>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t="s">
        <v>60</v>
      </c>
      <c r="O705" t="s">
        <v>38</v>
      </c>
      <c r="P705" t="s">
        <v>38</v>
      </c>
      <c r="Q705" t="s">
        <v>38</v>
      </c>
      <c r="R705" t="s">
        <v>62</v>
      </c>
      <c r="S705" t="s">
        <v>30</v>
      </c>
      <c r="T705" t="s">
        <v>60</v>
      </c>
    </row>
    <row r="706" spans="1:20" x14ac:dyDescent="0.25">
      <c r="A706" t="s">
        <v>51</v>
      </c>
      <c r="C706" t="s">
        <v>75</v>
      </c>
      <c r="D706">
        <v>1</v>
      </c>
      <c r="E706">
        <v>119</v>
      </c>
      <c r="F706">
        <v>0</v>
      </c>
      <c r="G706">
        <v>0</v>
      </c>
      <c r="H706">
        <v>13.5</v>
      </c>
      <c r="I706">
        <v>0</v>
      </c>
      <c r="J706">
        <v>0</v>
      </c>
      <c r="K706">
        <v>0.27</v>
      </c>
      <c r="L706">
        <v>0</v>
      </c>
      <c r="M706">
        <v>119</v>
      </c>
      <c r="N706" t="s">
        <v>38</v>
      </c>
      <c r="O706" t="s">
        <v>76</v>
      </c>
      <c r="P706" t="s">
        <v>77</v>
      </c>
      <c r="Q706" t="s">
        <v>76</v>
      </c>
      <c r="R706" t="s">
        <v>30</v>
      </c>
      <c r="S706" t="s">
        <v>78</v>
      </c>
      <c r="T706" t="s">
        <v>38</v>
      </c>
    </row>
    <row r="707" spans="1:20" x14ac:dyDescent="0.25">
      <c r="A707" t="s">
        <v>122</v>
      </c>
      <c r="C707" t="s">
        <v>202</v>
      </c>
      <c r="D707">
        <v>1</v>
      </c>
      <c r="E707">
        <v>227</v>
      </c>
      <c r="F707">
        <v>0.40799999999999997</v>
      </c>
      <c r="G707">
        <v>11.75</v>
      </c>
      <c r="H707">
        <v>20.96</v>
      </c>
      <c r="I707">
        <v>2.67</v>
      </c>
      <c r="J707">
        <v>0</v>
      </c>
      <c r="K707">
        <v>10.88</v>
      </c>
      <c r="L707">
        <v>9.2479999999999993</v>
      </c>
      <c r="M707">
        <v>227</v>
      </c>
      <c r="N707" t="s">
        <v>203</v>
      </c>
      <c r="O707" t="s">
        <v>204</v>
      </c>
      <c r="P707" t="s">
        <v>205</v>
      </c>
      <c r="Q707" t="s">
        <v>206</v>
      </c>
      <c r="R707" t="s">
        <v>30</v>
      </c>
      <c r="S707" t="s">
        <v>207</v>
      </c>
      <c r="T707" t="s">
        <v>208</v>
      </c>
    </row>
    <row r="708" spans="1:20" x14ac:dyDescent="0.25">
      <c r="A708" t="s">
        <v>122</v>
      </c>
      <c r="C708" t="s">
        <v>123</v>
      </c>
      <c r="D708">
        <v>1.5</v>
      </c>
      <c r="E708">
        <v>138</v>
      </c>
      <c r="F708">
        <v>1.9004999999999999</v>
      </c>
      <c r="G708">
        <v>25.44</v>
      </c>
      <c r="H708">
        <v>2.67</v>
      </c>
      <c r="I708">
        <v>4.1550000000000002</v>
      </c>
      <c r="J708">
        <v>0</v>
      </c>
      <c r="K708">
        <v>171.27</v>
      </c>
      <c r="L708">
        <v>2.9699999999999998</v>
      </c>
      <c r="M708">
        <v>92</v>
      </c>
      <c r="N708" t="s">
        <v>124</v>
      </c>
      <c r="O708" t="s">
        <v>125</v>
      </c>
      <c r="P708" t="s">
        <v>126</v>
      </c>
      <c r="Q708" t="s">
        <v>127</v>
      </c>
      <c r="R708" t="s">
        <v>30</v>
      </c>
      <c r="S708" t="s">
        <v>128</v>
      </c>
      <c r="T708" t="s">
        <v>129</v>
      </c>
    </row>
    <row r="709" spans="1:20" x14ac:dyDescent="0.25">
      <c r="A709" t="s">
        <v>122</v>
      </c>
      <c r="B709" t="s">
        <v>570</v>
      </c>
      <c r="C709" t="s">
        <v>571</v>
      </c>
      <c r="D709">
        <v>0.25</v>
      </c>
      <c r="E709">
        <v>70</v>
      </c>
      <c r="F709">
        <v>1.75</v>
      </c>
      <c r="G709">
        <v>8.5</v>
      </c>
      <c r="H709">
        <v>3</v>
      </c>
      <c r="I709">
        <v>3.25</v>
      </c>
      <c r="J709">
        <v>3.75</v>
      </c>
      <c r="K709">
        <v>87.5</v>
      </c>
      <c r="L709">
        <v>0.75</v>
      </c>
      <c r="M709">
        <v>280</v>
      </c>
      <c r="N709" t="s">
        <v>26</v>
      </c>
      <c r="O709" t="s">
        <v>338</v>
      </c>
      <c r="P709" t="s">
        <v>54</v>
      </c>
      <c r="Q709" t="s">
        <v>180</v>
      </c>
      <c r="R709" t="s">
        <v>305</v>
      </c>
      <c r="S709" t="s">
        <v>425</v>
      </c>
      <c r="T709" t="s">
        <v>61</v>
      </c>
    </row>
    <row r="710" spans="1:20" x14ac:dyDescent="0.25">
      <c r="A710" t="s">
        <v>122</v>
      </c>
      <c r="B710" t="s">
        <v>500</v>
      </c>
      <c r="C710" t="s">
        <v>572</v>
      </c>
      <c r="D710">
        <v>1</v>
      </c>
      <c r="E710">
        <v>60</v>
      </c>
      <c r="F710">
        <v>0</v>
      </c>
      <c r="G710">
        <v>5</v>
      </c>
      <c r="H710">
        <v>5</v>
      </c>
      <c r="I710">
        <v>0</v>
      </c>
      <c r="J710">
        <v>0</v>
      </c>
      <c r="K710">
        <v>190</v>
      </c>
      <c r="L710">
        <v>0</v>
      </c>
      <c r="M710">
        <v>60</v>
      </c>
      <c r="O710" t="s">
        <v>36</v>
      </c>
      <c r="P710" t="s">
        <v>36</v>
      </c>
      <c r="Q710" t="s">
        <v>38</v>
      </c>
      <c r="S710" t="s">
        <v>573</v>
      </c>
    </row>
    <row r="711" spans="1:20" x14ac:dyDescent="0.25">
      <c r="A711" t="s">
        <v>122</v>
      </c>
      <c r="B711" t="s">
        <v>171</v>
      </c>
      <c r="C711" t="s">
        <v>172</v>
      </c>
      <c r="D711">
        <v>0.25</v>
      </c>
      <c r="E711">
        <v>25</v>
      </c>
      <c r="F711">
        <v>0</v>
      </c>
      <c r="G711">
        <v>0</v>
      </c>
      <c r="H711">
        <v>3</v>
      </c>
      <c r="I711">
        <v>0</v>
      </c>
      <c r="J711">
        <v>7.5</v>
      </c>
      <c r="K711">
        <v>0</v>
      </c>
      <c r="L711">
        <v>0</v>
      </c>
      <c r="M711">
        <v>100</v>
      </c>
      <c r="O711" t="s">
        <v>38</v>
      </c>
      <c r="P711" t="s">
        <v>54</v>
      </c>
      <c r="Q711" t="s">
        <v>38</v>
      </c>
      <c r="R711" t="s">
        <v>173</v>
      </c>
    </row>
    <row r="714" spans="1:20" x14ac:dyDescent="0.25">
      <c r="A714" s="2" t="s">
        <v>79</v>
      </c>
    </row>
    <row r="715" spans="1:20" x14ac:dyDescent="0.25">
      <c r="A715" t="s">
        <v>80</v>
      </c>
      <c r="B715" t="s">
        <v>81</v>
      </c>
      <c r="C715" t="s">
        <v>82</v>
      </c>
      <c r="D715" t="s">
        <v>83</v>
      </c>
      <c r="E715" t="s">
        <v>84</v>
      </c>
    </row>
    <row r="716" spans="1:20" x14ac:dyDescent="0.25">
      <c r="A716" t="s">
        <v>85</v>
      </c>
      <c r="B716">
        <v>30</v>
      </c>
      <c r="C716">
        <v>376</v>
      </c>
      <c r="D716">
        <v>0</v>
      </c>
      <c r="E716" t="s">
        <v>86</v>
      </c>
    </row>
    <row r="719" spans="1:20" x14ac:dyDescent="0.25">
      <c r="A719" s="2" t="s">
        <v>88</v>
      </c>
    </row>
    <row r="720" spans="1:20" x14ac:dyDescent="0.25">
      <c r="E720" s="2" t="s">
        <v>15</v>
      </c>
      <c r="F720" s="2" t="s">
        <v>16</v>
      </c>
      <c r="G720" s="2" t="s">
        <v>89</v>
      </c>
      <c r="H720" s="2" t="s">
        <v>90</v>
      </c>
      <c r="I720" s="2" t="s">
        <v>19</v>
      </c>
      <c r="J720" s="2" t="s">
        <v>20</v>
      </c>
      <c r="K720" s="2" t="s">
        <v>21</v>
      </c>
      <c r="L720" s="2" t="s">
        <v>22</v>
      </c>
    </row>
    <row r="721" spans="1:20" x14ac:dyDescent="0.25">
      <c r="E721">
        <v>2474</v>
      </c>
      <c r="F721">
        <v>71.91</v>
      </c>
      <c r="G721">
        <v>313.75</v>
      </c>
      <c r="H721">
        <v>110.25</v>
      </c>
      <c r="I721">
        <v>109.55</v>
      </c>
      <c r="J721">
        <v>11.25</v>
      </c>
      <c r="K721" t="s">
        <v>574</v>
      </c>
      <c r="L721">
        <v>99.55</v>
      </c>
    </row>
    <row r="722" spans="1:20" x14ac:dyDescent="0.25">
      <c r="E722" s="2" t="s">
        <v>92</v>
      </c>
      <c r="F722" t="s">
        <v>537</v>
      </c>
    </row>
    <row r="723" spans="1:20" x14ac:dyDescent="0.25">
      <c r="E723" s="2" t="s">
        <v>94</v>
      </c>
      <c r="F723" t="s">
        <v>575</v>
      </c>
    </row>
    <row r="724" spans="1:20" x14ac:dyDescent="0.25">
      <c r="E724" s="2" t="s">
        <v>82</v>
      </c>
      <c r="F724">
        <v>376</v>
      </c>
    </row>
    <row r="725" spans="1:20" x14ac:dyDescent="0.25">
      <c r="E725" t="s">
        <v>96</v>
      </c>
      <c r="F725">
        <f>2474-F724</f>
        <v>2098</v>
      </c>
    </row>
    <row r="727" spans="1:20" ht="15.75" x14ac:dyDescent="0.25">
      <c r="A727" s="1" t="s">
        <v>0</v>
      </c>
      <c r="B727" s="2" t="s">
        <v>576</v>
      </c>
    </row>
    <row r="729" spans="1:20" ht="15.75" x14ac:dyDescent="0.25">
      <c r="A729" s="1" t="s">
        <v>2</v>
      </c>
    </row>
    <row r="730" spans="1:20" x14ac:dyDescent="0.25">
      <c r="A730" s="2" t="s">
        <v>3</v>
      </c>
      <c r="B730" s="2" t="s">
        <v>4</v>
      </c>
      <c r="C730" s="2" t="s">
        <v>5</v>
      </c>
      <c r="D730" s="2" t="s">
        <v>6</v>
      </c>
      <c r="E730" s="2" t="s">
        <v>7</v>
      </c>
      <c r="F730" s="2" t="s">
        <v>8</v>
      </c>
      <c r="G730" s="2" t="s">
        <v>9</v>
      </c>
      <c r="H730" s="2" t="s">
        <v>10</v>
      </c>
      <c r="I730" s="2" t="s">
        <v>11</v>
      </c>
      <c r="J730" s="2" t="s">
        <v>12</v>
      </c>
      <c r="K730" s="2" t="s">
        <v>13</v>
      </c>
      <c r="L730" s="2" t="s">
        <v>14</v>
      </c>
      <c r="M730" s="2" t="s">
        <v>15</v>
      </c>
      <c r="N730" s="2" t="s">
        <v>16</v>
      </c>
      <c r="O730" s="2" t="s">
        <v>17</v>
      </c>
      <c r="P730" s="2" t="s">
        <v>18</v>
      </c>
      <c r="Q730" s="2" t="s">
        <v>19</v>
      </c>
      <c r="R730" s="2" t="s">
        <v>20</v>
      </c>
      <c r="S730" s="2" t="s">
        <v>21</v>
      </c>
      <c r="T730" s="2" t="s">
        <v>22</v>
      </c>
    </row>
    <row r="731" spans="1:20" x14ac:dyDescent="0.25">
      <c r="A731" t="s">
        <v>23</v>
      </c>
      <c r="B731" t="s">
        <v>24</v>
      </c>
      <c r="C731" t="s">
        <v>25</v>
      </c>
      <c r="D731">
        <v>2</v>
      </c>
      <c r="E731">
        <v>120</v>
      </c>
      <c r="F731">
        <v>14</v>
      </c>
      <c r="G731">
        <v>16</v>
      </c>
      <c r="H731">
        <v>5</v>
      </c>
      <c r="I731">
        <v>2</v>
      </c>
      <c r="J731">
        <v>0</v>
      </c>
      <c r="K731">
        <v>320</v>
      </c>
      <c r="L731">
        <v>1</v>
      </c>
      <c r="M731">
        <v>60</v>
      </c>
      <c r="N731" t="s">
        <v>26</v>
      </c>
      <c r="O731" t="s">
        <v>27</v>
      </c>
      <c r="P731" t="s">
        <v>28</v>
      </c>
      <c r="Q731" t="s">
        <v>29</v>
      </c>
      <c r="R731" t="s">
        <v>30</v>
      </c>
      <c r="S731" t="s">
        <v>31</v>
      </c>
      <c r="T731" t="s">
        <v>32</v>
      </c>
    </row>
    <row r="732" spans="1:20" x14ac:dyDescent="0.25">
      <c r="A732" t="s">
        <v>23</v>
      </c>
      <c r="B732" t="s">
        <v>33</v>
      </c>
      <c r="C732" t="s">
        <v>34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 t="s">
        <v>23</v>
      </c>
      <c r="C733" t="s">
        <v>40</v>
      </c>
      <c r="D733">
        <v>1</v>
      </c>
      <c r="E733">
        <v>550</v>
      </c>
      <c r="F733">
        <v>7</v>
      </c>
      <c r="G733">
        <v>53</v>
      </c>
      <c r="H733">
        <v>29.5</v>
      </c>
      <c r="I733">
        <v>17.5</v>
      </c>
      <c r="J733">
        <v>0</v>
      </c>
      <c r="K733">
        <v>51.5</v>
      </c>
      <c r="L733">
        <v>15</v>
      </c>
      <c r="M733">
        <v>550</v>
      </c>
      <c r="N733">
        <v>7</v>
      </c>
      <c r="O733">
        <v>53</v>
      </c>
      <c r="P733">
        <v>29.5</v>
      </c>
      <c r="Q733">
        <v>17.5</v>
      </c>
      <c r="R733">
        <v>0</v>
      </c>
      <c r="S733">
        <v>51.5</v>
      </c>
      <c r="T733">
        <v>15</v>
      </c>
    </row>
    <row r="734" spans="1:20" x14ac:dyDescent="0.25">
      <c r="A734" t="s">
        <v>23</v>
      </c>
      <c r="C734" t="s">
        <v>44</v>
      </c>
      <c r="D734">
        <v>1</v>
      </c>
      <c r="E734">
        <v>105</v>
      </c>
      <c r="F734">
        <v>14.430999999999999</v>
      </c>
      <c r="G734">
        <v>26.95</v>
      </c>
      <c r="H734">
        <v>0.39</v>
      </c>
      <c r="I734">
        <v>1.29</v>
      </c>
      <c r="J734">
        <v>0</v>
      </c>
      <c r="K734">
        <v>1.18</v>
      </c>
      <c r="L734">
        <v>3.0680000000000001</v>
      </c>
      <c r="M734">
        <v>105</v>
      </c>
      <c r="N734" t="s">
        <v>45</v>
      </c>
      <c r="O734" t="s">
        <v>46</v>
      </c>
      <c r="P734" t="s">
        <v>47</v>
      </c>
      <c r="Q734" t="s">
        <v>48</v>
      </c>
      <c r="R734" t="s">
        <v>30</v>
      </c>
      <c r="S734" t="s">
        <v>49</v>
      </c>
      <c r="T734" t="s">
        <v>50</v>
      </c>
    </row>
    <row r="735" spans="1:20" x14ac:dyDescent="0.25">
      <c r="A735" t="s">
        <v>23</v>
      </c>
      <c r="C735" t="s">
        <v>561</v>
      </c>
      <c r="D735">
        <v>2</v>
      </c>
      <c r="E735">
        <v>144</v>
      </c>
      <c r="F735">
        <v>23.786000000000001</v>
      </c>
      <c r="G735">
        <v>32.54</v>
      </c>
      <c r="H735">
        <v>2.04</v>
      </c>
      <c r="I735">
        <v>2.9</v>
      </c>
      <c r="J735">
        <v>0</v>
      </c>
      <c r="K735">
        <v>5.22</v>
      </c>
      <c r="L735">
        <v>6.96</v>
      </c>
      <c r="M735">
        <v>72</v>
      </c>
      <c r="N735" t="s">
        <v>562</v>
      </c>
      <c r="O735" t="s">
        <v>563</v>
      </c>
      <c r="P735" t="s">
        <v>564</v>
      </c>
      <c r="Q735" t="s">
        <v>565</v>
      </c>
      <c r="R735" t="s">
        <v>30</v>
      </c>
      <c r="S735" t="s">
        <v>566</v>
      </c>
      <c r="T735" t="s">
        <v>567</v>
      </c>
    </row>
    <row r="736" spans="1:20" x14ac:dyDescent="0.25">
      <c r="A736" t="s">
        <v>51</v>
      </c>
      <c r="B736" t="s">
        <v>154</v>
      </c>
      <c r="C736" t="s">
        <v>155</v>
      </c>
      <c r="D736">
        <v>4</v>
      </c>
      <c r="E736">
        <v>360</v>
      </c>
      <c r="F736">
        <v>72</v>
      </c>
      <c r="G736">
        <v>84</v>
      </c>
      <c r="H736">
        <v>0</v>
      </c>
      <c r="I736">
        <v>4</v>
      </c>
      <c r="J736">
        <v>0</v>
      </c>
      <c r="K736">
        <v>2160</v>
      </c>
      <c r="L736">
        <v>12</v>
      </c>
      <c r="M736">
        <v>90</v>
      </c>
      <c r="N736" t="s">
        <v>156</v>
      </c>
      <c r="O736" t="s">
        <v>157</v>
      </c>
      <c r="P736" t="s">
        <v>38</v>
      </c>
      <c r="Q736" t="s">
        <v>29</v>
      </c>
      <c r="R736" t="s">
        <v>30</v>
      </c>
      <c r="S736" t="s">
        <v>158</v>
      </c>
      <c r="T736" t="s">
        <v>61</v>
      </c>
    </row>
    <row r="737" spans="1:20" x14ac:dyDescent="0.25">
      <c r="A737" t="s">
        <v>51</v>
      </c>
      <c r="C737" t="s">
        <v>123</v>
      </c>
      <c r="D737">
        <v>1.5</v>
      </c>
      <c r="E737">
        <v>138</v>
      </c>
      <c r="F737">
        <v>1.9004999999999999</v>
      </c>
      <c r="G737">
        <v>25.44</v>
      </c>
      <c r="H737">
        <v>2.67</v>
      </c>
      <c r="I737">
        <v>4.1550000000000002</v>
      </c>
      <c r="J737">
        <v>0</v>
      </c>
      <c r="K737">
        <v>171.27</v>
      </c>
      <c r="L737">
        <v>2.9699999999999998</v>
      </c>
      <c r="M737">
        <v>92</v>
      </c>
      <c r="N737" t="s">
        <v>124</v>
      </c>
      <c r="O737" t="s">
        <v>125</v>
      </c>
      <c r="P737" t="s">
        <v>126</v>
      </c>
      <c r="Q737" t="s">
        <v>127</v>
      </c>
      <c r="R737" t="s">
        <v>30</v>
      </c>
      <c r="S737" t="s">
        <v>128</v>
      </c>
      <c r="T737" t="s">
        <v>129</v>
      </c>
    </row>
    <row r="738" spans="1:20" x14ac:dyDescent="0.25">
      <c r="A738" t="s">
        <v>51</v>
      </c>
      <c r="B738" t="s">
        <v>577</v>
      </c>
      <c r="C738" t="s">
        <v>578</v>
      </c>
      <c r="D738">
        <v>1.5</v>
      </c>
      <c r="E738">
        <v>300</v>
      </c>
      <c r="F738">
        <v>1.5</v>
      </c>
      <c r="G738">
        <v>52.5</v>
      </c>
      <c r="H738">
        <v>4.5</v>
      </c>
      <c r="I738">
        <v>12</v>
      </c>
      <c r="J738">
        <v>105</v>
      </c>
      <c r="K738">
        <v>15</v>
      </c>
      <c r="L738">
        <v>3</v>
      </c>
      <c r="M738">
        <v>200</v>
      </c>
      <c r="N738" t="s">
        <v>29</v>
      </c>
      <c r="O738" t="s">
        <v>384</v>
      </c>
      <c r="P738" t="s">
        <v>61</v>
      </c>
      <c r="Q738" t="s">
        <v>27</v>
      </c>
      <c r="R738" t="s">
        <v>468</v>
      </c>
      <c r="S738" t="s">
        <v>170</v>
      </c>
      <c r="T738" t="s">
        <v>56</v>
      </c>
    </row>
    <row r="739" spans="1:20" x14ac:dyDescent="0.25">
      <c r="A739" t="s">
        <v>51</v>
      </c>
      <c r="C739" t="s">
        <v>529</v>
      </c>
      <c r="D739">
        <v>4</v>
      </c>
      <c r="E739">
        <v>108</v>
      </c>
      <c r="F739">
        <v>0.16</v>
      </c>
      <c r="G739">
        <v>12.08</v>
      </c>
      <c r="H739">
        <v>5.16</v>
      </c>
      <c r="I739">
        <v>2.92</v>
      </c>
      <c r="J739">
        <v>0</v>
      </c>
      <c r="K739">
        <v>145.19999999999999</v>
      </c>
      <c r="L739">
        <v>2.4</v>
      </c>
      <c r="M739">
        <v>27</v>
      </c>
      <c r="N739" t="s">
        <v>530</v>
      </c>
      <c r="O739" t="s">
        <v>531</v>
      </c>
      <c r="P739" t="s">
        <v>48</v>
      </c>
      <c r="Q739" t="s">
        <v>532</v>
      </c>
      <c r="R739" t="s">
        <v>30</v>
      </c>
      <c r="S739" t="s">
        <v>533</v>
      </c>
      <c r="T739" t="s">
        <v>534</v>
      </c>
    </row>
    <row r="740" spans="1:20" x14ac:dyDescent="0.25">
      <c r="A740" t="s">
        <v>51</v>
      </c>
      <c r="B740" t="s">
        <v>540</v>
      </c>
      <c r="C740" t="s">
        <v>540</v>
      </c>
      <c r="D740">
        <v>1.5</v>
      </c>
      <c r="E740">
        <v>223.5</v>
      </c>
      <c r="F740">
        <v>24.900000000000002</v>
      </c>
      <c r="G740">
        <v>48.150000000000006</v>
      </c>
      <c r="H740">
        <v>2.5499999999999998</v>
      </c>
      <c r="I740">
        <v>7.1999999999999993</v>
      </c>
      <c r="J740">
        <v>0</v>
      </c>
      <c r="K740">
        <v>232.5</v>
      </c>
      <c r="L740">
        <v>5.25</v>
      </c>
      <c r="M740">
        <v>149</v>
      </c>
      <c r="N740" t="s">
        <v>541</v>
      </c>
      <c r="O740" t="s">
        <v>542</v>
      </c>
      <c r="P740" t="s">
        <v>543</v>
      </c>
      <c r="Q740" t="s">
        <v>544</v>
      </c>
      <c r="R740" t="s">
        <v>30</v>
      </c>
      <c r="S740" t="s">
        <v>545</v>
      </c>
      <c r="T740" t="s">
        <v>71</v>
      </c>
    </row>
    <row r="741" spans="1:20" x14ac:dyDescent="0.25">
      <c r="A741" t="s">
        <v>122</v>
      </c>
      <c r="B741" t="s">
        <v>568</v>
      </c>
      <c r="C741" t="s">
        <v>569</v>
      </c>
      <c r="D741">
        <v>0.5</v>
      </c>
      <c r="E741">
        <v>10</v>
      </c>
      <c r="F741">
        <v>0</v>
      </c>
      <c r="G741">
        <v>1.5</v>
      </c>
      <c r="H741">
        <v>0</v>
      </c>
      <c r="I741">
        <v>1</v>
      </c>
      <c r="J741">
        <v>0</v>
      </c>
      <c r="K741">
        <v>32.5</v>
      </c>
      <c r="L741">
        <v>1</v>
      </c>
      <c r="M741">
        <v>20</v>
      </c>
      <c r="O741" t="s">
        <v>61</v>
      </c>
      <c r="P741" t="s">
        <v>38</v>
      </c>
      <c r="Q741" t="s">
        <v>56</v>
      </c>
      <c r="S741" t="s">
        <v>502</v>
      </c>
      <c r="T741" t="s">
        <v>56</v>
      </c>
    </row>
    <row r="742" spans="1:20" x14ac:dyDescent="0.25">
      <c r="A742" t="s">
        <v>122</v>
      </c>
      <c r="C742" t="s">
        <v>123</v>
      </c>
      <c r="D742">
        <v>0.75</v>
      </c>
      <c r="E742">
        <v>69</v>
      </c>
      <c r="F742">
        <v>0.95024999999999993</v>
      </c>
      <c r="G742">
        <v>12.72</v>
      </c>
      <c r="H742">
        <v>1.335</v>
      </c>
      <c r="I742">
        <v>2.0775000000000001</v>
      </c>
      <c r="J742">
        <v>0</v>
      </c>
      <c r="K742">
        <v>85.635000000000005</v>
      </c>
      <c r="L742">
        <v>1.4849999999999999</v>
      </c>
      <c r="M742">
        <v>92</v>
      </c>
      <c r="N742" t="s">
        <v>124</v>
      </c>
      <c r="O742" t="s">
        <v>125</v>
      </c>
      <c r="P742" t="s">
        <v>126</v>
      </c>
      <c r="Q742" t="s">
        <v>127</v>
      </c>
      <c r="R742" t="s">
        <v>30</v>
      </c>
      <c r="S742" t="s">
        <v>128</v>
      </c>
      <c r="T742" t="s">
        <v>129</v>
      </c>
    </row>
    <row r="743" spans="1:20" x14ac:dyDescent="0.25">
      <c r="A743" t="s">
        <v>122</v>
      </c>
      <c r="B743" t="s">
        <v>178</v>
      </c>
      <c r="C743" t="s">
        <v>579</v>
      </c>
      <c r="D743">
        <v>2</v>
      </c>
      <c r="E743">
        <v>260</v>
      </c>
      <c r="F743">
        <v>0</v>
      </c>
      <c r="G743">
        <v>0</v>
      </c>
      <c r="H743">
        <v>16</v>
      </c>
      <c r="I743">
        <v>28</v>
      </c>
      <c r="J743">
        <v>60</v>
      </c>
      <c r="K743">
        <v>500</v>
      </c>
      <c r="L743">
        <v>0</v>
      </c>
      <c r="M743">
        <v>130</v>
      </c>
      <c r="N743" t="s">
        <v>38</v>
      </c>
      <c r="O743" t="s">
        <v>38</v>
      </c>
      <c r="P743" t="s">
        <v>27</v>
      </c>
      <c r="Q743" t="s">
        <v>169</v>
      </c>
      <c r="R743" t="s">
        <v>173</v>
      </c>
      <c r="S743" t="s">
        <v>182</v>
      </c>
      <c r="T743" t="s">
        <v>38</v>
      </c>
    </row>
    <row r="744" spans="1:20" x14ac:dyDescent="0.25">
      <c r="A744" t="s">
        <v>122</v>
      </c>
      <c r="C744" t="s">
        <v>75</v>
      </c>
      <c r="D744">
        <v>1</v>
      </c>
      <c r="E744">
        <v>119</v>
      </c>
      <c r="F744">
        <v>0</v>
      </c>
      <c r="G744">
        <v>0</v>
      </c>
      <c r="H744">
        <v>13.5</v>
      </c>
      <c r="I744">
        <v>0</v>
      </c>
      <c r="J744">
        <v>0</v>
      </c>
      <c r="K744">
        <v>0.27</v>
      </c>
      <c r="L744">
        <v>0</v>
      </c>
      <c r="M744">
        <v>119</v>
      </c>
      <c r="N744" t="s">
        <v>38</v>
      </c>
      <c r="O744" t="s">
        <v>76</v>
      </c>
      <c r="P744" t="s">
        <v>77</v>
      </c>
      <c r="Q744" t="s">
        <v>76</v>
      </c>
      <c r="R744" t="s">
        <v>30</v>
      </c>
      <c r="S744" t="s">
        <v>78</v>
      </c>
      <c r="T744" t="s">
        <v>38</v>
      </c>
    </row>
    <row r="745" spans="1:20" x14ac:dyDescent="0.25">
      <c r="A745" t="s">
        <v>122</v>
      </c>
      <c r="C745" t="s">
        <v>580</v>
      </c>
      <c r="D745">
        <v>1</v>
      </c>
      <c r="E745">
        <v>6</v>
      </c>
      <c r="F745">
        <v>0.59399999999999997</v>
      </c>
      <c r="G745">
        <v>1.31</v>
      </c>
      <c r="H745">
        <v>0.01</v>
      </c>
      <c r="I745">
        <v>0.15</v>
      </c>
      <c r="J745">
        <v>0</v>
      </c>
      <c r="K745">
        <v>0.56000000000000005</v>
      </c>
      <c r="L745">
        <v>0.23799999999999999</v>
      </c>
      <c r="M745">
        <v>6</v>
      </c>
      <c r="N745" t="s">
        <v>581</v>
      </c>
      <c r="O745" t="s">
        <v>582</v>
      </c>
      <c r="P745" t="s">
        <v>583</v>
      </c>
      <c r="Q745" t="s">
        <v>584</v>
      </c>
      <c r="R745" t="s">
        <v>30</v>
      </c>
      <c r="S745" t="s">
        <v>585</v>
      </c>
      <c r="T745" t="s">
        <v>586</v>
      </c>
    </row>
    <row r="746" spans="1:20" x14ac:dyDescent="0.25">
      <c r="A746" t="s">
        <v>122</v>
      </c>
      <c r="C746" t="s">
        <v>183</v>
      </c>
      <c r="D746">
        <v>1</v>
      </c>
      <c r="E746">
        <v>22</v>
      </c>
      <c r="F746">
        <v>3.2349999999999999</v>
      </c>
      <c r="G746">
        <v>4.79</v>
      </c>
      <c r="H746">
        <v>0.25</v>
      </c>
      <c r="I746">
        <v>1.08</v>
      </c>
      <c r="J746">
        <v>0</v>
      </c>
      <c r="K746">
        <v>6.15</v>
      </c>
      <c r="L746">
        <v>1.476</v>
      </c>
      <c r="M746">
        <v>22</v>
      </c>
      <c r="N746" t="s">
        <v>184</v>
      </c>
      <c r="O746" t="s">
        <v>185</v>
      </c>
      <c r="P746" t="s">
        <v>186</v>
      </c>
      <c r="Q746" t="s">
        <v>187</v>
      </c>
      <c r="R746" t="s">
        <v>30</v>
      </c>
      <c r="S746" t="s">
        <v>188</v>
      </c>
      <c r="T746" t="s">
        <v>189</v>
      </c>
    </row>
    <row r="749" spans="1:20" x14ac:dyDescent="0.25">
      <c r="A749" s="2" t="s">
        <v>79</v>
      </c>
    </row>
    <row r="750" spans="1:20" x14ac:dyDescent="0.25">
      <c r="A750" t="s">
        <v>80</v>
      </c>
      <c r="B750" t="s">
        <v>81</v>
      </c>
      <c r="C750" t="s">
        <v>82</v>
      </c>
      <c r="D750" t="s">
        <v>83</v>
      </c>
      <c r="E750" t="s">
        <v>84</v>
      </c>
    </row>
    <row r="751" spans="1:20" x14ac:dyDescent="0.25">
      <c r="A751" t="s">
        <v>196</v>
      </c>
      <c r="B751">
        <v>15</v>
      </c>
      <c r="C751">
        <v>62</v>
      </c>
      <c r="D751">
        <v>0</v>
      </c>
      <c r="E751" t="s">
        <v>86</v>
      </c>
    </row>
    <row r="752" spans="1:20" x14ac:dyDescent="0.25">
      <c r="A752" t="s">
        <v>195</v>
      </c>
      <c r="B752">
        <v>60</v>
      </c>
      <c r="C752">
        <v>304</v>
      </c>
      <c r="D752">
        <v>0</v>
      </c>
      <c r="E752" t="s">
        <v>86</v>
      </c>
    </row>
    <row r="753" spans="1:20" x14ac:dyDescent="0.25">
      <c r="A753" t="s">
        <v>85</v>
      </c>
      <c r="B753">
        <v>30</v>
      </c>
      <c r="C753">
        <v>119</v>
      </c>
      <c r="D753">
        <v>0</v>
      </c>
      <c r="E753" t="s">
        <v>86</v>
      </c>
    </row>
    <row r="756" spans="1:20" x14ac:dyDescent="0.25">
      <c r="A756" s="2" t="s">
        <v>88</v>
      </c>
    </row>
    <row r="757" spans="1:20" x14ac:dyDescent="0.25">
      <c r="E757" s="2" t="s">
        <v>15</v>
      </c>
      <c r="F757" s="2" t="s">
        <v>16</v>
      </c>
      <c r="G757" s="2" t="s">
        <v>89</v>
      </c>
      <c r="H757" s="2" t="s">
        <v>90</v>
      </c>
      <c r="I757" s="2" t="s">
        <v>19</v>
      </c>
      <c r="J757" s="2" t="s">
        <v>20</v>
      </c>
      <c r="K757" s="2" t="s">
        <v>21</v>
      </c>
      <c r="L757" s="2" t="s">
        <v>22</v>
      </c>
    </row>
    <row r="758" spans="1:20" x14ac:dyDescent="0.25">
      <c r="E758">
        <v>2534.5</v>
      </c>
      <c r="F758">
        <v>164.46</v>
      </c>
      <c r="G758">
        <v>370.98</v>
      </c>
      <c r="H758">
        <v>82.91</v>
      </c>
      <c r="I758">
        <v>86.27</v>
      </c>
      <c r="J758">
        <v>165</v>
      </c>
      <c r="K758" t="s">
        <v>587</v>
      </c>
      <c r="L758">
        <v>55.85</v>
      </c>
    </row>
    <row r="759" spans="1:20" x14ac:dyDescent="0.25">
      <c r="E759" s="2" t="s">
        <v>92</v>
      </c>
      <c r="F759" t="s">
        <v>537</v>
      </c>
    </row>
    <row r="760" spans="1:20" x14ac:dyDescent="0.25">
      <c r="E760" s="2" t="s">
        <v>94</v>
      </c>
      <c r="F760" t="s">
        <v>588</v>
      </c>
    </row>
    <row r="761" spans="1:20" x14ac:dyDescent="0.25">
      <c r="E761" s="2" t="s">
        <v>82</v>
      </c>
      <c r="F761">
        <v>485</v>
      </c>
    </row>
    <row r="762" spans="1:20" x14ac:dyDescent="0.25">
      <c r="E762" t="s">
        <v>96</v>
      </c>
      <c r="F762">
        <f>2534.5-F761</f>
        <v>2049.5</v>
      </c>
    </row>
    <row r="764" spans="1:20" ht="15.75" x14ac:dyDescent="0.25">
      <c r="A764" s="1" t="s">
        <v>0</v>
      </c>
      <c r="B764" s="2" t="s">
        <v>589</v>
      </c>
    </row>
    <row r="766" spans="1:20" ht="15.75" x14ac:dyDescent="0.25">
      <c r="A766" s="1" t="s">
        <v>2</v>
      </c>
    </row>
    <row r="767" spans="1:20" x14ac:dyDescent="0.25">
      <c r="A767" s="2" t="s">
        <v>3</v>
      </c>
      <c r="B767" s="2" t="s">
        <v>4</v>
      </c>
      <c r="C767" s="2" t="s">
        <v>5</v>
      </c>
      <c r="D767" s="2" t="s">
        <v>6</v>
      </c>
      <c r="E767" s="2" t="s">
        <v>7</v>
      </c>
      <c r="F767" s="2" t="s">
        <v>8</v>
      </c>
      <c r="G767" s="2" t="s">
        <v>9</v>
      </c>
      <c r="H767" s="2" t="s">
        <v>10</v>
      </c>
      <c r="I767" s="2" t="s">
        <v>11</v>
      </c>
      <c r="J767" s="2" t="s">
        <v>12</v>
      </c>
      <c r="K767" s="2" t="s">
        <v>13</v>
      </c>
      <c r="L767" s="2" t="s">
        <v>14</v>
      </c>
      <c r="M767" s="2" t="s">
        <v>15</v>
      </c>
      <c r="N767" s="2" t="s">
        <v>16</v>
      </c>
      <c r="O767" s="2" t="s">
        <v>17</v>
      </c>
      <c r="P767" s="2" t="s">
        <v>18</v>
      </c>
      <c r="Q767" s="2" t="s">
        <v>19</v>
      </c>
      <c r="R767" s="2" t="s">
        <v>20</v>
      </c>
      <c r="S767" s="2" t="s">
        <v>21</v>
      </c>
      <c r="T767" s="2" t="s">
        <v>22</v>
      </c>
    </row>
    <row r="768" spans="1:20" x14ac:dyDescent="0.25">
      <c r="A768" t="s">
        <v>23</v>
      </c>
      <c r="B768" t="s">
        <v>568</v>
      </c>
      <c r="C768" t="s">
        <v>569</v>
      </c>
      <c r="D768">
        <v>2</v>
      </c>
      <c r="E768">
        <v>40</v>
      </c>
      <c r="F768">
        <v>0</v>
      </c>
      <c r="G768">
        <v>6</v>
      </c>
      <c r="H768">
        <v>0</v>
      </c>
      <c r="I768">
        <v>4</v>
      </c>
      <c r="J768">
        <v>0</v>
      </c>
      <c r="K768">
        <v>130</v>
      </c>
      <c r="L768">
        <v>4</v>
      </c>
      <c r="M768">
        <v>20</v>
      </c>
      <c r="O768" t="s">
        <v>61</v>
      </c>
      <c r="P768" t="s">
        <v>38</v>
      </c>
      <c r="Q768" t="s">
        <v>56</v>
      </c>
      <c r="S768" t="s">
        <v>502</v>
      </c>
      <c r="T768" t="s">
        <v>56</v>
      </c>
    </row>
    <row r="769" spans="1:20" x14ac:dyDescent="0.25">
      <c r="A769" t="s">
        <v>23</v>
      </c>
      <c r="C769" t="s">
        <v>123</v>
      </c>
      <c r="D769">
        <v>1.5</v>
      </c>
      <c r="E769">
        <v>138</v>
      </c>
      <c r="F769">
        <v>1.9004999999999999</v>
      </c>
      <c r="G769">
        <v>25.44</v>
      </c>
      <c r="H769">
        <v>2.67</v>
      </c>
      <c r="I769">
        <v>4.1550000000000002</v>
      </c>
      <c r="J769">
        <v>0</v>
      </c>
      <c r="K769">
        <v>171.27</v>
      </c>
      <c r="L769">
        <v>2.9699999999999998</v>
      </c>
      <c r="M769">
        <v>92</v>
      </c>
      <c r="N769" t="s">
        <v>124</v>
      </c>
      <c r="O769" t="s">
        <v>125</v>
      </c>
      <c r="P769" t="s">
        <v>126</v>
      </c>
      <c r="Q769" t="s">
        <v>127</v>
      </c>
      <c r="R769" t="s">
        <v>30</v>
      </c>
      <c r="S769" t="s">
        <v>128</v>
      </c>
      <c r="T769" t="s">
        <v>129</v>
      </c>
    </row>
    <row r="770" spans="1:20" x14ac:dyDescent="0.25">
      <c r="A770" t="s">
        <v>23</v>
      </c>
      <c r="B770" t="s">
        <v>58</v>
      </c>
      <c r="C770" t="s">
        <v>59</v>
      </c>
      <c r="D770">
        <v>2</v>
      </c>
      <c r="E770">
        <v>40</v>
      </c>
      <c r="F770">
        <v>0</v>
      </c>
      <c r="G770">
        <v>4</v>
      </c>
      <c r="H770">
        <v>0</v>
      </c>
      <c r="I770">
        <v>6</v>
      </c>
      <c r="J770">
        <v>0</v>
      </c>
      <c r="K770">
        <v>0</v>
      </c>
      <c r="L770">
        <v>2</v>
      </c>
      <c r="M770">
        <v>20</v>
      </c>
      <c r="N770" t="s">
        <v>60</v>
      </c>
      <c r="O770" t="s">
        <v>56</v>
      </c>
      <c r="P770" t="s">
        <v>38</v>
      </c>
      <c r="Q770" t="s">
        <v>61</v>
      </c>
      <c r="R770" t="s">
        <v>62</v>
      </c>
      <c r="S770" t="s">
        <v>30</v>
      </c>
      <c r="T770" t="s">
        <v>29</v>
      </c>
    </row>
    <row r="771" spans="1:20" x14ac:dyDescent="0.25">
      <c r="A771" t="s">
        <v>23</v>
      </c>
      <c r="B771" t="s">
        <v>500</v>
      </c>
      <c r="C771" t="s">
        <v>572</v>
      </c>
      <c r="D771">
        <v>2</v>
      </c>
      <c r="E771">
        <v>120</v>
      </c>
      <c r="F771">
        <v>0</v>
      </c>
      <c r="G771">
        <v>10</v>
      </c>
      <c r="H771">
        <v>10</v>
      </c>
      <c r="I771">
        <v>0</v>
      </c>
      <c r="J771">
        <v>0</v>
      </c>
      <c r="K771">
        <v>380</v>
      </c>
      <c r="L771">
        <v>0</v>
      </c>
      <c r="M771">
        <v>60</v>
      </c>
      <c r="O771" t="s">
        <v>36</v>
      </c>
      <c r="P771" t="s">
        <v>36</v>
      </c>
      <c r="Q771" t="s">
        <v>38</v>
      </c>
      <c r="S771" t="s">
        <v>573</v>
      </c>
    </row>
    <row r="772" spans="1:20" x14ac:dyDescent="0.25">
      <c r="A772" t="s">
        <v>23</v>
      </c>
      <c r="B772" t="s">
        <v>215</v>
      </c>
      <c r="C772" t="s">
        <v>216</v>
      </c>
      <c r="D772">
        <v>1</v>
      </c>
      <c r="E772">
        <v>250</v>
      </c>
      <c r="F772">
        <v>49</v>
      </c>
      <c r="G772">
        <v>55</v>
      </c>
      <c r="H772">
        <v>0</v>
      </c>
      <c r="I772">
        <v>2</v>
      </c>
      <c r="J772">
        <v>0</v>
      </c>
      <c r="K772">
        <v>20</v>
      </c>
      <c r="L772">
        <v>0</v>
      </c>
      <c r="M772">
        <v>250</v>
      </c>
      <c r="N772" t="s">
        <v>217</v>
      </c>
      <c r="O772" t="s">
        <v>218</v>
      </c>
      <c r="P772" t="s">
        <v>38</v>
      </c>
      <c r="Q772" t="s">
        <v>56</v>
      </c>
      <c r="R772" t="s">
        <v>30</v>
      </c>
      <c r="S772" t="s">
        <v>72</v>
      </c>
      <c r="T772" t="s">
        <v>60</v>
      </c>
    </row>
    <row r="773" spans="1:20" x14ac:dyDescent="0.25">
      <c r="A773" t="s">
        <v>23</v>
      </c>
      <c r="B773" t="s">
        <v>69</v>
      </c>
      <c r="C773" t="s">
        <v>70</v>
      </c>
      <c r="D773">
        <v>4.5</v>
      </c>
      <c r="E773">
        <v>315</v>
      </c>
      <c r="F773">
        <v>0</v>
      </c>
      <c r="G773">
        <v>9</v>
      </c>
      <c r="H773">
        <v>15.75</v>
      </c>
      <c r="I773">
        <v>36</v>
      </c>
      <c r="J773">
        <v>0</v>
      </c>
      <c r="K773">
        <v>90</v>
      </c>
      <c r="L773">
        <v>2.25</v>
      </c>
      <c r="M773">
        <v>70</v>
      </c>
      <c r="N773" t="s">
        <v>38</v>
      </c>
      <c r="O773" t="s">
        <v>56</v>
      </c>
      <c r="P773" t="s">
        <v>71</v>
      </c>
      <c r="Q773" t="s">
        <v>27</v>
      </c>
      <c r="R773" t="s">
        <v>30</v>
      </c>
      <c r="S773" t="s">
        <v>72</v>
      </c>
      <c r="T773" t="s">
        <v>32</v>
      </c>
    </row>
    <row r="774" spans="1:20" x14ac:dyDescent="0.25">
      <c r="A774" t="s">
        <v>23</v>
      </c>
      <c r="C774" t="s">
        <v>75</v>
      </c>
      <c r="D774">
        <v>1</v>
      </c>
      <c r="E774">
        <v>119</v>
      </c>
      <c r="F774">
        <v>0</v>
      </c>
      <c r="G774">
        <v>0</v>
      </c>
      <c r="H774">
        <v>13.5</v>
      </c>
      <c r="I774">
        <v>0</v>
      </c>
      <c r="J774">
        <v>0</v>
      </c>
      <c r="K774">
        <v>0.27</v>
      </c>
      <c r="L774">
        <v>0</v>
      </c>
      <c r="M774">
        <v>119</v>
      </c>
      <c r="N774" t="s">
        <v>38</v>
      </c>
      <c r="O774" t="s">
        <v>76</v>
      </c>
      <c r="P774" t="s">
        <v>77</v>
      </c>
      <c r="Q774" t="s">
        <v>76</v>
      </c>
      <c r="R774" t="s">
        <v>30</v>
      </c>
      <c r="S774" t="s">
        <v>78</v>
      </c>
      <c r="T774" t="s">
        <v>38</v>
      </c>
    </row>
    <row r="775" spans="1:20" x14ac:dyDescent="0.25">
      <c r="A775" t="s">
        <v>122</v>
      </c>
      <c r="B775" t="s">
        <v>162</v>
      </c>
      <c r="C775" t="s">
        <v>590</v>
      </c>
      <c r="D775">
        <v>4</v>
      </c>
      <c r="E775">
        <v>840</v>
      </c>
      <c r="F775">
        <v>0</v>
      </c>
      <c r="G775">
        <v>104</v>
      </c>
      <c r="H775">
        <v>36</v>
      </c>
      <c r="I775">
        <v>40</v>
      </c>
      <c r="J775">
        <v>20</v>
      </c>
      <c r="K775">
        <v>1640</v>
      </c>
      <c r="L775">
        <v>12</v>
      </c>
      <c r="M775">
        <v>210</v>
      </c>
      <c r="O775" t="s">
        <v>142</v>
      </c>
      <c r="P775" t="s">
        <v>164</v>
      </c>
      <c r="Q775" t="s">
        <v>165</v>
      </c>
      <c r="R775" t="s">
        <v>166</v>
      </c>
      <c r="S775" t="s">
        <v>66</v>
      </c>
      <c r="T775" t="s">
        <v>61</v>
      </c>
    </row>
    <row r="776" spans="1:20" x14ac:dyDescent="0.25">
      <c r="A776" t="s">
        <v>122</v>
      </c>
      <c r="B776" t="s">
        <v>527</v>
      </c>
      <c r="C776" t="s">
        <v>591</v>
      </c>
      <c r="D776">
        <v>0.5</v>
      </c>
      <c r="E776">
        <v>95</v>
      </c>
      <c r="F776">
        <v>9.5</v>
      </c>
      <c r="G776">
        <v>12</v>
      </c>
      <c r="H776">
        <v>6.5</v>
      </c>
      <c r="I776">
        <v>1</v>
      </c>
      <c r="J776">
        <v>2.5</v>
      </c>
      <c r="K776">
        <v>0</v>
      </c>
      <c r="L776">
        <v>0</v>
      </c>
      <c r="M776">
        <v>190</v>
      </c>
      <c r="N776" t="s">
        <v>192</v>
      </c>
      <c r="O776" t="s">
        <v>265</v>
      </c>
      <c r="P776" t="s">
        <v>180</v>
      </c>
      <c r="Q776" t="s">
        <v>56</v>
      </c>
      <c r="R776" t="s">
        <v>166</v>
      </c>
    </row>
    <row r="777" spans="1:20" x14ac:dyDescent="0.25">
      <c r="A777" t="s">
        <v>122</v>
      </c>
      <c r="B777" t="s">
        <v>592</v>
      </c>
      <c r="C777" t="s">
        <v>593</v>
      </c>
      <c r="D777">
        <v>1</v>
      </c>
      <c r="E777">
        <v>20</v>
      </c>
      <c r="F777">
        <v>4</v>
      </c>
      <c r="G777">
        <v>5</v>
      </c>
      <c r="H777">
        <v>0</v>
      </c>
      <c r="I777">
        <v>0</v>
      </c>
      <c r="J777">
        <v>0</v>
      </c>
      <c r="K777">
        <v>190</v>
      </c>
      <c r="L777">
        <v>0</v>
      </c>
      <c r="M777">
        <v>20</v>
      </c>
      <c r="N777" t="s">
        <v>143</v>
      </c>
      <c r="O777" t="s">
        <v>36</v>
      </c>
      <c r="P777" t="s">
        <v>38</v>
      </c>
      <c r="Q777" t="s">
        <v>38</v>
      </c>
      <c r="R777" t="s">
        <v>30</v>
      </c>
      <c r="S777" t="s">
        <v>573</v>
      </c>
      <c r="T777" t="s">
        <v>38</v>
      </c>
    </row>
    <row r="778" spans="1:20" x14ac:dyDescent="0.25">
      <c r="A778" t="s">
        <v>122</v>
      </c>
      <c r="B778" t="s">
        <v>594</v>
      </c>
      <c r="C778" t="s">
        <v>595</v>
      </c>
      <c r="D778">
        <v>0.5</v>
      </c>
      <c r="E778">
        <v>90</v>
      </c>
      <c r="F778">
        <v>0</v>
      </c>
      <c r="G778">
        <v>3</v>
      </c>
      <c r="H778">
        <v>6.5</v>
      </c>
      <c r="I778">
        <v>4.5</v>
      </c>
      <c r="J778">
        <v>0</v>
      </c>
      <c r="K778">
        <v>220</v>
      </c>
      <c r="L778">
        <v>0.5</v>
      </c>
      <c r="M778">
        <v>180</v>
      </c>
      <c r="O778" t="s">
        <v>55</v>
      </c>
      <c r="P778" t="s">
        <v>180</v>
      </c>
      <c r="Q778" t="s">
        <v>164</v>
      </c>
      <c r="S778" t="s">
        <v>596</v>
      </c>
      <c r="T778" t="s">
        <v>29</v>
      </c>
    </row>
    <row r="779" spans="1:20" x14ac:dyDescent="0.25">
      <c r="A779" t="s">
        <v>122</v>
      </c>
      <c r="C779" t="s">
        <v>220</v>
      </c>
      <c r="D779">
        <v>2</v>
      </c>
      <c r="E779">
        <v>142</v>
      </c>
      <c r="F779">
        <v>13.72</v>
      </c>
      <c r="G779">
        <v>28.78</v>
      </c>
      <c r="H779">
        <v>0.62</v>
      </c>
      <c r="I779">
        <v>7</v>
      </c>
      <c r="K779">
        <v>30.28</v>
      </c>
      <c r="L779">
        <v>10.6</v>
      </c>
      <c r="M779">
        <v>71</v>
      </c>
      <c r="N779">
        <v>6.86</v>
      </c>
      <c r="O779" t="s">
        <v>221</v>
      </c>
      <c r="P779" t="s">
        <v>222</v>
      </c>
      <c r="Q779" t="s">
        <v>71</v>
      </c>
      <c r="S779" t="s">
        <v>223</v>
      </c>
      <c r="T779">
        <v>5.3</v>
      </c>
    </row>
    <row r="782" spans="1:20" x14ac:dyDescent="0.25">
      <c r="A782" s="2" t="s">
        <v>79</v>
      </c>
    </row>
    <row r="783" spans="1:20" x14ac:dyDescent="0.25">
      <c r="A783" t="s">
        <v>80</v>
      </c>
      <c r="B783" t="s">
        <v>81</v>
      </c>
      <c r="C783" t="s">
        <v>82</v>
      </c>
      <c r="D783" t="s">
        <v>83</v>
      </c>
      <c r="E783" t="s">
        <v>84</v>
      </c>
    </row>
    <row r="784" spans="1:20" x14ac:dyDescent="0.25">
      <c r="A784" t="s">
        <v>85</v>
      </c>
      <c r="B784">
        <v>30</v>
      </c>
      <c r="C784">
        <v>71</v>
      </c>
      <c r="D784">
        <v>0</v>
      </c>
      <c r="E784" t="s">
        <v>86</v>
      </c>
    </row>
    <row r="787" spans="1:20" x14ac:dyDescent="0.25">
      <c r="A787" s="2" t="s">
        <v>88</v>
      </c>
    </row>
    <row r="788" spans="1:20" x14ac:dyDescent="0.25">
      <c r="E788" s="2" t="s">
        <v>15</v>
      </c>
      <c r="F788" s="2" t="s">
        <v>16</v>
      </c>
      <c r="G788" s="2" t="s">
        <v>89</v>
      </c>
      <c r="H788" s="2" t="s">
        <v>90</v>
      </c>
      <c r="I788" s="2" t="s">
        <v>19</v>
      </c>
      <c r="J788" s="2" t="s">
        <v>20</v>
      </c>
      <c r="K788" s="2" t="s">
        <v>21</v>
      </c>
      <c r="L788" s="2" t="s">
        <v>22</v>
      </c>
    </row>
    <row r="789" spans="1:20" x14ac:dyDescent="0.25">
      <c r="E789">
        <v>2209</v>
      </c>
      <c r="F789">
        <v>78.12</v>
      </c>
      <c r="G789">
        <v>262.22000000000003</v>
      </c>
      <c r="H789">
        <v>91.54</v>
      </c>
      <c r="I789">
        <v>104.66</v>
      </c>
      <c r="J789">
        <v>22.5</v>
      </c>
      <c r="K789" t="s">
        <v>597</v>
      </c>
      <c r="L789">
        <v>34.32</v>
      </c>
    </row>
    <row r="790" spans="1:20" x14ac:dyDescent="0.25">
      <c r="E790" s="2" t="s">
        <v>92</v>
      </c>
      <c r="F790" t="s">
        <v>537</v>
      </c>
    </row>
    <row r="791" spans="1:20" x14ac:dyDescent="0.25">
      <c r="E791" s="2" t="s">
        <v>94</v>
      </c>
      <c r="F791" t="s">
        <v>598</v>
      </c>
    </row>
    <row r="792" spans="1:20" x14ac:dyDescent="0.25">
      <c r="E792" s="2" t="s">
        <v>82</v>
      </c>
      <c r="F792">
        <v>71</v>
      </c>
    </row>
    <row r="793" spans="1:20" x14ac:dyDescent="0.25">
      <c r="E793" t="s">
        <v>96</v>
      </c>
      <c r="F793">
        <f>2209-F792</f>
        <v>2138</v>
      </c>
    </row>
    <row r="795" spans="1:20" ht="15.75" x14ac:dyDescent="0.25">
      <c r="A795" s="1" t="s">
        <v>0</v>
      </c>
      <c r="B795" s="2" t="s">
        <v>599</v>
      </c>
    </row>
    <row r="797" spans="1:20" ht="15.75" x14ac:dyDescent="0.25">
      <c r="A797" s="1" t="s">
        <v>2</v>
      </c>
    </row>
    <row r="798" spans="1:20" x14ac:dyDescent="0.25">
      <c r="A798" s="2" t="s">
        <v>3</v>
      </c>
      <c r="B798" s="2" t="s">
        <v>4</v>
      </c>
      <c r="C798" s="2" t="s">
        <v>5</v>
      </c>
      <c r="D798" s="2" t="s">
        <v>6</v>
      </c>
      <c r="E798" s="2" t="s">
        <v>7</v>
      </c>
      <c r="F798" s="2" t="s">
        <v>8</v>
      </c>
      <c r="G798" s="2" t="s">
        <v>9</v>
      </c>
      <c r="H798" s="2" t="s">
        <v>10</v>
      </c>
      <c r="I798" s="2" t="s">
        <v>11</v>
      </c>
      <c r="J798" s="2" t="s">
        <v>12</v>
      </c>
      <c r="K798" s="2" t="s">
        <v>13</v>
      </c>
      <c r="L798" s="2" t="s">
        <v>14</v>
      </c>
      <c r="M798" s="2" t="s">
        <v>15</v>
      </c>
      <c r="N798" s="2" t="s">
        <v>16</v>
      </c>
      <c r="O798" s="2" t="s">
        <v>17</v>
      </c>
      <c r="P798" s="2" t="s">
        <v>18</v>
      </c>
      <c r="Q798" s="2" t="s">
        <v>19</v>
      </c>
      <c r="R798" s="2" t="s">
        <v>20</v>
      </c>
      <c r="S798" s="2" t="s">
        <v>21</v>
      </c>
      <c r="T798" s="2" t="s">
        <v>22</v>
      </c>
    </row>
    <row r="799" spans="1:20" x14ac:dyDescent="0.25">
      <c r="A799" t="s">
        <v>23</v>
      </c>
      <c r="C799" t="s">
        <v>123</v>
      </c>
      <c r="D799">
        <v>2</v>
      </c>
      <c r="E799">
        <v>184</v>
      </c>
      <c r="F799">
        <v>2.5339999999999998</v>
      </c>
      <c r="G799">
        <v>33.92</v>
      </c>
      <c r="H799">
        <v>3.56</v>
      </c>
      <c r="I799">
        <v>5.54</v>
      </c>
      <c r="J799">
        <v>0</v>
      </c>
      <c r="K799">
        <v>228.36</v>
      </c>
      <c r="L799">
        <v>3.96</v>
      </c>
      <c r="M799">
        <v>92</v>
      </c>
      <c r="N799" t="s">
        <v>124</v>
      </c>
      <c r="O799" t="s">
        <v>125</v>
      </c>
      <c r="P799" t="s">
        <v>126</v>
      </c>
      <c r="Q799" t="s">
        <v>127</v>
      </c>
      <c r="R799" t="s">
        <v>30</v>
      </c>
      <c r="S799" t="s">
        <v>128</v>
      </c>
      <c r="T799" t="s">
        <v>129</v>
      </c>
    </row>
    <row r="800" spans="1:20" x14ac:dyDescent="0.25">
      <c r="A800" t="s">
        <v>23</v>
      </c>
      <c r="B800" t="s">
        <v>33</v>
      </c>
      <c r="C800" t="s">
        <v>34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25">
      <c r="A801" t="s">
        <v>23</v>
      </c>
      <c r="B801" t="s">
        <v>321</v>
      </c>
      <c r="C801" t="s">
        <v>322</v>
      </c>
      <c r="D801">
        <v>1</v>
      </c>
      <c r="E801">
        <v>80</v>
      </c>
      <c r="F801">
        <v>16</v>
      </c>
      <c r="G801">
        <v>22</v>
      </c>
      <c r="H801">
        <v>0</v>
      </c>
      <c r="I801">
        <v>0</v>
      </c>
      <c r="J801">
        <v>0</v>
      </c>
      <c r="K801">
        <v>0</v>
      </c>
      <c r="L801">
        <v>5</v>
      </c>
      <c r="M801">
        <v>80</v>
      </c>
      <c r="N801" t="s">
        <v>323</v>
      </c>
      <c r="O801" t="s">
        <v>324</v>
      </c>
      <c r="P801" t="s">
        <v>38</v>
      </c>
      <c r="Q801" t="s">
        <v>38</v>
      </c>
      <c r="R801" t="s">
        <v>30</v>
      </c>
      <c r="S801" t="s">
        <v>30</v>
      </c>
      <c r="T801" t="s">
        <v>36</v>
      </c>
    </row>
    <row r="802" spans="1:20" x14ac:dyDescent="0.25">
      <c r="A802" t="s">
        <v>23</v>
      </c>
      <c r="B802" t="s">
        <v>455</v>
      </c>
      <c r="C802" t="s">
        <v>456</v>
      </c>
      <c r="D802">
        <v>1</v>
      </c>
      <c r="E802">
        <v>90</v>
      </c>
      <c r="F802">
        <v>13</v>
      </c>
      <c r="G802">
        <v>20</v>
      </c>
      <c r="H802">
        <v>1</v>
      </c>
      <c r="I802">
        <v>1</v>
      </c>
      <c r="J802">
        <v>0</v>
      </c>
      <c r="K802">
        <v>0</v>
      </c>
      <c r="L802">
        <v>4</v>
      </c>
      <c r="M802">
        <v>90</v>
      </c>
      <c r="N802" t="s">
        <v>180</v>
      </c>
      <c r="O802" t="s">
        <v>451</v>
      </c>
      <c r="P802" t="s">
        <v>29</v>
      </c>
      <c r="Q802" t="s">
        <v>29</v>
      </c>
      <c r="T802" t="s">
        <v>143</v>
      </c>
    </row>
    <row r="803" spans="1:20" x14ac:dyDescent="0.25">
      <c r="A803" t="s">
        <v>23</v>
      </c>
      <c r="B803" t="s">
        <v>130</v>
      </c>
      <c r="C803" t="s">
        <v>131</v>
      </c>
      <c r="D803">
        <v>1.5</v>
      </c>
      <c r="E803">
        <v>67.5</v>
      </c>
      <c r="F803">
        <v>16.5</v>
      </c>
      <c r="G803">
        <v>18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45</v>
      </c>
      <c r="N803" t="s">
        <v>119</v>
      </c>
      <c r="O803" t="s">
        <v>54</v>
      </c>
      <c r="P803" t="s">
        <v>38</v>
      </c>
      <c r="Q803" t="s">
        <v>38</v>
      </c>
      <c r="R803" t="s">
        <v>30</v>
      </c>
      <c r="S803" t="s">
        <v>30</v>
      </c>
      <c r="T803" t="s">
        <v>38</v>
      </c>
    </row>
    <row r="804" spans="1:20" x14ac:dyDescent="0.25">
      <c r="A804" t="s">
        <v>23</v>
      </c>
      <c r="C804" t="s">
        <v>132</v>
      </c>
      <c r="D804">
        <v>1</v>
      </c>
      <c r="E804">
        <v>188</v>
      </c>
      <c r="F804">
        <v>2.6909999999999998</v>
      </c>
      <c r="G804">
        <v>6.9</v>
      </c>
      <c r="H804">
        <v>15.98</v>
      </c>
      <c r="I804">
        <v>7.7</v>
      </c>
      <c r="J804">
        <v>0</v>
      </c>
      <c r="K804">
        <v>5.44</v>
      </c>
      <c r="L804">
        <v>2.56</v>
      </c>
      <c r="M804">
        <v>188</v>
      </c>
      <c r="N804" t="s">
        <v>133</v>
      </c>
      <c r="O804" t="s">
        <v>134</v>
      </c>
      <c r="P804" t="s">
        <v>135</v>
      </c>
      <c r="Q804" t="s">
        <v>136</v>
      </c>
      <c r="R804" t="s">
        <v>30</v>
      </c>
      <c r="S804" t="s">
        <v>137</v>
      </c>
      <c r="T804" t="s">
        <v>138</v>
      </c>
    </row>
    <row r="805" spans="1:20" x14ac:dyDescent="0.25">
      <c r="A805" t="s">
        <v>23</v>
      </c>
      <c r="C805" t="s">
        <v>325</v>
      </c>
      <c r="D805">
        <v>1</v>
      </c>
      <c r="E805">
        <v>62</v>
      </c>
      <c r="F805">
        <v>12.247999999999999</v>
      </c>
      <c r="G805">
        <v>15.39</v>
      </c>
      <c r="H805">
        <v>0.16</v>
      </c>
      <c r="I805">
        <v>1.23</v>
      </c>
      <c r="J805">
        <v>0</v>
      </c>
      <c r="K805">
        <v>0</v>
      </c>
      <c r="L805">
        <v>3.1440000000000001</v>
      </c>
      <c r="M805">
        <v>62</v>
      </c>
      <c r="N805" t="s">
        <v>326</v>
      </c>
      <c r="O805" t="s">
        <v>327</v>
      </c>
      <c r="P805" t="s">
        <v>328</v>
      </c>
      <c r="Q805" t="s">
        <v>329</v>
      </c>
      <c r="R805" t="s">
        <v>30</v>
      </c>
      <c r="S805" t="s">
        <v>30</v>
      </c>
      <c r="T805" t="s">
        <v>330</v>
      </c>
    </row>
    <row r="806" spans="1:20" x14ac:dyDescent="0.25">
      <c r="A806" t="s">
        <v>51</v>
      </c>
      <c r="B806" t="s">
        <v>457</v>
      </c>
      <c r="C806" t="s">
        <v>600</v>
      </c>
      <c r="D806">
        <v>1</v>
      </c>
      <c r="E806">
        <v>180</v>
      </c>
      <c r="F806">
        <v>1</v>
      </c>
      <c r="G806">
        <v>6</v>
      </c>
      <c r="H806">
        <v>11</v>
      </c>
      <c r="I806">
        <v>14</v>
      </c>
      <c r="J806">
        <v>0</v>
      </c>
      <c r="K806">
        <v>580</v>
      </c>
      <c r="L806">
        <v>3</v>
      </c>
      <c r="M806">
        <v>180</v>
      </c>
      <c r="N806" t="s">
        <v>29</v>
      </c>
      <c r="O806" t="s">
        <v>55</v>
      </c>
      <c r="P806" t="s">
        <v>119</v>
      </c>
      <c r="Q806" t="s">
        <v>169</v>
      </c>
      <c r="S806" t="s">
        <v>526</v>
      </c>
      <c r="T806" t="s">
        <v>61</v>
      </c>
    </row>
    <row r="807" spans="1:20" x14ac:dyDescent="0.25">
      <c r="A807" t="s">
        <v>51</v>
      </c>
      <c r="B807" t="s">
        <v>594</v>
      </c>
      <c r="C807" t="s">
        <v>595</v>
      </c>
      <c r="D807">
        <v>1</v>
      </c>
      <c r="E807">
        <v>180</v>
      </c>
      <c r="F807">
        <v>0</v>
      </c>
      <c r="G807">
        <v>6</v>
      </c>
      <c r="H807">
        <v>13</v>
      </c>
      <c r="I807">
        <v>9</v>
      </c>
      <c r="J807">
        <v>0</v>
      </c>
      <c r="K807">
        <v>440</v>
      </c>
      <c r="L807">
        <v>1</v>
      </c>
      <c r="M807">
        <v>180</v>
      </c>
      <c r="O807" t="s">
        <v>55</v>
      </c>
      <c r="P807" t="s">
        <v>180</v>
      </c>
      <c r="Q807" t="s">
        <v>164</v>
      </c>
      <c r="S807" t="s">
        <v>596</v>
      </c>
      <c r="T807" t="s">
        <v>29</v>
      </c>
    </row>
    <row r="808" spans="1:20" x14ac:dyDescent="0.25">
      <c r="A808" t="s">
        <v>51</v>
      </c>
      <c r="B808" t="s">
        <v>601</v>
      </c>
      <c r="C808" t="s">
        <v>602</v>
      </c>
      <c r="D808">
        <v>1</v>
      </c>
      <c r="E808">
        <v>390</v>
      </c>
      <c r="F808">
        <v>2</v>
      </c>
      <c r="G808">
        <v>68</v>
      </c>
      <c r="H808">
        <v>9</v>
      </c>
      <c r="I808">
        <v>12</v>
      </c>
      <c r="J808">
        <v>0</v>
      </c>
      <c r="K808">
        <v>950</v>
      </c>
      <c r="L808">
        <v>6</v>
      </c>
      <c r="M808">
        <v>390</v>
      </c>
      <c r="N808" t="s">
        <v>56</v>
      </c>
      <c r="O808" t="s">
        <v>418</v>
      </c>
      <c r="P808" t="s">
        <v>164</v>
      </c>
      <c r="Q808" t="s">
        <v>54</v>
      </c>
      <c r="R808" t="s">
        <v>30</v>
      </c>
      <c r="S808" t="s">
        <v>603</v>
      </c>
      <c r="T808" t="s">
        <v>55</v>
      </c>
    </row>
    <row r="809" spans="1:20" x14ac:dyDescent="0.25">
      <c r="A809" t="s">
        <v>51</v>
      </c>
      <c r="B809" t="s">
        <v>540</v>
      </c>
      <c r="C809" t="s">
        <v>540</v>
      </c>
      <c r="D809">
        <v>1</v>
      </c>
      <c r="E809">
        <v>149</v>
      </c>
      <c r="F809">
        <v>16.600000000000001</v>
      </c>
      <c r="G809">
        <v>32.1</v>
      </c>
      <c r="H809">
        <v>1.7</v>
      </c>
      <c r="I809">
        <v>4.8</v>
      </c>
      <c r="J809">
        <v>0</v>
      </c>
      <c r="K809">
        <v>155</v>
      </c>
      <c r="L809">
        <v>3.5</v>
      </c>
      <c r="M809">
        <v>149</v>
      </c>
      <c r="N809" t="s">
        <v>541</v>
      </c>
      <c r="O809" t="s">
        <v>542</v>
      </c>
      <c r="P809" t="s">
        <v>543</v>
      </c>
      <c r="Q809" t="s">
        <v>544</v>
      </c>
      <c r="R809" t="s">
        <v>30</v>
      </c>
      <c r="S809" t="s">
        <v>545</v>
      </c>
      <c r="T809" t="s">
        <v>71</v>
      </c>
    </row>
    <row r="810" spans="1:20" x14ac:dyDescent="0.25">
      <c r="A810" t="s">
        <v>51</v>
      </c>
      <c r="C810" t="s">
        <v>121</v>
      </c>
      <c r="D810">
        <v>1</v>
      </c>
      <c r="E810">
        <v>157</v>
      </c>
      <c r="F810">
        <v>0.95</v>
      </c>
      <c r="G810">
        <v>12.3735</v>
      </c>
      <c r="H810">
        <v>10.1805</v>
      </c>
      <c r="I810">
        <v>2.5525000000000002</v>
      </c>
      <c r="J810">
        <v>0</v>
      </c>
      <c r="K810">
        <v>168.42</v>
      </c>
      <c r="L810">
        <v>6.1559999999999997</v>
      </c>
      <c r="M810">
        <v>157</v>
      </c>
      <c r="N810">
        <v>0.95</v>
      </c>
      <c r="O810">
        <v>12.3735</v>
      </c>
      <c r="P810">
        <v>10.1805</v>
      </c>
      <c r="Q810">
        <v>2.5525000000000002</v>
      </c>
      <c r="R810">
        <v>0</v>
      </c>
      <c r="S810">
        <v>168.42</v>
      </c>
      <c r="T810">
        <v>6.1559999999999997</v>
      </c>
    </row>
    <row r="811" spans="1:20" x14ac:dyDescent="0.25">
      <c r="A811" t="s">
        <v>51</v>
      </c>
      <c r="C811" t="s">
        <v>75</v>
      </c>
      <c r="D811">
        <v>1</v>
      </c>
      <c r="E811">
        <v>119</v>
      </c>
      <c r="F811">
        <v>0</v>
      </c>
      <c r="G811">
        <v>0</v>
      </c>
      <c r="H811">
        <v>13.5</v>
      </c>
      <c r="I811">
        <v>0</v>
      </c>
      <c r="J811">
        <v>0</v>
      </c>
      <c r="K811">
        <v>0.27</v>
      </c>
      <c r="L811">
        <v>0</v>
      </c>
      <c r="M811">
        <v>119</v>
      </c>
      <c r="N811" t="s">
        <v>38</v>
      </c>
      <c r="O811" t="s">
        <v>76</v>
      </c>
      <c r="P811" t="s">
        <v>77</v>
      </c>
      <c r="Q811" t="s">
        <v>76</v>
      </c>
      <c r="R811" t="s">
        <v>30</v>
      </c>
      <c r="S811" t="s">
        <v>78</v>
      </c>
      <c r="T811" t="s">
        <v>38</v>
      </c>
    </row>
    <row r="812" spans="1:20" x14ac:dyDescent="0.25">
      <c r="A812" t="s">
        <v>51</v>
      </c>
      <c r="C812" t="s">
        <v>255</v>
      </c>
      <c r="D812">
        <v>0.67</v>
      </c>
      <c r="E812">
        <v>134.66999999999999</v>
      </c>
      <c r="F812">
        <v>0.95676000000000005</v>
      </c>
      <c r="G812">
        <v>21.888900000000003</v>
      </c>
      <c r="H812">
        <v>1.4070000000000003</v>
      </c>
      <c r="I812">
        <v>8.5625999999999998</v>
      </c>
      <c r="K812">
        <v>697.202</v>
      </c>
      <c r="L812">
        <v>7.6205800000000012</v>
      </c>
      <c r="M812">
        <v>201</v>
      </c>
      <c r="N812" t="s">
        <v>256</v>
      </c>
      <c r="O812" t="s">
        <v>257</v>
      </c>
      <c r="P812" t="s">
        <v>258</v>
      </c>
      <c r="Q812" t="s">
        <v>259</v>
      </c>
      <c r="S812" t="s">
        <v>260</v>
      </c>
      <c r="T812" t="s">
        <v>261</v>
      </c>
    </row>
    <row r="813" spans="1:20" x14ac:dyDescent="0.25">
      <c r="A813" t="s">
        <v>122</v>
      </c>
      <c r="B813" t="s">
        <v>527</v>
      </c>
      <c r="C813" t="s">
        <v>591</v>
      </c>
      <c r="D813">
        <v>0.5</v>
      </c>
      <c r="E813">
        <v>95</v>
      </c>
      <c r="F813">
        <v>9.5</v>
      </c>
      <c r="G813">
        <v>12</v>
      </c>
      <c r="H813">
        <v>6.5</v>
      </c>
      <c r="I813">
        <v>1</v>
      </c>
      <c r="J813">
        <v>2.5</v>
      </c>
      <c r="K813">
        <v>0</v>
      </c>
      <c r="L813">
        <v>0</v>
      </c>
      <c r="M813">
        <v>190</v>
      </c>
      <c r="N813" t="s">
        <v>192</v>
      </c>
      <c r="O813" t="s">
        <v>265</v>
      </c>
      <c r="P813" t="s">
        <v>180</v>
      </c>
      <c r="Q813" t="s">
        <v>56</v>
      </c>
      <c r="R813" t="s">
        <v>166</v>
      </c>
    </row>
    <row r="816" spans="1:20" x14ac:dyDescent="0.25">
      <c r="A816" s="2" t="s">
        <v>79</v>
      </c>
    </row>
    <row r="817" spans="1:20" x14ac:dyDescent="0.25">
      <c r="A817" t="s">
        <v>80</v>
      </c>
      <c r="B817" t="s">
        <v>81</v>
      </c>
      <c r="C817" t="s">
        <v>82</v>
      </c>
      <c r="D817" t="s">
        <v>83</v>
      </c>
      <c r="E817" t="s">
        <v>84</v>
      </c>
    </row>
    <row r="818" spans="1:20" x14ac:dyDescent="0.25">
      <c r="A818" t="s">
        <v>85</v>
      </c>
      <c r="B818">
        <v>30</v>
      </c>
      <c r="C818">
        <v>78</v>
      </c>
      <c r="D818">
        <v>0</v>
      </c>
      <c r="E818" t="s">
        <v>86</v>
      </c>
    </row>
    <row r="821" spans="1:20" x14ac:dyDescent="0.25">
      <c r="A821" s="2" t="s">
        <v>88</v>
      </c>
    </row>
    <row r="822" spans="1:20" x14ac:dyDescent="0.25">
      <c r="E822" s="2" t="s">
        <v>15</v>
      </c>
      <c r="F822" s="2" t="s">
        <v>16</v>
      </c>
      <c r="G822" s="2" t="s">
        <v>89</v>
      </c>
      <c r="H822" s="2" t="s">
        <v>90</v>
      </c>
      <c r="I822" s="2" t="s">
        <v>19</v>
      </c>
      <c r="J822" s="2" t="s">
        <v>20</v>
      </c>
      <c r="K822" s="2" t="s">
        <v>21</v>
      </c>
      <c r="L822" s="2" t="s">
        <v>22</v>
      </c>
    </row>
    <row r="823" spans="1:20" x14ac:dyDescent="0.25">
      <c r="E823">
        <v>2076.17</v>
      </c>
      <c r="F823">
        <v>93.98</v>
      </c>
      <c r="G823">
        <v>274.57</v>
      </c>
      <c r="H823">
        <v>86.99</v>
      </c>
      <c r="I823">
        <v>67.39</v>
      </c>
      <c r="J823">
        <v>2.5</v>
      </c>
      <c r="K823" t="s">
        <v>604</v>
      </c>
      <c r="L823">
        <v>45.94</v>
      </c>
    </row>
    <row r="824" spans="1:20" x14ac:dyDescent="0.25">
      <c r="E824" s="2" t="s">
        <v>92</v>
      </c>
      <c r="F824" t="s">
        <v>537</v>
      </c>
    </row>
    <row r="825" spans="1:20" x14ac:dyDescent="0.25">
      <c r="E825" s="2" t="s">
        <v>94</v>
      </c>
      <c r="F825" t="s">
        <v>605</v>
      </c>
    </row>
    <row r="826" spans="1:20" x14ac:dyDescent="0.25">
      <c r="E826" s="2" t="s">
        <v>82</v>
      </c>
      <c r="F826">
        <v>78</v>
      </c>
    </row>
    <row r="827" spans="1:20" x14ac:dyDescent="0.25">
      <c r="E827" t="s">
        <v>96</v>
      </c>
      <c r="F827">
        <f>2076.17-F826</f>
        <v>1998.17</v>
      </c>
    </row>
    <row r="829" spans="1:20" ht="15.75" x14ac:dyDescent="0.25">
      <c r="A829" s="1" t="s">
        <v>0</v>
      </c>
      <c r="B829" s="2" t="s">
        <v>606</v>
      </c>
    </row>
    <row r="831" spans="1:20" ht="15.75" x14ac:dyDescent="0.25">
      <c r="A831" s="1" t="s">
        <v>2</v>
      </c>
    </row>
    <row r="832" spans="1:20" x14ac:dyDescent="0.25">
      <c r="A832" s="2" t="s">
        <v>3</v>
      </c>
      <c r="B832" s="2" t="s">
        <v>4</v>
      </c>
      <c r="C832" s="2" t="s">
        <v>5</v>
      </c>
      <c r="D832" s="2" t="s">
        <v>6</v>
      </c>
      <c r="E832" s="2" t="s">
        <v>7</v>
      </c>
      <c r="F832" s="2" t="s">
        <v>8</v>
      </c>
      <c r="G832" s="2" t="s">
        <v>9</v>
      </c>
      <c r="H832" s="2" t="s">
        <v>10</v>
      </c>
      <c r="I832" s="2" t="s">
        <v>11</v>
      </c>
      <c r="J832" s="2" t="s">
        <v>12</v>
      </c>
      <c r="K832" s="2" t="s">
        <v>13</v>
      </c>
      <c r="L832" s="2" t="s">
        <v>14</v>
      </c>
      <c r="M832" s="2" t="s">
        <v>15</v>
      </c>
      <c r="N832" s="2" t="s">
        <v>16</v>
      </c>
      <c r="O832" s="2" t="s">
        <v>17</v>
      </c>
      <c r="P832" s="2" t="s">
        <v>18</v>
      </c>
      <c r="Q832" s="2" t="s">
        <v>19</v>
      </c>
      <c r="R832" s="2" t="s">
        <v>20</v>
      </c>
      <c r="S832" s="2" t="s">
        <v>21</v>
      </c>
      <c r="T832" s="2" t="s">
        <v>22</v>
      </c>
    </row>
    <row r="833" spans="1:20" x14ac:dyDescent="0.25">
      <c r="A833" t="s">
        <v>23</v>
      </c>
      <c r="B833" t="s">
        <v>607</v>
      </c>
      <c r="C833" t="s">
        <v>608</v>
      </c>
      <c r="D833">
        <v>2</v>
      </c>
      <c r="E833">
        <v>90</v>
      </c>
      <c r="F833">
        <v>0</v>
      </c>
      <c r="G833">
        <v>2</v>
      </c>
      <c r="H833">
        <v>8</v>
      </c>
      <c r="I833">
        <v>2</v>
      </c>
      <c r="J833">
        <v>0</v>
      </c>
      <c r="K833">
        <v>340</v>
      </c>
      <c r="L833">
        <v>2</v>
      </c>
      <c r="M833">
        <v>45</v>
      </c>
      <c r="O833" t="s">
        <v>29</v>
      </c>
      <c r="P833" t="s">
        <v>143</v>
      </c>
      <c r="Q833" t="s">
        <v>29</v>
      </c>
      <c r="S833" t="s">
        <v>609</v>
      </c>
      <c r="T833" t="s">
        <v>29</v>
      </c>
    </row>
    <row r="834" spans="1:20" x14ac:dyDescent="0.25">
      <c r="A834" t="s">
        <v>23</v>
      </c>
      <c r="B834" t="s">
        <v>33</v>
      </c>
      <c r="C834" t="s">
        <v>34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 x14ac:dyDescent="0.25">
      <c r="A835" t="s">
        <v>23</v>
      </c>
      <c r="B835" t="s">
        <v>321</v>
      </c>
      <c r="C835" t="s">
        <v>322</v>
      </c>
      <c r="D835">
        <v>1</v>
      </c>
      <c r="E835">
        <v>80</v>
      </c>
      <c r="F835">
        <v>16</v>
      </c>
      <c r="G835">
        <v>22</v>
      </c>
      <c r="H835">
        <v>0</v>
      </c>
      <c r="I835">
        <v>0</v>
      </c>
      <c r="J835">
        <v>0</v>
      </c>
      <c r="K835">
        <v>0</v>
      </c>
      <c r="L835">
        <v>5</v>
      </c>
      <c r="M835">
        <v>80</v>
      </c>
      <c r="N835" t="s">
        <v>323</v>
      </c>
      <c r="O835" t="s">
        <v>324</v>
      </c>
      <c r="P835" t="s">
        <v>38</v>
      </c>
      <c r="Q835" t="s">
        <v>38</v>
      </c>
      <c r="R835" t="s">
        <v>30</v>
      </c>
      <c r="S835" t="s">
        <v>30</v>
      </c>
      <c r="T835" t="s">
        <v>36</v>
      </c>
    </row>
    <row r="836" spans="1:20" x14ac:dyDescent="0.25">
      <c r="A836" t="s">
        <v>23</v>
      </c>
      <c r="C836" t="s">
        <v>40</v>
      </c>
      <c r="D836">
        <v>1</v>
      </c>
      <c r="E836">
        <v>550</v>
      </c>
      <c r="F836">
        <v>7</v>
      </c>
      <c r="G836">
        <v>53</v>
      </c>
      <c r="H836">
        <v>29.5</v>
      </c>
      <c r="I836">
        <v>17.5</v>
      </c>
      <c r="J836">
        <v>0</v>
      </c>
      <c r="K836">
        <v>51.5</v>
      </c>
      <c r="L836">
        <v>15</v>
      </c>
      <c r="M836">
        <v>550</v>
      </c>
      <c r="N836">
        <v>7</v>
      </c>
      <c r="O836">
        <v>53</v>
      </c>
      <c r="P836">
        <v>29.5</v>
      </c>
      <c r="Q836">
        <v>17.5</v>
      </c>
      <c r="R836">
        <v>0</v>
      </c>
      <c r="S836">
        <v>51.5</v>
      </c>
      <c r="T836">
        <v>15</v>
      </c>
    </row>
    <row r="837" spans="1:20" x14ac:dyDescent="0.25">
      <c r="A837" t="s">
        <v>23</v>
      </c>
      <c r="C837" t="s">
        <v>44</v>
      </c>
      <c r="D837">
        <v>1</v>
      </c>
      <c r="E837">
        <v>105</v>
      </c>
      <c r="F837">
        <v>14.430999999999999</v>
      </c>
      <c r="G837">
        <v>26.95</v>
      </c>
      <c r="H837">
        <v>0.39</v>
      </c>
      <c r="I837">
        <v>1.29</v>
      </c>
      <c r="J837">
        <v>0</v>
      </c>
      <c r="K837">
        <v>1.18</v>
      </c>
      <c r="L837">
        <v>3.0680000000000001</v>
      </c>
      <c r="M837">
        <v>105</v>
      </c>
      <c r="N837" t="s">
        <v>45</v>
      </c>
      <c r="O837" t="s">
        <v>46</v>
      </c>
      <c r="P837" t="s">
        <v>47</v>
      </c>
      <c r="Q837" t="s">
        <v>48</v>
      </c>
      <c r="R837" t="s">
        <v>30</v>
      </c>
      <c r="S837" t="s">
        <v>49</v>
      </c>
      <c r="T837" t="s">
        <v>50</v>
      </c>
    </row>
    <row r="838" spans="1:20" x14ac:dyDescent="0.25">
      <c r="A838" t="s">
        <v>51</v>
      </c>
      <c r="B838" t="s">
        <v>457</v>
      </c>
      <c r="C838" t="s">
        <v>600</v>
      </c>
      <c r="D838">
        <v>1</v>
      </c>
      <c r="E838">
        <v>180</v>
      </c>
      <c r="F838">
        <v>1</v>
      </c>
      <c r="G838">
        <v>6</v>
      </c>
      <c r="H838">
        <v>11</v>
      </c>
      <c r="I838">
        <v>14</v>
      </c>
      <c r="J838">
        <v>0</v>
      </c>
      <c r="K838">
        <v>580</v>
      </c>
      <c r="L838">
        <v>3</v>
      </c>
      <c r="M838">
        <v>180</v>
      </c>
      <c r="N838" t="s">
        <v>29</v>
      </c>
      <c r="O838" t="s">
        <v>55</v>
      </c>
      <c r="P838" t="s">
        <v>119</v>
      </c>
      <c r="Q838" t="s">
        <v>169</v>
      </c>
      <c r="S838" t="s">
        <v>526</v>
      </c>
      <c r="T838" t="s">
        <v>61</v>
      </c>
    </row>
    <row r="839" spans="1:20" x14ac:dyDescent="0.25">
      <c r="A839" t="s">
        <v>51</v>
      </c>
      <c r="C839" t="s">
        <v>610</v>
      </c>
      <c r="D839">
        <v>1</v>
      </c>
      <c r="E839">
        <v>180</v>
      </c>
      <c r="F839">
        <v>4.5</v>
      </c>
      <c r="G839">
        <v>39.049999999999997</v>
      </c>
      <c r="H839">
        <v>3.375</v>
      </c>
      <c r="I839">
        <v>6.0250000000000004</v>
      </c>
      <c r="J839">
        <v>0</v>
      </c>
      <c r="K839">
        <v>0.52500000000000002</v>
      </c>
      <c r="L839">
        <v>4.5250000000000004</v>
      </c>
      <c r="M839">
        <v>180</v>
      </c>
      <c r="N839">
        <v>4.5</v>
      </c>
      <c r="O839">
        <v>39.049999999999997</v>
      </c>
      <c r="P839">
        <v>3.375</v>
      </c>
      <c r="Q839">
        <v>6.0250000000000004</v>
      </c>
      <c r="R839">
        <v>0</v>
      </c>
      <c r="S839">
        <v>0.52500000000000002</v>
      </c>
      <c r="T839">
        <v>4.5250000000000004</v>
      </c>
    </row>
    <row r="840" spans="1:20" x14ac:dyDescent="0.25">
      <c r="A840" t="s">
        <v>51</v>
      </c>
      <c r="B840" t="s">
        <v>601</v>
      </c>
      <c r="C840" t="s">
        <v>602</v>
      </c>
      <c r="D840">
        <v>1</v>
      </c>
      <c r="E840">
        <v>390</v>
      </c>
      <c r="F840">
        <v>2</v>
      </c>
      <c r="G840">
        <v>68</v>
      </c>
      <c r="H840">
        <v>9</v>
      </c>
      <c r="I840">
        <v>12</v>
      </c>
      <c r="J840">
        <v>0</v>
      </c>
      <c r="K840">
        <v>950</v>
      </c>
      <c r="L840">
        <v>6</v>
      </c>
      <c r="M840">
        <v>390</v>
      </c>
      <c r="N840" t="s">
        <v>56</v>
      </c>
      <c r="O840" t="s">
        <v>418</v>
      </c>
      <c r="P840" t="s">
        <v>164</v>
      </c>
      <c r="Q840" t="s">
        <v>54</v>
      </c>
      <c r="R840" t="s">
        <v>30</v>
      </c>
      <c r="S840" t="s">
        <v>603</v>
      </c>
      <c r="T840" t="s">
        <v>55</v>
      </c>
    </row>
    <row r="841" spans="1:20" x14ac:dyDescent="0.25">
      <c r="A841" t="s">
        <v>51</v>
      </c>
      <c r="C841" t="s">
        <v>121</v>
      </c>
      <c r="D841">
        <v>2</v>
      </c>
      <c r="E841">
        <v>314</v>
      </c>
      <c r="F841">
        <v>1.9</v>
      </c>
      <c r="G841">
        <v>24.747</v>
      </c>
      <c r="H841">
        <v>20.361000000000001</v>
      </c>
      <c r="I841">
        <v>5.1050000000000004</v>
      </c>
      <c r="J841">
        <v>0</v>
      </c>
      <c r="K841">
        <v>336.84</v>
      </c>
      <c r="L841">
        <v>12.311999999999999</v>
      </c>
      <c r="M841">
        <v>157</v>
      </c>
      <c r="N841">
        <v>0.95</v>
      </c>
      <c r="O841">
        <v>12.3735</v>
      </c>
      <c r="P841">
        <v>10.1805</v>
      </c>
      <c r="Q841">
        <v>2.5525000000000002</v>
      </c>
      <c r="R841">
        <v>0</v>
      </c>
      <c r="S841">
        <v>168.42</v>
      </c>
      <c r="T841">
        <v>6.1559999999999997</v>
      </c>
    </row>
    <row r="844" spans="1:20" x14ac:dyDescent="0.25">
      <c r="A844" s="2" t="s">
        <v>79</v>
      </c>
    </row>
    <row r="845" spans="1:20" x14ac:dyDescent="0.25">
      <c r="A845" t="s">
        <v>80</v>
      </c>
      <c r="B845" t="s">
        <v>81</v>
      </c>
      <c r="C845" t="s">
        <v>82</v>
      </c>
      <c r="D845" t="s">
        <v>83</v>
      </c>
      <c r="E845" t="s">
        <v>84</v>
      </c>
    </row>
    <row r="846" spans="1:20" x14ac:dyDescent="0.25">
      <c r="A846" t="s">
        <v>85</v>
      </c>
      <c r="B846">
        <v>30</v>
      </c>
      <c r="C846">
        <v>72</v>
      </c>
      <c r="D846">
        <v>0</v>
      </c>
      <c r="E846" t="s">
        <v>86</v>
      </c>
    </row>
    <row r="849" spans="1:20" x14ac:dyDescent="0.25">
      <c r="A849" s="2" t="s">
        <v>88</v>
      </c>
    </row>
    <row r="850" spans="1:20" x14ac:dyDescent="0.25">
      <c r="E850" s="2" t="s">
        <v>15</v>
      </c>
      <c r="F850" s="2" t="s">
        <v>16</v>
      </c>
      <c r="G850" s="2" t="s">
        <v>89</v>
      </c>
      <c r="H850" s="2" t="s">
        <v>90</v>
      </c>
      <c r="I850" s="2" t="s">
        <v>19</v>
      </c>
      <c r="J850" s="2" t="s">
        <v>20</v>
      </c>
      <c r="K850" s="2" t="s">
        <v>21</v>
      </c>
      <c r="L850" s="2" t="s">
        <v>22</v>
      </c>
    </row>
    <row r="851" spans="1:20" x14ac:dyDescent="0.25">
      <c r="E851">
        <v>1889</v>
      </c>
      <c r="F851">
        <v>46.83</v>
      </c>
      <c r="G851">
        <v>241.75</v>
      </c>
      <c r="H851">
        <v>81.63</v>
      </c>
      <c r="I851">
        <v>57.92</v>
      </c>
      <c r="J851">
        <v>0</v>
      </c>
      <c r="K851" t="s">
        <v>611</v>
      </c>
      <c r="L851">
        <v>50.91</v>
      </c>
    </row>
    <row r="852" spans="1:20" x14ac:dyDescent="0.25">
      <c r="E852" s="2" t="s">
        <v>92</v>
      </c>
      <c r="F852" t="s">
        <v>537</v>
      </c>
    </row>
    <row r="853" spans="1:20" x14ac:dyDescent="0.25">
      <c r="E853" s="2" t="s">
        <v>94</v>
      </c>
      <c r="F853" t="s">
        <v>612</v>
      </c>
    </row>
    <row r="854" spans="1:20" x14ac:dyDescent="0.25">
      <c r="E854" s="2" t="s">
        <v>82</v>
      </c>
      <c r="F854">
        <v>72</v>
      </c>
    </row>
    <row r="855" spans="1:20" x14ac:dyDescent="0.25">
      <c r="E855" t="s">
        <v>96</v>
      </c>
      <c r="F855">
        <f>1889-F854</f>
        <v>1817</v>
      </c>
    </row>
    <row r="857" spans="1:20" ht="15.75" x14ac:dyDescent="0.25">
      <c r="A857" s="1" t="s">
        <v>0</v>
      </c>
      <c r="B857" s="2" t="s">
        <v>613</v>
      </c>
    </row>
    <row r="859" spans="1:20" ht="15.75" x14ac:dyDescent="0.25">
      <c r="A859" s="1" t="s">
        <v>2</v>
      </c>
    </row>
    <row r="860" spans="1:20" x14ac:dyDescent="0.25">
      <c r="A860" s="2" t="s">
        <v>3</v>
      </c>
      <c r="B860" s="2" t="s">
        <v>4</v>
      </c>
      <c r="C860" s="2" t="s">
        <v>5</v>
      </c>
      <c r="D860" s="2" t="s">
        <v>6</v>
      </c>
      <c r="E860" s="2" t="s">
        <v>7</v>
      </c>
      <c r="F860" s="2" t="s">
        <v>8</v>
      </c>
      <c r="G860" s="2" t="s">
        <v>9</v>
      </c>
      <c r="H860" s="2" t="s">
        <v>10</v>
      </c>
      <c r="I860" s="2" t="s">
        <v>11</v>
      </c>
      <c r="J860" s="2" t="s">
        <v>12</v>
      </c>
      <c r="K860" s="2" t="s">
        <v>13</v>
      </c>
      <c r="L860" s="2" t="s">
        <v>14</v>
      </c>
      <c r="M860" s="2" t="s">
        <v>15</v>
      </c>
      <c r="N860" s="2" t="s">
        <v>16</v>
      </c>
      <c r="O860" s="2" t="s">
        <v>17</v>
      </c>
      <c r="P860" s="2" t="s">
        <v>18</v>
      </c>
      <c r="Q860" s="2" t="s">
        <v>19</v>
      </c>
      <c r="R860" s="2" t="s">
        <v>20</v>
      </c>
      <c r="S860" s="2" t="s">
        <v>21</v>
      </c>
      <c r="T860" s="2" t="s">
        <v>22</v>
      </c>
    </row>
    <row r="861" spans="1:20" x14ac:dyDescent="0.25">
      <c r="A861" t="s">
        <v>23</v>
      </c>
      <c r="B861" t="s">
        <v>607</v>
      </c>
      <c r="C861" t="s">
        <v>608</v>
      </c>
      <c r="D861">
        <v>2</v>
      </c>
      <c r="E861">
        <v>90</v>
      </c>
      <c r="F861">
        <v>0</v>
      </c>
      <c r="G861">
        <v>2</v>
      </c>
      <c r="H861">
        <v>8</v>
      </c>
      <c r="I861">
        <v>2</v>
      </c>
      <c r="J861">
        <v>0</v>
      </c>
      <c r="K861">
        <v>340</v>
      </c>
      <c r="L861">
        <v>2</v>
      </c>
      <c r="M861">
        <v>45</v>
      </c>
      <c r="O861" t="s">
        <v>29</v>
      </c>
      <c r="P861" t="s">
        <v>143</v>
      </c>
      <c r="Q861" t="s">
        <v>29</v>
      </c>
      <c r="S861" t="s">
        <v>609</v>
      </c>
      <c r="T861" t="s">
        <v>29</v>
      </c>
    </row>
    <row r="862" spans="1:20" x14ac:dyDescent="0.25">
      <c r="A862" t="s">
        <v>23</v>
      </c>
      <c r="B862" t="s">
        <v>33</v>
      </c>
      <c r="C862" t="s">
        <v>34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 t="s">
        <v>23</v>
      </c>
      <c r="C863" t="s">
        <v>40</v>
      </c>
      <c r="D863">
        <v>1</v>
      </c>
      <c r="E863">
        <v>550</v>
      </c>
      <c r="F863">
        <v>7</v>
      </c>
      <c r="G863">
        <v>53</v>
      </c>
      <c r="H863">
        <v>29.5</v>
      </c>
      <c r="I863">
        <v>17.5</v>
      </c>
      <c r="J863">
        <v>0</v>
      </c>
      <c r="K863">
        <v>51.5</v>
      </c>
      <c r="L863">
        <v>15</v>
      </c>
      <c r="M863">
        <v>550</v>
      </c>
      <c r="N863">
        <v>7</v>
      </c>
      <c r="O863">
        <v>53</v>
      </c>
      <c r="P863">
        <v>29.5</v>
      </c>
      <c r="Q863">
        <v>17.5</v>
      </c>
      <c r="R863">
        <v>0</v>
      </c>
      <c r="S863">
        <v>51.5</v>
      </c>
      <c r="T863">
        <v>15</v>
      </c>
    </row>
    <row r="864" spans="1:20" x14ac:dyDescent="0.25">
      <c r="A864" t="s">
        <v>23</v>
      </c>
      <c r="B864" t="s">
        <v>42</v>
      </c>
      <c r="C864" t="s">
        <v>43</v>
      </c>
      <c r="D864">
        <v>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x14ac:dyDescent="0.25">
      <c r="A865" t="s">
        <v>23</v>
      </c>
      <c r="C865" t="s">
        <v>44</v>
      </c>
      <c r="D865">
        <v>1</v>
      </c>
      <c r="E865">
        <v>105</v>
      </c>
      <c r="F865">
        <v>14.430999999999999</v>
      </c>
      <c r="G865">
        <v>26.95</v>
      </c>
      <c r="H865">
        <v>0.39</v>
      </c>
      <c r="I865">
        <v>1.29</v>
      </c>
      <c r="J865">
        <v>0</v>
      </c>
      <c r="K865">
        <v>1.18</v>
      </c>
      <c r="L865">
        <v>3.0680000000000001</v>
      </c>
      <c r="M865">
        <v>105</v>
      </c>
      <c r="N865" t="s">
        <v>45</v>
      </c>
      <c r="O865" t="s">
        <v>46</v>
      </c>
      <c r="P865" t="s">
        <v>47</v>
      </c>
      <c r="Q865" t="s">
        <v>48</v>
      </c>
      <c r="R865" t="s">
        <v>30</v>
      </c>
      <c r="S865" t="s">
        <v>49</v>
      </c>
      <c r="T865" t="s">
        <v>50</v>
      </c>
    </row>
    <row r="866" spans="1:20" x14ac:dyDescent="0.25">
      <c r="A866" t="s">
        <v>23</v>
      </c>
      <c r="C866" t="s">
        <v>98</v>
      </c>
      <c r="D866">
        <v>1</v>
      </c>
      <c r="E866">
        <v>84</v>
      </c>
      <c r="F866">
        <v>14.741</v>
      </c>
      <c r="G866">
        <v>21.45</v>
      </c>
      <c r="H866">
        <v>0.49</v>
      </c>
      <c r="I866">
        <v>1.0900000000000001</v>
      </c>
      <c r="J866">
        <v>0</v>
      </c>
      <c r="K866">
        <v>1.48</v>
      </c>
      <c r="L866">
        <v>3.552</v>
      </c>
      <c r="M866">
        <v>84</v>
      </c>
      <c r="N866" t="s">
        <v>99</v>
      </c>
      <c r="O866" t="s">
        <v>100</v>
      </c>
      <c r="P866" t="s">
        <v>101</v>
      </c>
      <c r="Q866" t="s">
        <v>102</v>
      </c>
      <c r="R866" t="s">
        <v>30</v>
      </c>
      <c r="S866" t="s">
        <v>103</v>
      </c>
      <c r="T866" t="s">
        <v>104</v>
      </c>
    </row>
    <row r="867" spans="1:20" x14ac:dyDescent="0.25">
      <c r="A867" t="s">
        <v>51</v>
      </c>
      <c r="B867" t="s">
        <v>457</v>
      </c>
      <c r="C867" t="s">
        <v>600</v>
      </c>
      <c r="D867">
        <v>2</v>
      </c>
      <c r="E867">
        <v>360</v>
      </c>
      <c r="F867">
        <v>2</v>
      </c>
      <c r="G867">
        <v>12</v>
      </c>
      <c r="H867">
        <v>22</v>
      </c>
      <c r="I867">
        <v>28</v>
      </c>
      <c r="J867">
        <v>0</v>
      </c>
      <c r="K867">
        <v>1160</v>
      </c>
      <c r="L867">
        <v>6</v>
      </c>
      <c r="M867">
        <v>180</v>
      </c>
      <c r="N867" t="s">
        <v>29</v>
      </c>
      <c r="O867" t="s">
        <v>55</v>
      </c>
      <c r="P867" t="s">
        <v>119</v>
      </c>
      <c r="Q867" t="s">
        <v>169</v>
      </c>
      <c r="S867" t="s">
        <v>526</v>
      </c>
      <c r="T867" t="s">
        <v>61</v>
      </c>
    </row>
    <row r="868" spans="1:20" x14ac:dyDescent="0.25">
      <c r="A868" t="s">
        <v>51</v>
      </c>
      <c r="C868" t="s">
        <v>610</v>
      </c>
      <c r="D868">
        <v>3</v>
      </c>
      <c r="E868">
        <v>540</v>
      </c>
      <c r="F868">
        <v>13.5</v>
      </c>
      <c r="G868">
        <v>117.14999999999999</v>
      </c>
      <c r="H868">
        <v>10.125</v>
      </c>
      <c r="I868">
        <v>18.075000000000003</v>
      </c>
      <c r="J868">
        <v>0</v>
      </c>
      <c r="K868">
        <v>1.5750000000000002</v>
      </c>
      <c r="L868">
        <v>13.575000000000001</v>
      </c>
      <c r="M868">
        <v>180</v>
      </c>
      <c r="N868">
        <v>4.5</v>
      </c>
      <c r="O868">
        <v>39.049999999999997</v>
      </c>
      <c r="P868">
        <v>3.375</v>
      </c>
      <c r="Q868">
        <v>6.0250000000000004</v>
      </c>
      <c r="R868">
        <v>0</v>
      </c>
      <c r="S868">
        <v>0.52500000000000002</v>
      </c>
      <c r="T868">
        <v>4.5250000000000004</v>
      </c>
    </row>
    <row r="869" spans="1:20" x14ac:dyDescent="0.25">
      <c r="A869" t="s">
        <v>122</v>
      </c>
      <c r="C869" t="s">
        <v>123</v>
      </c>
      <c r="D869">
        <v>2</v>
      </c>
      <c r="E869">
        <v>184</v>
      </c>
      <c r="F869">
        <v>2.5339999999999998</v>
      </c>
      <c r="G869">
        <v>33.92</v>
      </c>
      <c r="H869">
        <v>3.56</v>
      </c>
      <c r="I869">
        <v>5.54</v>
      </c>
      <c r="J869">
        <v>0</v>
      </c>
      <c r="K869">
        <v>228.36</v>
      </c>
      <c r="L869">
        <v>3.96</v>
      </c>
      <c r="M869">
        <v>92</v>
      </c>
      <c r="N869" t="s">
        <v>124</v>
      </c>
      <c r="O869" t="s">
        <v>125</v>
      </c>
      <c r="P869" t="s">
        <v>126</v>
      </c>
      <c r="Q869" t="s">
        <v>127</v>
      </c>
      <c r="R869" t="s">
        <v>30</v>
      </c>
      <c r="S869" t="s">
        <v>128</v>
      </c>
      <c r="T869" t="s">
        <v>129</v>
      </c>
    </row>
    <row r="870" spans="1:20" x14ac:dyDescent="0.25">
      <c r="A870" t="s">
        <v>122</v>
      </c>
      <c r="B870" t="s">
        <v>527</v>
      </c>
      <c r="C870" t="s">
        <v>591</v>
      </c>
      <c r="D870">
        <v>0.25</v>
      </c>
      <c r="E870">
        <v>47.5</v>
      </c>
      <c r="F870">
        <v>4.75</v>
      </c>
      <c r="G870">
        <v>6</v>
      </c>
      <c r="H870">
        <v>3.25</v>
      </c>
      <c r="I870">
        <v>0.5</v>
      </c>
      <c r="J870">
        <v>1.25</v>
      </c>
      <c r="K870">
        <v>0</v>
      </c>
      <c r="L870">
        <v>0</v>
      </c>
      <c r="M870">
        <v>190</v>
      </c>
      <c r="N870" t="s">
        <v>192</v>
      </c>
      <c r="O870" t="s">
        <v>265</v>
      </c>
      <c r="P870" t="s">
        <v>180</v>
      </c>
      <c r="Q870" t="s">
        <v>56</v>
      </c>
      <c r="R870" t="s">
        <v>166</v>
      </c>
    </row>
    <row r="871" spans="1:20" x14ac:dyDescent="0.25">
      <c r="A871" t="s">
        <v>122</v>
      </c>
      <c r="B871" t="s">
        <v>58</v>
      </c>
      <c r="C871" t="s">
        <v>59</v>
      </c>
      <c r="D871">
        <v>4</v>
      </c>
      <c r="E871">
        <v>80</v>
      </c>
      <c r="F871">
        <v>0</v>
      </c>
      <c r="G871">
        <v>8</v>
      </c>
      <c r="H871">
        <v>0</v>
      </c>
      <c r="I871">
        <v>12</v>
      </c>
      <c r="J871">
        <v>0</v>
      </c>
      <c r="K871">
        <v>0</v>
      </c>
      <c r="L871">
        <v>4</v>
      </c>
      <c r="M871">
        <v>20</v>
      </c>
      <c r="N871" t="s">
        <v>60</v>
      </c>
      <c r="O871" t="s">
        <v>56</v>
      </c>
      <c r="P871" t="s">
        <v>38</v>
      </c>
      <c r="Q871" t="s">
        <v>61</v>
      </c>
      <c r="R871" t="s">
        <v>62</v>
      </c>
      <c r="S871" t="s">
        <v>30</v>
      </c>
      <c r="T871" t="s">
        <v>29</v>
      </c>
    </row>
    <row r="872" spans="1:20" x14ac:dyDescent="0.25">
      <c r="A872" t="s">
        <v>122</v>
      </c>
      <c r="C872" t="s">
        <v>255</v>
      </c>
      <c r="D872">
        <v>1</v>
      </c>
      <c r="E872">
        <v>201</v>
      </c>
      <c r="F872">
        <v>1.4279999999999999</v>
      </c>
      <c r="G872">
        <v>32.67</v>
      </c>
      <c r="H872">
        <v>2.1</v>
      </c>
      <c r="I872">
        <v>12.78</v>
      </c>
      <c r="K872">
        <v>1040.5999999999999</v>
      </c>
      <c r="L872">
        <v>11.374000000000001</v>
      </c>
      <c r="M872">
        <v>201</v>
      </c>
      <c r="N872" t="s">
        <v>256</v>
      </c>
      <c r="O872" t="s">
        <v>257</v>
      </c>
      <c r="P872" t="s">
        <v>258</v>
      </c>
      <c r="Q872" t="s">
        <v>259</v>
      </c>
      <c r="S872" t="s">
        <v>260</v>
      </c>
      <c r="T872" t="s">
        <v>261</v>
      </c>
    </row>
    <row r="875" spans="1:20" x14ac:dyDescent="0.25">
      <c r="A875" s="2" t="s">
        <v>79</v>
      </c>
    </row>
    <row r="876" spans="1:20" x14ac:dyDescent="0.25">
      <c r="A876" t="s">
        <v>80</v>
      </c>
      <c r="B876" t="s">
        <v>81</v>
      </c>
      <c r="C876" t="s">
        <v>82</v>
      </c>
      <c r="D876" t="s">
        <v>83</v>
      </c>
      <c r="E876" t="s">
        <v>84</v>
      </c>
    </row>
    <row r="877" spans="1:20" x14ac:dyDescent="0.25">
      <c r="A877" t="s">
        <v>85</v>
      </c>
      <c r="B877">
        <v>30</v>
      </c>
      <c r="C877">
        <v>162</v>
      </c>
      <c r="D877">
        <v>0</v>
      </c>
      <c r="E877" t="s">
        <v>86</v>
      </c>
    </row>
    <row r="880" spans="1:20" x14ac:dyDescent="0.25">
      <c r="A880" s="2" t="s">
        <v>88</v>
      </c>
    </row>
    <row r="881" spans="1:20" x14ac:dyDescent="0.25">
      <c r="E881" s="2" t="s">
        <v>15</v>
      </c>
      <c r="F881" s="2" t="s">
        <v>16</v>
      </c>
      <c r="G881" s="2" t="s">
        <v>89</v>
      </c>
      <c r="H881" s="2" t="s">
        <v>90</v>
      </c>
      <c r="I881" s="2" t="s">
        <v>19</v>
      </c>
      <c r="J881" s="2" t="s">
        <v>20</v>
      </c>
      <c r="K881" s="2" t="s">
        <v>21</v>
      </c>
      <c r="L881" s="2" t="s">
        <v>22</v>
      </c>
    </row>
    <row r="882" spans="1:20" x14ac:dyDescent="0.25">
      <c r="E882">
        <v>2241.5</v>
      </c>
      <c r="F882">
        <v>60.38</v>
      </c>
      <c r="G882">
        <v>313.14</v>
      </c>
      <c r="H882">
        <v>79.42</v>
      </c>
      <c r="I882">
        <v>98.78</v>
      </c>
      <c r="J882">
        <v>1.25</v>
      </c>
      <c r="K882" t="s">
        <v>614</v>
      </c>
      <c r="L882">
        <v>62.53</v>
      </c>
    </row>
    <row r="883" spans="1:20" x14ac:dyDescent="0.25">
      <c r="E883" s="2" t="s">
        <v>92</v>
      </c>
      <c r="F883" t="s">
        <v>537</v>
      </c>
    </row>
    <row r="884" spans="1:20" x14ac:dyDescent="0.25">
      <c r="E884" s="2" t="s">
        <v>94</v>
      </c>
      <c r="F884" t="s">
        <v>615</v>
      </c>
    </row>
    <row r="885" spans="1:20" x14ac:dyDescent="0.25">
      <c r="E885" s="2" t="s">
        <v>82</v>
      </c>
      <c r="F885">
        <v>162</v>
      </c>
    </row>
    <row r="886" spans="1:20" x14ac:dyDescent="0.25">
      <c r="E886" t="s">
        <v>96</v>
      </c>
      <c r="F886">
        <f>2241.5-F885</f>
        <v>2079.5</v>
      </c>
    </row>
    <row r="888" spans="1:20" ht="15.75" x14ac:dyDescent="0.25">
      <c r="A888" s="1" t="s">
        <v>0</v>
      </c>
      <c r="B888" s="2" t="s">
        <v>616</v>
      </c>
    </row>
    <row r="890" spans="1:20" ht="15.75" x14ac:dyDescent="0.25">
      <c r="A890" s="1" t="s">
        <v>2</v>
      </c>
    </row>
    <row r="891" spans="1:20" x14ac:dyDescent="0.25">
      <c r="A891" s="2" t="s">
        <v>3</v>
      </c>
      <c r="B891" s="2" t="s">
        <v>4</v>
      </c>
      <c r="C891" s="2" t="s">
        <v>5</v>
      </c>
      <c r="D891" s="2" t="s">
        <v>6</v>
      </c>
      <c r="E891" s="2" t="s">
        <v>7</v>
      </c>
      <c r="F891" s="2" t="s">
        <v>8</v>
      </c>
      <c r="G891" s="2" t="s">
        <v>9</v>
      </c>
      <c r="H891" s="2" t="s">
        <v>10</v>
      </c>
      <c r="I891" s="2" t="s">
        <v>11</v>
      </c>
      <c r="J891" s="2" t="s">
        <v>12</v>
      </c>
      <c r="K891" s="2" t="s">
        <v>13</v>
      </c>
      <c r="L891" s="2" t="s">
        <v>14</v>
      </c>
      <c r="M891" s="2" t="s">
        <v>15</v>
      </c>
      <c r="N891" s="2" t="s">
        <v>16</v>
      </c>
      <c r="O891" s="2" t="s">
        <v>17</v>
      </c>
      <c r="P891" s="2" t="s">
        <v>18</v>
      </c>
      <c r="Q891" s="2" t="s">
        <v>19</v>
      </c>
      <c r="R891" s="2" t="s">
        <v>20</v>
      </c>
      <c r="S891" s="2" t="s">
        <v>21</v>
      </c>
      <c r="T891" s="2" t="s">
        <v>22</v>
      </c>
    </row>
    <row r="892" spans="1:20" x14ac:dyDescent="0.25">
      <c r="A892" t="s">
        <v>23</v>
      </c>
      <c r="B892" t="s">
        <v>33</v>
      </c>
      <c r="C892" t="s">
        <v>34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 x14ac:dyDescent="0.25">
      <c r="A893" t="s">
        <v>23</v>
      </c>
      <c r="B893" t="s">
        <v>617</v>
      </c>
      <c r="C893" t="s">
        <v>618</v>
      </c>
      <c r="D893">
        <v>2</v>
      </c>
      <c r="E893">
        <v>220</v>
      </c>
      <c r="F893">
        <v>2</v>
      </c>
      <c r="G893">
        <v>10</v>
      </c>
      <c r="H893">
        <v>18</v>
      </c>
      <c r="I893">
        <v>4</v>
      </c>
      <c r="J893">
        <v>0</v>
      </c>
      <c r="K893">
        <v>30</v>
      </c>
      <c r="L893">
        <v>0</v>
      </c>
      <c r="M893">
        <v>110</v>
      </c>
      <c r="N893" t="s">
        <v>29</v>
      </c>
      <c r="O893" t="s">
        <v>36</v>
      </c>
      <c r="P893" t="s">
        <v>164</v>
      </c>
      <c r="Q893" t="s">
        <v>56</v>
      </c>
      <c r="S893" t="s">
        <v>305</v>
      </c>
    </row>
    <row r="894" spans="1:20" x14ac:dyDescent="0.25">
      <c r="A894" t="s">
        <v>23</v>
      </c>
      <c r="B894" t="s">
        <v>455</v>
      </c>
      <c r="C894" t="s">
        <v>456</v>
      </c>
      <c r="D894">
        <v>0.5</v>
      </c>
      <c r="E894">
        <v>45</v>
      </c>
      <c r="F894">
        <v>6.5</v>
      </c>
      <c r="G894">
        <v>10</v>
      </c>
      <c r="H894">
        <v>0.5</v>
      </c>
      <c r="I894">
        <v>0.5</v>
      </c>
      <c r="J894">
        <v>0</v>
      </c>
      <c r="K894">
        <v>0</v>
      </c>
      <c r="L894">
        <v>2</v>
      </c>
      <c r="M894">
        <v>90</v>
      </c>
      <c r="N894" t="s">
        <v>180</v>
      </c>
      <c r="O894" t="s">
        <v>451</v>
      </c>
      <c r="P894" t="s">
        <v>29</v>
      </c>
      <c r="Q894" t="s">
        <v>29</v>
      </c>
      <c r="T894" t="s">
        <v>143</v>
      </c>
    </row>
    <row r="895" spans="1:20" x14ac:dyDescent="0.25">
      <c r="A895" t="s">
        <v>23</v>
      </c>
      <c r="C895" t="s">
        <v>40</v>
      </c>
      <c r="D895">
        <v>1</v>
      </c>
      <c r="E895">
        <v>550</v>
      </c>
      <c r="F895">
        <v>7</v>
      </c>
      <c r="G895">
        <v>53</v>
      </c>
      <c r="H895">
        <v>29.5</v>
      </c>
      <c r="I895">
        <v>17.5</v>
      </c>
      <c r="J895">
        <v>0</v>
      </c>
      <c r="K895">
        <v>51.5</v>
      </c>
      <c r="L895">
        <v>15</v>
      </c>
      <c r="M895">
        <v>550</v>
      </c>
      <c r="N895">
        <v>7</v>
      </c>
      <c r="O895">
        <v>53</v>
      </c>
      <c r="P895">
        <v>29.5</v>
      </c>
      <c r="Q895">
        <v>17.5</v>
      </c>
      <c r="R895">
        <v>0</v>
      </c>
      <c r="S895">
        <v>51.5</v>
      </c>
      <c r="T895">
        <v>15</v>
      </c>
    </row>
    <row r="896" spans="1:20" x14ac:dyDescent="0.25">
      <c r="A896" t="s">
        <v>23</v>
      </c>
      <c r="C896" t="s">
        <v>44</v>
      </c>
      <c r="D896">
        <v>1</v>
      </c>
      <c r="E896">
        <v>105</v>
      </c>
      <c r="F896">
        <v>14.430999999999999</v>
      </c>
      <c r="G896">
        <v>26.95</v>
      </c>
      <c r="H896">
        <v>0.39</v>
      </c>
      <c r="I896">
        <v>1.29</v>
      </c>
      <c r="J896">
        <v>0</v>
      </c>
      <c r="K896">
        <v>1.18</v>
      </c>
      <c r="L896">
        <v>3.0680000000000001</v>
      </c>
      <c r="M896">
        <v>105</v>
      </c>
      <c r="N896" t="s">
        <v>45</v>
      </c>
      <c r="O896" t="s">
        <v>46</v>
      </c>
      <c r="P896" t="s">
        <v>47</v>
      </c>
      <c r="Q896" t="s">
        <v>48</v>
      </c>
      <c r="R896" t="s">
        <v>30</v>
      </c>
      <c r="S896" t="s">
        <v>49</v>
      </c>
      <c r="T896" t="s">
        <v>50</v>
      </c>
    </row>
    <row r="897" spans="1:20" x14ac:dyDescent="0.25">
      <c r="A897" t="s">
        <v>51</v>
      </c>
      <c r="B897" t="s">
        <v>457</v>
      </c>
      <c r="C897" t="s">
        <v>600</v>
      </c>
      <c r="D897">
        <v>2</v>
      </c>
      <c r="E897">
        <v>360</v>
      </c>
      <c r="F897">
        <v>2</v>
      </c>
      <c r="G897">
        <v>12</v>
      </c>
      <c r="H897">
        <v>22</v>
      </c>
      <c r="I897">
        <v>28</v>
      </c>
      <c r="J897">
        <v>0</v>
      </c>
      <c r="K897">
        <v>1160</v>
      </c>
      <c r="L897">
        <v>6</v>
      </c>
      <c r="M897">
        <v>180</v>
      </c>
      <c r="N897" t="s">
        <v>29</v>
      </c>
      <c r="O897" t="s">
        <v>55</v>
      </c>
      <c r="P897" t="s">
        <v>119</v>
      </c>
      <c r="Q897" t="s">
        <v>169</v>
      </c>
      <c r="S897" t="s">
        <v>526</v>
      </c>
      <c r="T897" t="s">
        <v>61</v>
      </c>
    </row>
    <row r="898" spans="1:20" x14ac:dyDescent="0.25">
      <c r="A898" t="s">
        <v>51</v>
      </c>
      <c r="B898" t="s">
        <v>592</v>
      </c>
      <c r="C898" t="s">
        <v>593</v>
      </c>
      <c r="D898">
        <v>2</v>
      </c>
      <c r="E898">
        <v>40</v>
      </c>
      <c r="F898">
        <v>8</v>
      </c>
      <c r="G898">
        <v>10</v>
      </c>
      <c r="H898">
        <v>0</v>
      </c>
      <c r="I898">
        <v>0</v>
      </c>
      <c r="J898">
        <v>0</v>
      </c>
      <c r="K898">
        <v>380</v>
      </c>
      <c r="L898">
        <v>0</v>
      </c>
      <c r="M898">
        <v>20</v>
      </c>
      <c r="N898" t="s">
        <v>143</v>
      </c>
      <c r="O898" t="s">
        <v>36</v>
      </c>
      <c r="P898" t="s">
        <v>38</v>
      </c>
      <c r="Q898" t="s">
        <v>38</v>
      </c>
      <c r="R898" t="s">
        <v>30</v>
      </c>
      <c r="S898" t="s">
        <v>573</v>
      </c>
      <c r="T898" t="s">
        <v>38</v>
      </c>
    </row>
    <row r="899" spans="1:20" x14ac:dyDescent="0.25">
      <c r="A899" t="s">
        <v>51</v>
      </c>
      <c r="C899" t="s">
        <v>610</v>
      </c>
      <c r="D899">
        <v>3</v>
      </c>
      <c r="E899">
        <v>540</v>
      </c>
      <c r="F899">
        <v>13.5</v>
      </c>
      <c r="G899">
        <v>117.14999999999999</v>
      </c>
      <c r="H899">
        <v>10.125</v>
      </c>
      <c r="I899">
        <v>18.075000000000003</v>
      </c>
      <c r="J899">
        <v>0</v>
      </c>
      <c r="K899">
        <v>1.5750000000000002</v>
      </c>
      <c r="L899">
        <v>13.575000000000001</v>
      </c>
      <c r="M899">
        <v>180</v>
      </c>
      <c r="N899">
        <v>4.5</v>
      </c>
      <c r="O899">
        <v>39.049999999999997</v>
      </c>
      <c r="P899">
        <v>3.375</v>
      </c>
      <c r="Q899">
        <v>6.0250000000000004</v>
      </c>
      <c r="R899">
        <v>0</v>
      </c>
      <c r="S899">
        <v>0.52500000000000002</v>
      </c>
      <c r="T899">
        <v>4.5250000000000004</v>
      </c>
    </row>
    <row r="900" spans="1:20" x14ac:dyDescent="0.25">
      <c r="A900" t="s">
        <v>122</v>
      </c>
      <c r="B900" t="s">
        <v>619</v>
      </c>
      <c r="C900" t="s">
        <v>620</v>
      </c>
      <c r="D900">
        <v>2</v>
      </c>
      <c r="E900">
        <v>220</v>
      </c>
      <c r="F900">
        <v>44</v>
      </c>
      <c r="G900">
        <v>50</v>
      </c>
      <c r="H900">
        <v>0</v>
      </c>
      <c r="I900">
        <v>0</v>
      </c>
      <c r="J900">
        <v>0</v>
      </c>
      <c r="K900">
        <v>20</v>
      </c>
      <c r="L900">
        <v>2</v>
      </c>
      <c r="M900">
        <v>110</v>
      </c>
      <c r="N900" t="s">
        <v>324</v>
      </c>
      <c r="O900" t="s">
        <v>294</v>
      </c>
      <c r="P900" t="s">
        <v>38</v>
      </c>
      <c r="Q900" t="s">
        <v>38</v>
      </c>
      <c r="R900" t="s">
        <v>62</v>
      </c>
      <c r="S900" t="s">
        <v>170</v>
      </c>
      <c r="T900" t="s">
        <v>29</v>
      </c>
    </row>
    <row r="903" spans="1:20" x14ac:dyDescent="0.25">
      <c r="A903" s="2" t="s">
        <v>79</v>
      </c>
    </row>
    <row r="904" spans="1:20" x14ac:dyDescent="0.25">
      <c r="A904" t="s">
        <v>80</v>
      </c>
      <c r="B904" t="s">
        <v>81</v>
      </c>
      <c r="C904" t="s">
        <v>82</v>
      </c>
      <c r="D904" t="s">
        <v>83</v>
      </c>
      <c r="E904" t="s">
        <v>84</v>
      </c>
    </row>
    <row r="905" spans="1:20" x14ac:dyDescent="0.25">
      <c r="A905" t="s">
        <v>85</v>
      </c>
      <c r="B905">
        <v>30</v>
      </c>
      <c r="C905">
        <v>35</v>
      </c>
      <c r="D905">
        <v>0</v>
      </c>
      <c r="E905" t="s">
        <v>86</v>
      </c>
    </row>
    <row r="908" spans="1:20" x14ac:dyDescent="0.25">
      <c r="A908" s="2" t="s">
        <v>88</v>
      </c>
    </row>
    <row r="909" spans="1:20" x14ac:dyDescent="0.25">
      <c r="E909" s="2" t="s">
        <v>15</v>
      </c>
      <c r="F909" s="2" t="s">
        <v>16</v>
      </c>
      <c r="G909" s="2" t="s">
        <v>89</v>
      </c>
      <c r="H909" s="2" t="s">
        <v>90</v>
      </c>
      <c r="I909" s="2" t="s">
        <v>19</v>
      </c>
      <c r="J909" s="2" t="s">
        <v>20</v>
      </c>
      <c r="K909" s="2" t="s">
        <v>21</v>
      </c>
      <c r="L909" s="2" t="s">
        <v>22</v>
      </c>
    </row>
    <row r="910" spans="1:20" x14ac:dyDescent="0.25">
      <c r="E910">
        <v>2080</v>
      </c>
      <c r="F910">
        <v>97.43</v>
      </c>
      <c r="G910">
        <v>289.10000000000002</v>
      </c>
      <c r="H910">
        <v>80.52</v>
      </c>
      <c r="I910">
        <v>69.37</v>
      </c>
      <c r="J910">
        <v>0</v>
      </c>
      <c r="K910" t="s">
        <v>621</v>
      </c>
      <c r="L910">
        <v>41.64</v>
      </c>
    </row>
    <row r="911" spans="1:20" x14ac:dyDescent="0.25">
      <c r="E911" s="2" t="s">
        <v>92</v>
      </c>
      <c r="F911" t="s">
        <v>537</v>
      </c>
    </row>
    <row r="912" spans="1:20" x14ac:dyDescent="0.25">
      <c r="E912" s="2" t="s">
        <v>94</v>
      </c>
      <c r="F912" t="s">
        <v>622</v>
      </c>
    </row>
    <row r="913" spans="1:20" x14ac:dyDescent="0.25">
      <c r="E913" s="2" t="s">
        <v>82</v>
      </c>
      <c r="F913">
        <v>35</v>
      </c>
    </row>
    <row r="914" spans="1:20" x14ac:dyDescent="0.25">
      <c r="E914" t="s">
        <v>96</v>
      </c>
      <c r="F914">
        <f>2080-F913</f>
        <v>2045</v>
      </c>
    </row>
    <row r="916" spans="1:20" ht="15.75" x14ac:dyDescent="0.25">
      <c r="A916" s="1" t="s">
        <v>0</v>
      </c>
      <c r="B916" s="2" t="s">
        <v>623</v>
      </c>
    </row>
    <row r="918" spans="1:20" ht="15.75" x14ac:dyDescent="0.25">
      <c r="A918" s="1" t="s">
        <v>2</v>
      </c>
    </row>
    <row r="919" spans="1:20" x14ac:dyDescent="0.25">
      <c r="A919" s="2" t="s">
        <v>3</v>
      </c>
      <c r="B919" s="2" t="s">
        <v>4</v>
      </c>
      <c r="C919" s="2" t="s">
        <v>5</v>
      </c>
      <c r="D919" s="2" t="s">
        <v>6</v>
      </c>
      <c r="E919" s="2" t="s">
        <v>7</v>
      </c>
      <c r="F919" s="2" t="s">
        <v>8</v>
      </c>
      <c r="G919" s="2" t="s">
        <v>9</v>
      </c>
      <c r="H919" s="2" t="s">
        <v>10</v>
      </c>
      <c r="I919" s="2" t="s">
        <v>11</v>
      </c>
      <c r="J919" s="2" t="s">
        <v>12</v>
      </c>
      <c r="K919" s="2" t="s">
        <v>13</v>
      </c>
      <c r="L919" s="2" t="s">
        <v>14</v>
      </c>
      <c r="M919" s="2" t="s">
        <v>15</v>
      </c>
      <c r="N919" s="2" t="s">
        <v>16</v>
      </c>
      <c r="O919" s="2" t="s">
        <v>17</v>
      </c>
      <c r="P919" s="2" t="s">
        <v>18</v>
      </c>
      <c r="Q919" s="2" t="s">
        <v>19</v>
      </c>
      <c r="R919" s="2" t="s">
        <v>20</v>
      </c>
      <c r="S919" s="2" t="s">
        <v>21</v>
      </c>
      <c r="T919" s="2" t="s">
        <v>22</v>
      </c>
    </row>
    <row r="920" spans="1:20" x14ac:dyDescent="0.25">
      <c r="A920" t="s">
        <v>23</v>
      </c>
      <c r="B920" t="s">
        <v>33</v>
      </c>
      <c r="C920" t="s">
        <v>34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25">
      <c r="A921" t="s">
        <v>23</v>
      </c>
      <c r="B921" t="s">
        <v>617</v>
      </c>
      <c r="C921" t="s">
        <v>618</v>
      </c>
      <c r="D921">
        <v>2</v>
      </c>
      <c r="E921">
        <v>220</v>
      </c>
      <c r="F921">
        <v>2</v>
      </c>
      <c r="G921">
        <v>10</v>
      </c>
      <c r="H921">
        <v>18</v>
      </c>
      <c r="I921">
        <v>4</v>
      </c>
      <c r="J921">
        <v>0</v>
      </c>
      <c r="K921">
        <v>30</v>
      </c>
      <c r="L921">
        <v>0</v>
      </c>
      <c r="M921">
        <v>110</v>
      </c>
      <c r="N921" t="s">
        <v>29</v>
      </c>
      <c r="O921" t="s">
        <v>36</v>
      </c>
      <c r="P921" t="s">
        <v>164</v>
      </c>
      <c r="Q921" t="s">
        <v>56</v>
      </c>
      <c r="S921" t="s">
        <v>305</v>
      </c>
    </row>
    <row r="922" spans="1:20" x14ac:dyDescent="0.25">
      <c r="A922" t="s">
        <v>23</v>
      </c>
      <c r="B922" t="s">
        <v>321</v>
      </c>
      <c r="C922" t="s">
        <v>322</v>
      </c>
      <c r="D922">
        <v>1</v>
      </c>
      <c r="E922">
        <v>80</v>
      </c>
      <c r="F922">
        <v>16</v>
      </c>
      <c r="G922">
        <v>22</v>
      </c>
      <c r="H922">
        <v>0</v>
      </c>
      <c r="I922">
        <v>0</v>
      </c>
      <c r="J922">
        <v>0</v>
      </c>
      <c r="K922">
        <v>0</v>
      </c>
      <c r="L922">
        <v>5</v>
      </c>
      <c r="M922">
        <v>80</v>
      </c>
      <c r="N922" t="s">
        <v>323</v>
      </c>
      <c r="O922" t="s">
        <v>324</v>
      </c>
      <c r="P922" t="s">
        <v>38</v>
      </c>
      <c r="Q922" t="s">
        <v>38</v>
      </c>
      <c r="R922" t="s">
        <v>30</v>
      </c>
      <c r="S922" t="s">
        <v>30</v>
      </c>
      <c r="T922" t="s">
        <v>36</v>
      </c>
    </row>
    <row r="923" spans="1:20" x14ac:dyDescent="0.25">
      <c r="A923" t="s">
        <v>23</v>
      </c>
      <c r="C923" t="s">
        <v>40</v>
      </c>
      <c r="D923">
        <v>1</v>
      </c>
      <c r="E923">
        <v>550</v>
      </c>
      <c r="F923">
        <v>7</v>
      </c>
      <c r="G923">
        <v>53</v>
      </c>
      <c r="H923">
        <v>29.5</v>
      </c>
      <c r="I923">
        <v>17.5</v>
      </c>
      <c r="J923">
        <v>0</v>
      </c>
      <c r="K923">
        <v>51.5</v>
      </c>
      <c r="L923">
        <v>15</v>
      </c>
      <c r="M923">
        <v>550</v>
      </c>
      <c r="N923">
        <v>7</v>
      </c>
      <c r="O923">
        <v>53</v>
      </c>
      <c r="P923">
        <v>29.5</v>
      </c>
      <c r="Q923">
        <v>17.5</v>
      </c>
      <c r="R923">
        <v>0</v>
      </c>
      <c r="S923">
        <v>51.5</v>
      </c>
      <c r="T923">
        <v>15</v>
      </c>
    </row>
    <row r="924" spans="1:20" x14ac:dyDescent="0.25">
      <c r="A924" t="s">
        <v>23</v>
      </c>
      <c r="B924" t="s">
        <v>42</v>
      </c>
      <c r="C924" t="s">
        <v>43</v>
      </c>
      <c r="D924">
        <v>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 t="s">
        <v>23</v>
      </c>
      <c r="C925" t="s">
        <v>325</v>
      </c>
      <c r="D925">
        <v>1</v>
      </c>
      <c r="E925">
        <v>62</v>
      </c>
      <c r="F925">
        <v>12.247999999999999</v>
      </c>
      <c r="G925">
        <v>15.39</v>
      </c>
      <c r="H925">
        <v>0.16</v>
      </c>
      <c r="I925">
        <v>1.23</v>
      </c>
      <c r="J925">
        <v>0</v>
      </c>
      <c r="K925">
        <v>0</v>
      </c>
      <c r="L925">
        <v>3.1440000000000001</v>
      </c>
      <c r="M925">
        <v>62</v>
      </c>
      <c r="N925" t="s">
        <v>326</v>
      </c>
      <c r="O925" t="s">
        <v>327</v>
      </c>
      <c r="P925" t="s">
        <v>328</v>
      </c>
      <c r="Q925" t="s">
        <v>329</v>
      </c>
      <c r="R925" t="s">
        <v>30</v>
      </c>
      <c r="S925" t="s">
        <v>30</v>
      </c>
      <c r="T925" t="s">
        <v>330</v>
      </c>
    </row>
    <row r="926" spans="1:20" x14ac:dyDescent="0.25">
      <c r="A926" t="s">
        <v>51</v>
      </c>
      <c r="B926" t="s">
        <v>498</v>
      </c>
      <c r="C926" t="s">
        <v>499</v>
      </c>
      <c r="D926">
        <v>1</v>
      </c>
      <c r="E926">
        <v>23</v>
      </c>
      <c r="F926">
        <v>5</v>
      </c>
      <c r="G926">
        <v>5</v>
      </c>
      <c r="H926">
        <v>0</v>
      </c>
      <c r="I926">
        <v>0</v>
      </c>
      <c r="J926">
        <v>0</v>
      </c>
      <c r="K926">
        <v>1</v>
      </c>
      <c r="L926">
        <v>0</v>
      </c>
      <c r="M926">
        <v>23</v>
      </c>
      <c r="N926" t="s">
        <v>36</v>
      </c>
      <c r="O926" t="s">
        <v>36</v>
      </c>
      <c r="P926" t="s">
        <v>38</v>
      </c>
      <c r="Q926" t="s">
        <v>38</v>
      </c>
      <c r="R926" t="s">
        <v>62</v>
      </c>
      <c r="S926" t="s">
        <v>423</v>
      </c>
      <c r="T926" t="s">
        <v>60</v>
      </c>
    </row>
    <row r="927" spans="1:20" x14ac:dyDescent="0.25">
      <c r="A927" t="s">
        <v>51</v>
      </c>
      <c r="B927" t="s">
        <v>624</v>
      </c>
      <c r="C927" t="s">
        <v>625</v>
      </c>
      <c r="D927">
        <v>2.25</v>
      </c>
      <c r="E927">
        <v>450</v>
      </c>
      <c r="F927">
        <v>4.5</v>
      </c>
      <c r="G927">
        <v>47.25</v>
      </c>
      <c r="H927">
        <v>18</v>
      </c>
      <c r="I927">
        <v>29.25</v>
      </c>
      <c r="J927">
        <v>0</v>
      </c>
      <c r="K927">
        <v>900</v>
      </c>
      <c r="L927">
        <v>6.75</v>
      </c>
      <c r="M927">
        <v>200</v>
      </c>
      <c r="N927" t="s">
        <v>56</v>
      </c>
      <c r="O927" t="s">
        <v>157</v>
      </c>
      <c r="P927" t="s">
        <v>27</v>
      </c>
      <c r="Q927" t="s">
        <v>180</v>
      </c>
      <c r="S927" t="s">
        <v>626</v>
      </c>
      <c r="T927" t="s">
        <v>61</v>
      </c>
    </row>
    <row r="928" spans="1:20" x14ac:dyDescent="0.25">
      <c r="A928" t="s">
        <v>51</v>
      </c>
      <c r="B928" t="s">
        <v>592</v>
      </c>
      <c r="C928" t="s">
        <v>593</v>
      </c>
      <c r="D928">
        <v>2</v>
      </c>
      <c r="E928">
        <v>40</v>
      </c>
      <c r="F928">
        <v>8</v>
      </c>
      <c r="G928">
        <v>10</v>
      </c>
      <c r="H928">
        <v>0</v>
      </c>
      <c r="I928">
        <v>0</v>
      </c>
      <c r="J928">
        <v>0</v>
      </c>
      <c r="K928">
        <v>380</v>
      </c>
      <c r="L928">
        <v>0</v>
      </c>
      <c r="M928">
        <v>20</v>
      </c>
      <c r="N928" t="s">
        <v>143</v>
      </c>
      <c r="O928" t="s">
        <v>36</v>
      </c>
      <c r="P928" t="s">
        <v>38</v>
      </c>
      <c r="Q928" t="s">
        <v>38</v>
      </c>
      <c r="R928" t="s">
        <v>30</v>
      </c>
      <c r="S928" t="s">
        <v>573</v>
      </c>
      <c r="T928" t="s">
        <v>38</v>
      </c>
    </row>
    <row r="929" spans="1:20" x14ac:dyDescent="0.25">
      <c r="A929" t="s">
        <v>51</v>
      </c>
      <c r="B929" t="s">
        <v>627</v>
      </c>
      <c r="C929" t="s">
        <v>628</v>
      </c>
      <c r="D929">
        <v>0.67</v>
      </c>
      <c r="E929">
        <v>30.15</v>
      </c>
      <c r="F929">
        <v>4.0200000000000005</v>
      </c>
      <c r="G929">
        <v>6.03</v>
      </c>
      <c r="H929">
        <v>0</v>
      </c>
      <c r="I929">
        <v>2.0100000000000002</v>
      </c>
      <c r="J929">
        <v>0</v>
      </c>
      <c r="K929">
        <v>0</v>
      </c>
      <c r="L929">
        <v>0</v>
      </c>
      <c r="M929">
        <v>45</v>
      </c>
      <c r="N929" t="s">
        <v>55</v>
      </c>
      <c r="O929" t="s">
        <v>164</v>
      </c>
      <c r="P929" t="s">
        <v>38</v>
      </c>
      <c r="Q929" t="s">
        <v>61</v>
      </c>
      <c r="R929" t="s">
        <v>30</v>
      </c>
      <c r="S929" t="s">
        <v>30</v>
      </c>
      <c r="T929" t="s">
        <v>38</v>
      </c>
    </row>
    <row r="930" spans="1:20" x14ac:dyDescent="0.25">
      <c r="A930" t="s">
        <v>51</v>
      </c>
      <c r="B930" t="s">
        <v>629</v>
      </c>
      <c r="C930" t="s">
        <v>630</v>
      </c>
      <c r="D930">
        <v>1</v>
      </c>
      <c r="E930">
        <v>80</v>
      </c>
      <c r="F930">
        <v>7</v>
      </c>
      <c r="G930">
        <v>10</v>
      </c>
      <c r="H930">
        <v>3.5</v>
      </c>
      <c r="I930">
        <v>2</v>
      </c>
      <c r="J930">
        <v>0</v>
      </c>
      <c r="K930">
        <v>510</v>
      </c>
      <c r="L930">
        <v>2</v>
      </c>
      <c r="M930">
        <v>80</v>
      </c>
      <c r="N930">
        <v>7</v>
      </c>
      <c r="O930">
        <v>10</v>
      </c>
      <c r="P930">
        <v>3.5</v>
      </c>
      <c r="Q930">
        <v>2</v>
      </c>
      <c r="R930">
        <v>0</v>
      </c>
      <c r="S930">
        <v>510</v>
      </c>
      <c r="T930">
        <v>2</v>
      </c>
    </row>
    <row r="931" spans="1:20" x14ac:dyDescent="0.25">
      <c r="A931" t="s">
        <v>51</v>
      </c>
      <c r="C931" t="s">
        <v>248</v>
      </c>
      <c r="D931">
        <v>1</v>
      </c>
      <c r="E931">
        <v>76</v>
      </c>
      <c r="F931">
        <v>0.48899999999999999</v>
      </c>
      <c r="G931">
        <v>6.14</v>
      </c>
      <c r="H931">
        <v>4.18</v>
      </c>
      <c r="I931">
        <v>7.96</v>
      </c>
      <c r="J931">
        <v>0</v>
      </c>
      <c r="K931">
        <v>9.4</v>
      </c>
      <c r="L931">
        <v>0.752</v>
      </c>
      <c r="M931">
        <v>76</v>
      </c>
      <c r="N931" t="s">
        <v>249</v>
      </c>
      <c r="O931" t="s">
        <v>250</v>
      </c>
      <c r="P931" t="s">
        <v>251</v>
      </c>
      <c r="Q931" t="s">
        <v>252</v>
      </c>
      <c r="R931" t="s">
        <v>30</v>
      </c>
      <c r="S931" t="s">
        <v>253</v>
      </c>
      <c r="T931" t="s">
        <v>254</v>
      </c>
    </row>
    <row r="932" spans="1:20" x14ac:dyDescent="0.25">
      <c r="A932" t="s">
        <v>51</v>
      </c>
      <c r="C932" t="s">
        <v>75</v>
      </c>
      <c r="D932">
        <v>1</v>
      </c>
      <c r="E932">
        <v>119</v>
      </c>
      <c r="F932">
        <v>0</v>
      </c>
      <c r="G932">
        <v>0</v>
      </c>
      <c r="H932">
        <v>13.5</v>
      </c>
      <c r="I932">
        <v>0</v>
      </c>
      <c r="J932">
        <v>0</v>
      </c>
      <c r="K932">
        <v>0.27</v>
      </c>
      <c r="L932">
        <v>0</v>
      </c>
      <c r="M932">
        <v>119</v>
      </c>
      <c r="N932" t="s">
        <v>38</v>
      </c>
      <c r="O932" t="s">
        <v>76</v>
      </c>
      <c r="P932" t="s">
        <v>77</v>
      </c>
      <c r="Q932" t="s">
        <v>76</v>
      </c>
      <c r="R932" t="s">
        <v>30</v>
      </c>
      <c r="S932" t="s">
        <v>78</v>
      </c>
      <c r="T932" t="s">
        <v>38</v>
      </c>
    </row>
    <row r="933" spans="1:20" x14ac:dyDescent="0.25">
      <c r="A933" t="s">
        <v>51</v>
      </c>
      <c r="B933" t="s">
        <v>631</v>
      </c>
      <c r="C933" t="s">
        <v>632</v>
      </c>
      <c r="D933">
        <v>4</v>
      </c>
      <c r="E933">
        <v>12</v>
      </c>
      <c r="F933">
        <v>2.12</v>
      </c>
      <c r="G933">
        <v>3.12</v>
      </c>
      <c r="H933">
        <v>0.16</v>
      </c>
      <c r="I933">
        <v>0.72</v>
      </c>
      <c r="J933">
        <v>0</v>
      </c>
      <c r="K933">
        <v>4</v>
      </c>
      <c r="L933">
        <v>0.96</v>
      </c>
      <c r="M933">
        <v>3</v>
      </c>
      <c r="N933" t="s">
        <v>633</v>
      </c>
      <c r="O933" t="s">
        <v>634</v>
      </c>
      <c r="P933" t="s">
        <v>530</v>
      </c>
      <c r="Q933" t="s">
        <v>150</v>
      </c>
      <c r="S933" t="s">
        <v>423</v>
      </c>
      <c r="T933" t="s">
        <v>635</v>
      </c>
    </row>
    <row r="934" spans="1:20" x14ac:dyDescent="0.25">
      <c r="A934" t="s">
        <v>122</v>
      </c>
      <c r="B934" t="s">
        <v>154</v>
      </c>
      <c r="C934" t="s">
        <v>155</v>
      </c>
      <c r="D934">
        <v>2</v>
      </c>
      <c r="E934">
        <v>180</v>
      </c>
      <c r="F934">
        <v>36</v>
      </c>
      <c r="G934">
        <v>42</v>
      </c>
      <c r="H934">
        <v>0</v>
      </c>
      <c r="I934">
        <v>2</v>
      </c>
      <c r="J934">
        <v>0</v>
      </c>
      <c r="K934">
        <v>1080</v>
      </c>
      <c r="L934">
        <v>6</v>
      </c>
      <c r="M934">
        <v>90</v>
      </c>
      <c r="N934" t="s">
        <v>156</v>
      </c>
      <c r="O934" t="s">
        <v>157</v>
      </c>
      <c r="P934" t="s">
        <v>38</v>
      </c>
      <c r="Q934" t="s">
        <v>29</v>
      </c>
      <c r="R934" t="s">
        <v>30</v>
      </c>
      <c r="S934" t="s">
        <v>158</v>
      </c>
      <c r="T934" t="s">
        <v>61</v>
      </c>
    </row>
    <row r="935" spans="1:20" x14ac:dyDescent="0.25">
      <c r="A935" t="s">
        <v>122</v>
      </c>
      <c r="C935" t="s">
        <v>123</v>
      </c>
      <c r="D935">
        <v>2</v>
      </c>
      <c r="E935">
        <v>184</v>
      </c>
      <c r="F935">
        <v>2.5339999999999998</v>
      </c>
      <c r="G935">
        <v>33.92</v>
      </c>
      <c r="H935">
        <v>3.56</v>
      </c>
      <c r="I935">
        <v>5.54</v>
      </c>
      <c r="J935">
        <v>0</v>
      </c>
      <c r="K935">
        <v>228.36</v>
      </c>
      <c r="L935">
        <v>3.96</v>
      </c>
      <c r="M935">
        <v>92</v>
      </c>
      <c r="N935" t="s">
        <v>124</v>
      </c>
      <c r="O935" t="s">
        <v>125</v>
      </c>
      <c r="P935" t="s">
        <v>126</v>
      </c>
      <c r="Q935" t="s">
        <v>127</v>
      </c>
      <c r="R935" t="s">
        <v>30</v>
      </c>
      <c r="S935" t="s">
        <v>128</v>
      </c>
      <c r="T935" t="s">
        <v>129</v>
      </c>
    </row>
    <row r="936" spans="1:20" x14ac:dyDescent="0.25">
      <c r="A936" t="s">
        <v>122</v>
      </c>
      <c r="B936" t="s">
        <v>171</v>
      </c>
      <c r="C936" t="s">
        <v>636</v>
      </c>
      <c r="D936">
        <v>0.5</v>
      </c>
      <c r="E936">
        <v>50</v>
      </c>
      <c r="F936">
        <v>0</v>
      </c>
      <c r="G936">
        <v>0</v>
      </c>
      <c r="H936">
        <v>5.5</v>
      </c>
      <c r="I936">
        <v>0</v>
      </c>
      <c r="J936">
        <v>20</v>
      </c>
      <c r="K936">
        <v>32.5</v>
      </c>
      <c r="L936">
        <v>0</v>
      </c>
      <c r="M936">
        <v>100</v>
      </c>
      <c r="O936" t="s">
        <v>38</v>
      </c>
      <c r="P936" t="s">
        <v>119</v>
      </c>
      <c r="Q936" t="s">
        <v>38</v>
      </c>
      <c r="R936" t="s">
        <v>65</v>
      </c>
      <c r="S936" t="s">
        <v>502</v>
      </c>
    </row>
    <row r="937" spans="1:20" x14ac:dyDescent="0.25">
      <c r="A937" t="s">
        <v>122</v>
      </c>
      <c r="B937" t="s">
        <v>174</v>
      </c>
      <c r="C937" t="s">
        <v>175</v>
      </c>
      <c r="D937">
        <v>1</v>
      </c>
      <c r="E937">
        <v>100</v>
      </c>
      <c r="F937">
        <v>1</v>
      </c>
      <c r="G937">
        <v>17</v>
      </c>
      <c r="H937">
        <v>0</v>
      </c>
      <c r="I937">
        <v>8</v>
      </c>
      <c r="J937">
        <v>0</v>
      </c>
      <c r="K937">
        <v>130</v>
      </c>
      <c r="L937">
        <v>7</v>
      </c>
      <c r="M937">
        <v>100</v>
      </c>
      <c r="N937" t="s">
        <v>29</v>
      </c>
      <c r="O937" t="s">
        <v>176</v>
      </c>
      <c r="P937" t="s">
        <v>38</v>
      </c>
      <c r="Q937" t="s">
        <v>27</v>
      </c>
      <c r="R937" t="s">
        <v>30</v>
      </c>
      <c r="S937" t="s">
        <v>177</v>
      </c>
      <c r="T937" t="s">
        <v>26</v>
      </c>
    </row>
    <row r="938" spans="1:20" x14ac:dyDescent="0.25">
      <c r="A938" t="s">
        <v>122</v>
      </c>
      <c r="B938" t="s">
        <v>500</v>
      </c>
      <c r="C938" t="s">
        <v>637</v>
      </c>
      <c r="D938">
        <v>2</v>
      </c>
      <c r="E938">
        <v>120</v>
      </c>
      <c r="F938">
        <v>0</v>
      </c>
      <c r="G938">
        <v>10</v>
      </c>
      <c r="H938">
        <v>10</v>
      </c>
      <c r="I938">
        <v>0</v>
      </c>
      <c r="J938">
        <v>0</v>
      </c>
      <c r="K938">
        <v>380</v>
      </c>
      <c r="L938">
        <v>0</v>
      </c>
      <c r="M938">
        <v>60</v>
      </c>
      <c r="O938" t="s">
        <v>36</v>
      </c>
      <c r="P938" t="s">
        <v>36</v>
      </c>
      <c r="Q938" t="s">
        <v>38</v>
      </c>
      <c r="S938" t="s">
        <v>573</v>
      </c>
    </row>
    <row r="939" spans="1:20" x14ac:dyDescent="0.25">
      <c r="A939" t="s">
        <v>122</v>
      </c>
      <c r="C939" t="s">
        <v>121</v>
      </c>
      <c r="D939">
        <v>2</v>
      </c>
      <c r="E939">
        <v>314</v>
      </c>
      <c r="F939">
        <v>1.9</v>
      </c>
      <c r="G939">
        <v>24.747</v>
      </c>
      <c r="H939">
        <v>20.361000000000001</v>
      </c>
      <c r="I939">
        <v>5.1050000000000004</v>
      </c>
      <c r="J939">
        <v>0</v>
      </c>
      <c r="K939">
        <v>336.84</v>
      </c>
      <c r="L939">
        <v>12.311999999999999</v>
      </c>
      <c r="M939">
        <v>157</v>
      </c>
      <c r="N939">
        <v>0.95</v>
      </c>
      <c r="O939">
        <v>12.3735</v>
      </c>
      <c r="P939">
        <v>10.1805</v>
      </c>
      <c r="Q939">
        <v>2.5525000000000002</v>
      </c>
      <c r="R939">
        <v>0</v>
      </c>
      <c r="S939">
        <v>168.42</v>
      </c>
      <c r="T939">
        <v>6.1559999999999997</v>
      </c>
    </row>
    <row r="942" spans="1:20" x14ac:dyDescent="0.25">
      <c r="A942" s="2" t="s">
        <v>79</v>
      </c>
    </row>
    <row r="943" spans="1:20" x14ac:dyDescent="0.25">
      <c r="A943" t="s">
        <v>80</v>
      </c>
      <c r="B943" t="s">
        <v>81</v>
      </c>
      <c r="C943" t="s">
        <v>82</v>
      </c>
      <c r="D943" t="s">
        <v>83</v>
      </c>
      <c r="E943" t="s">
        <v>84</v>
      </c>
    </row>
    <row r="944" spans="1:20" x14ac:dyDescent="0.25">
      <c r="A944" t="s">
        <v>85</v>
      </c>
      <c r="B944">
        <v>30</v>
      </c>
      <c r="C944">
        <v>147</v>
      </c>
      <c r="D944">
        <v>0</v>
      </c>
      <c r="E944" t="s">
        <v>86</v>
      </c>
    </row>
    <row r="945" spans="1:20" x14ac:dyDescent="0.25">
      <c r="A945" t="s">
        <v>87</v>
      </c>
      <c r="B945">
        <v>45</v>
      </c>
      <c r="C945">
        <v>447</v>
      </c>
      <c r="D945">
        <v>0</v>
      </c>
      <c r="E945" t="s">
        <v>86</v>
      </c>
    </row>
    <row r="948" spans="1:20" x14ac:dyDescent="0.25">
      <c r="A948" s="2" t="s">
        <v>88</v>
      </c>
    </row>
    <row r="949" spans="1:20" x14ac:dyDescent="0.25">
      <c r="E949" s="2" t="s">
        <v>15</v>
      </c>
      <c r="F949" s="2" t="s">
        <v>16</v>
      </c>
      <c r="G949" s="2" t="s">
        <v>89</v>
      </c>
      <c r="H949" s="2" t="s">
        <v>90</v>
      </c>
      <c r="I949" s="2" t="s">
        <v>19</v>
      </c>
      <c r="J949" s="2" t="s">
        <v>20</v>
      </c>
      <c r="K949" s="2" t="s">
        <v>21</v>
      </c>
      <c r="L949" s="2" t="s">
        <v>22</v>
      </c>
    </row>
    <row r="950" spans="1:20" x14ac:dyDescent="0.25">
      <c r="E950">
        <v>2690.15</v>
      </c>
      <c r="F950">
        <v>109.81</v>
      </c>
      <c r="G950">
        <v>315.60000000000002</v>
      </c>
      <c r="H950">
        <v>126.42</v>
      </c>
      <c r="I950">
        <v>85.32</v>
      </c>
      <c r="J950">
        <v>20</v>
      </c>
      <c r="K950" t="s">
        <v>638</v>
      </c>
      <c r="L950">
        <v>62.88</v>
      </c>
    </row>
    <row r="951" spans="1:20" x14ac:dyDescent="0.25">
      <c r="E951" s="2" t="s">
        <v>92</v>
      </c>
      <c r="F951" t="s">
        <v>639</v>
      </c>
    </row>
    <row r="952" spans="1:20" x14ac:dyDescent="0.25">
      <c r="E952" s="2" t="s">
        <v>94</v>
      </c>
      <c r="F952" t="s">
        <v>640</v>
      </c>
    </row>
    <row r="953" spans="1:20" x14ac:dyDescent="0.25">
      <c r="E953" s="2" t="s">
        <v>82</v>
      </c>
      <c r="F953">
        <v>594</v>
      </c>
    </row>
    <row r="954" spans="1:20" x14ac:dyDescent="0.25">
      <c r="E954" t="s">
        <v>96</v>
      </c>
      <c r="F954">
        <f>2690.15-F953</f>
        <v>2096.15</v>
      </c>
    </row>
    <row r="956" spans="1:20" ht="15.75" x14ac:dyDescent="0.25">
      <c r="A956" s="1" t="s">
        <v>0</v>
      </c>
      <c r="B956" s="2" t="s">
        <v>641</v>
      </c>
    </row>
    <row r="958" spans="1:20" ht="15.75" x14ac:dyDescent="0.25">
      <c r="A958" s="1" t="s">
        <v>2</v>
      </c>
    </row>
    <row r="959" spans="1:20" x14ac:dyDescent="0.25">
      <c r="A959" s="2" t="s">
        <v>3</v>
      </c>
      <c r="B959" s="2" t="s">
        <v>4</v>
      </c>
      <c r="C959" s="2" t="s">
        <v>5</v>
      </c>
      <c r="D959" s="2" t="s">
        <v>6</v>
      </c>
      <c r="E959" s="2" t="s">
        <v>7</v>
      </c>
      <c r="F959" s="2" t="s">
        <v>8</v>
      </c>
      <c r="G959" s="2" t="s">
        <v>9</v>
      </c>
      <c r="H959" s="2" t="s">
        <v>10</v>
      </c>
      <c r="I959" s="2" t="s">
        <v>11</v>
      </c>
      <c r="J959" s="2" t="s">
        <v>12</v>
      </c>
      <c r="K959" s="2" t="s">
        <v>13</v>
      </c>
      <c r="L959" s="2" t="s">
        <v>14</v>
      </c>
      <c r="M959" s="2" t="s">
        <v>15</v>
      </c>
      <c r="N959" s="2" t="s">
        <v>16</v>
      </c>
      <c r="O959" s="2" t="s">
        <v>17</v>
      </c>
      <c r="P959" s="2" t="s">
        <v>18</v>
      </c>
      <c r="Q959" s="2" t="s">
        <v>19</v>
      </c>
      <c r="R959" s="2" t="s">
        <v>20</v>
      </c>
      <c r="S959" s="2" t="s">
        <v>21</v>
      </c>
      <c r="T959" s="2" t="s">
        <v>22</v>
      </c>
    </row>
    <row r="960" spans="1:20" x14ac:dyDescent="0.25">
      <c r="A960" t="s">
        <v>23</v>
      </c>
      <c r="B960" t="s">
        <v>33</v>
      </c>
      <c r="C960" t="s">
        <v>34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25">
      <c r="A961" t="s">
        <v>23</v>
      </c>
      <c r="B961" t="s">
        <v>617</v>
      </c>
      <c r="C961" t="s">
        <v>618</v>
      </c>
      <c r="D961">
        <v>2</v>
      </c>
      <c r="E961">
        <v>220</v>
      </c>
      <c r="F961">
        <v>2</v>
      </c>
      <c r="G961">
        <v>10</v>
      </c>
      <c r="H961">
        <v>18</v>
      </c>
      <c r="I961">
        <v>4</v>
      </c>
      <c r="J961">
        <v>0</v>
      </c>
      <c r="K961">
        <v>30</v>
      </c>
      <c r="L961">
        <v>0</v>
      </c>
      <c r="M961">
        <v>110</v>
      </c>
      <c r="N961" t="s">
        <v>29</v>
      </c>
      <c r="O961" t="s">
        <v>36</v>
      </c>
      <c r="P961" t="s">
        <v>164</v>
      </c>
      <c r="Q961" t="s">
        <v>56</v>
      </c>
      <c r="S961" t="s">
        <v>305</v>
      </c>
    </row>
    <row r="962" spans="1:20" x14ac:dyDescent="0.25">
      <c r="A962" t="s">
        <v>23</v>
      </c>
      <c r="B962" t="s">
        <v>455</v>
      </c>
      <c r="C962" t="s">
        <v>456</v>
      </c>
      <c r="D962">
        <v>0.5</v>
      </c>
      <c r="E962">
        <v>45</v>
      </c>
      <c r="F962">
        <v>6.5</v>
      </c>
      <c r="G962">
        <v>10</v>
      </c>
      <c r="H962">
        <v>0.5</v>
      </c>
      <c r="I962">
        <v>0.5</v>
      </c>
      <c r="J962">
        <v>0</v>
      </c>
      <c r="K962">
        <v>0</v>
      </c>
      <c r="L962">
        <v>2</v>
      </c>
      <c r="M962">
        <v>90</v>
      </c>
      <c r="N962" t="s">
        <v>180</v>
      </c>
      <c r="O962" t="s">
        <v>451</v>
      </c>
      <c r="P962" t="s">
        <v>29</v>
      </c>
      <c r="Q962" t="s">
        <v>29</v>
      </c>
      <c r="T962" t="s">
        <v>143</v>
      </c>
    </row>
    <row r="963" spans="1:20" x14ac:dyDescent="0.25">
      <c r="A963" t="s">
        <v>23</v>
      </c>
      <c r="C963" t="s">
        <v>40</v>
      </c>
      <c r="D963">
        <v>1.5</v>
      </c>
      <c r="E963">
        <v>825</v>
      </c>
      <c r="F963">
        <v>10.5</v>
      </c>
      <c r="G963">
        <v>79.5</v>
      </c>
      <c r="H963">
        <v>44.25</v>
      </c>
      <c r="I963">
        <v>26.25</v>
      </c>
      <c r="J963">
        <v>0</v>
      </c>
      <c r="K963">
        <v>77.25</v>
      </c>
      <c r="L963">
        <v>22.5</v>
      </c>
      <c r="M963">
        <v>550</v>
      </c>
      <c r="N963">
        <v>7</v>
      </c>
      <c r="O963">
        <v>53</v>
      </c>
      <c r="P963">
        <v>29.5</v>
      </c>
      <c r="Q963">
        <v>17.5</v>
      </c>
      <c r="R963">
        <v>0</v>
      </c>
      <c r="S963">
        <v>51.5</v>
      </c>
      <c r="T963">
        <v>15</v>
      </c>
    </row>
    <row r="964" spans="1:20" x14ac:dyDescent="0.25">
      <c r="A964" t="s">
        <v>23</v>
      </c>
      <c r="C964" t="s">
        <v>325</v>
      </c>
      <c r="D964">
        <v>1</v>
      </c>
      <c r="E964">
        <v>62</v>
      </c>
      <c r="F964">
        <v>12.247999999999999</v>
      </c>
      <c r="G964">
        <v>15.39</v>
      </c>
      <c r="H964">
        <v>0.16</v>
      </c>
      <c r="I964">
        <v>1.23</v>
      </c>
      <c r="J964">
        <v>0</v>
      </c>
      <c r="K964">
        <v>0</v>
      </c>
      <c r="L964">
        <v>3.1440000000000001</v>
      </c>
      <c r="M964">
        <v>62</v>
      </c>
      <c r="N964" t="s">
        <v>326</v>
      </c>
      <c r="O964" t="s">
        <v>327</v>
      </c>
      <c r="P964" t="s">
        <v>328</v>
      </c>
      <c r="Q964" t="s">
        <v>329</v>
      </c>
      <c r="R964" t="s">
        <v>30</v>
      </c>
      <c r="S964" t="s">
        <v>30</v>
      </c>
      <c r="T964" t="s">
        <v>330</v>
      </c>
    </row>
    <row r="965" spans="1:20" x14ac:dyDescent="0.25">
      <c r="A965" t="s">
        <v>51</v>
      </c>
      <c r="B965" t="s">
        <v>154</v>
      </c>
      <c r="C965" t="s">
        <v>155</v>
      </c>
      <c r="D965">
        <v>4</v>
      </c>
      <c r="E965">
        <v>360</v>
      </c>
      <c r="F965">
        <v>72</v>
      </c>
      <c r="G965">
        <v>84</v>
      </c>
      <c r="H965">
        <v>0</v>
      </c>
      <c r="I965">
        <v>4</v>
      </c>
      <c r="J965">
        <v>0</v>
      </c>
      <c r="K965">
        <v>2160</v>
      </c>
      <c r="L965">
        <v>12</v>
      </c>
      <c r="M965">
        <v>90</v>
      </c>
      <c r="N965" t="s">
        <v>156</v>
      </c>
      <c r="O965" t="s">
        <v>157</v>
      </c>
      <c r="P965" t="s">
        <v>38</v>
      </c>
      <c r="Q965" t="s">
        <v>29</v>
      </c>
      <c r="R965" t="s">
        <v>30</v>
      </c>
      <c r="S965" t="s">
        <v>158</v>
      </c>
      <c r="T965" t="s">
        <v>61</v>
      </c>
    </row>
    <row r="966" spans="1:20" x14ac:dyDescent="0.25">
      <c r="A966" t="s">
        <v>51</v>
      </c>
      <c r="B966" t="s">
        <v>174</v>
      </c>
      <c r="C966" t="s">
        <v>175</v>
      </c>
      <c r="D966">
        <v>2</v>
      </c>
      <c r="E966">
        <v>200</v>
      </c>
      <c r="F966">
        <v>2</v>
      </c>
      <c r="G966">
        <v>34</v>
      </c>
      <c r="H966">
        <v>0</v>
      </c>
      <c r="I966">
        <v>16</v>
      </c>
      <c r="J966">
        <v>0</v>
      </c>
      <c r="K966">
        <v>260</v>
      </c>
      <c r="L966">
        <v>14</v>
      </c>
      <c r="M966">
        <v>100</v>
      </c>
      <c r="N966" t="s">
        <v>29</v>
      </c>
      <c r="O966" t="s">
        <v>176</v>
      </c>
      <c r="P966" t="s">
        <v>38</v>
      </c>
      <c r="Q966" t="s">
        <v>27</v>
      </c>
      <c r="R966" t="s">
        <v>30</v>
      </c>
      <c r="S966" t="s">
        <v>177</v>
      </c>
      <c r="T966" t="s">
        <v>26</v>
      </c>
    </row>
    <row r="967" spans="1:20" x14ac:dyDescent="0.25">
      <c r="A967" t="s">
        <v>51</v>
      </c>
      <c r="B967" t="s">
        <v>619</v>
      </c>
      <c r="C967" t="s">
        <v>620</v>
      </c>
      <c r="D967">
        <v>4</v>
      </c>
      <c r="E967">
        <v>440</v>
      </c>
      <c r="F967">
        <v>88</v>
      </c>
      <c r="G967">
        <v>100</v>
      </c>
      <c r="H967">
        <v>0</v>
      </c>
      <c r="I967">
        <v>0</v>
      </c>
      <c r="J967">
        <v>0</v>
      </c>
      <c r="K967">
        <v>40</v>
      </c>
      <c r="L967">
        <v>4</v>
      </c>
      <c r="M967">
        <v>110</v>
      </c>
      <c r="N967" t="s">
        <v>324</v>
      </c>
      <c r="O967" t="s">
        <v>294</v>
      </c>
      <c r="P967" t="s">
        <v>38</v>
      </c>
      <c r="Q967" t="s">
        <v>38</v>
      </c>
      <c r="R967" t="s">
        <v>62</v>
      </c>
      <c r="S967" t="s">
        <v>170</v>
      </c>
      <c r="T967" t="s">
        <v>29</v>
      </c>
    </row>
    <row r="968" spans="1:20" x14ac:dyDescent="0.25">
      <c r="A968" t="s">
        <v>51</v>
      </c>
      <c r="C968" t="s">
        <v>121</v>
      </c>
      <c r="D968">
        <v>2</v>
      </c>
      <c r="E968">
        <v>314</v>
      </c>
      <c r="F968">
        <v>1.9</v>
      </c>
      <c r="G968">
        <v>24.747</v>
      </c>
      <c r="H968">
        <v>20.361000000000001</v>
      </c>
      <c r="I968">
        <v>5.1050000000000004</v>
      </c>
      <c r="J968">
        <v>0</v>
      </c>
      <c r="K968">
        <v>336.84</v>
      </c>
      <c r="L968">
        <v>12.311999999999999</v>
      </c>
      <c r="M968">
        <v>157</v>
      </c>
      <c r="N968">
        <v>0.95</v>
      </c>
      <c r="O968">
        <v>12.3735</v>
      </c>
      <c r="P968">
        <v>10.1805</v>
      </c>
      <c r="Q968">
        <v>2.5525000000000002</v>
      </c>
      <c r="R968">
        <v>0</v>
      </c>
      <c r="S968">
        <v>168.42</v>
      </c>
      <c r="T968">
        <v>6.1559999999999997</v>
      </c>
    </row>
    <row r="969" spans="1:20" x14ac:dyDescent="0.25">
      <c r="A969" t="s">
        <v>122</v>
      </c>
      <c r="B969" t="s">
        <v>624</v>
      </c>
      <c r="C969" t="s">
        <v>625</v>
      </c>
      <c r="D969">
        <v>1</v>
      </c>
      <c r="E969">
        <v>200</v>
      </c>
      <c r="F969">
        <v>2</v>
      </c>
      <c r="G969">
        <v>21</v>
      </c>
      <c r="H969">
        <v>8</v>
      </c>
      <c r="I969">
        <v>13</v>
      </c>
      <c r="J969">
        <v>0</v>
      </c>
      <c r="K969">
        <v>400</v>
      </c>
      <c r="L969">
        <v>3</v>
      </c>
      <c r="M969">
        <v>200</v>
      </c>
      <c r="N969" t="s">
        <v>56</v>
      </c>
      <c r="O969" t="s">
        <v>157</v>
      </c>
      <c r="P969" t="s">
        <v>27</v>
      </c>
      <c r="Q969" t="s">
        <v>180</v>
      </c>
      <c r="S969" t="s">
        <v>626</v>
      </c>
      <c r="T969" t="s">
        <v>61</v>
      </c>
    </row>
    <row r="970" spans="1:20" x14ac:dyDescent="0.25">
      <c r="A970" t="s">
        <v>122</v>
      </c>
      <c r="B970" t="s">
        <v>527</v>
      </c>
      <c r="C970" t="s">
        <v>642</v>
      </c>
      <c r="D970">
        <v>0.25</v>
      </c>
      <c r="E970">
        <v>62.5</v>
      </c>
      <c r="F970">
        <v>3</v>
      </c>
      <c r="G970">
        <v>4.25</v>
      </c>
      <c r="H970">
        <v>4.75</v>
      </c>
      <c r="I970">
        <v>0.75</v>
      </c>
      <c r="J970">
        <v>0</v>
      </c>
      <c r="K970">
        <v>2.5</v>
      </c>
      <c r="L970">
        <v>0.75</v>
      </c>
      <c r="M970">
        <v>250</v>
      </c>
      <c r="N970" t="s">
        <v>54</v>
      </c>
      <c r="O970" t="s">
        <v>176</v>
      </c>
      <c r="P970" t="s">
        <v>192</v>
      </c>
      <c r="Q970" t="s">
        <v>61</v>
      </c>
      <c r="S970" t="s">
        <v>170</v>
      </c>
      <c r="T970" t="s">
        <v>61</v>
      </c>
    </row>
    <row r="973" spans="1:20" x14ac:dyDescent="0.25">
      <c r="A973" s="2" t="s">
        <v>79</v>
      </c>
    </row>
    <row r="974" spans="1:20" x14ac:dyDescent="0.25">
      <c r="A974" t="s">
        <v>80</v>
      </c>
      <c r="B974" t="s">
        <v>81</v>
      </c>
      <c r="C974" t="s">
        <v>82</v>
      </c>
      <c r="D974" t="s">
        <v>83</v>
      </c>
      <c r="E974" t="s">
        <v>84</v>
      </c>
    </row>
    <row r="975" spans="1:20" x14ac:dyDescent="0.25">
      <c r="A975" t="s">
        <v>87</v>
      </c>
      <c r="B975">
        <v>45</v>
      </c>
      <c r="C975">
        <v>447</v>
      </c>
      <c r="D975">
        <v>0</v>
      </c>
      <c r="E975" t="s">
        <v>86</v>
      </c>
    </row>
    <row r="976" spans="1:20" x14ac:dyDescent="0.25">
      <c r="A976" t="s">
        <v>85</v>
      </c>
      <c r="B976">
        <v>30</v>
      </c>
      <c r="C976">
        <v>229</v>
      </c>
      <c r="D976">
        <v>0</v>
      </c>
      <c r="E976" t="s">
        <v>86</v>
      </c>
    </row>
    <row r="979" spans="1:20" x14ac:dyDescent="0.25">
      <c r="A979" s="2" t="s">
        <v>88</v>
      </c>
    </row>
    <row r="980" spans="1:20" x14ac:dyDescent="0.25">
      <c r="E980" s="2" t="s">
        <v>15</v>
      </c>
      <c r="F980" s="2" t="s">
        <v>16</v>
      </c>
      <c r="G980" s="2" t="s">
        <v>89</v>
      </c>
      <c r="H980" s="2" t="s">
        <v>90</v>
      </c>
      <c r="I980" s="2" t="s">
        <v>19</v>
      </c>
      <c r="J980" s="2" t="s">
        <v>20</v>
      </c>
      <c r="K980" s="2" t="s">
        <v>21</v>
      </c>
      <c r="L980" s="2" t="s">
        <v>22</v>
      </c>
    </row>
    <row r="981" spans="1:20" x14ac:dyDescent="0.25">
      <c r="E981">
        <v>2728.5</v>
      </c>
      <c r="F981">
        <v>200.15</v>
      </c>
      <c r="G981">
        <v>382.89</v>
      </c>
      <c r="H981">
        <v>96.02</v>
      </c>
      <c r="I981">
        <v>70.84</v>
      </c>
      <c r="J981">
        <v>0</v>
      </c>
      <c r="K981" t="s">
        <v>643</v>
      </c>
      <c r="L981">
        <v>73.709999999999994</v>
      </c>
    </row>
    <row r="982" spans="1:20" x14ac:dyDescent="0.25">
      <c r="E982" s="2" t="s">
        <v>92</v>
      </c>
      <c r="F982" t="s">
        <v>639</v>
      </c>
    </row>
    <row r="983" spans="1:20" x14ac:dyDescent="0.25">
      <c r="E983" s="2" t="s">
        <v>94</v>
      </c>
      <c r="F983" t="s">
        <v>644</v>
      </c>
    </row>
    <row r="984" spans="1:20" x14ac:dyDescent="0.25">
      <c r="E984" s="2" t="s">
        <v>82</v>
      </c>
      <c r="F984">
        <v>676</v>
      </c>
    </row>
    <row r="985" spans="1:20" x14ac:dyDescent="0.25">
      <c r="E985" t="s">
        <v>96</v>
      </c>
      <c r="F985">
        <f>2728.5-F984</f>
        <v>2052.5</v>
      </c>
    </row>
    <row r="987" spans="1:20" ht="15.75" x14ac:dyDescent="0.25">
      <c r="A987" s="1" t="s">
        <v>0</v>
      </c>
      <c r="B987" s="2" t="s">
        <v>645</v>
      </c>
    </row>
    <row r="989" spans="1:20" ht="15.75" x14ac:dyDescent="0.25">
      <c r="A989" s="1" t="s">
        <v>2</v>
      </c>
    </row>
    <row r="990" spans="1:20" x14ac:dyDescent="0.25">
      <c r="A990" s="2" t="s">
        <v>3</v>
      </c>
      <c r="B990" s="2" t="s">
        <v>4</v>
      </c>
      <c r="C990" s="2" t="s">
        <v>5</v>
      </c>
      <c r="D990" s="2" t="s">
        <v>6</v>
      </c>
      <c r="E990" s="2" t="s">
        <v>7</v>
      </c>
      <c r="F990" s="2" t="s">
        <v>8</v>
      </c>
      <c r="G990" s="2" t="s">
        <v>9</v>
      </c>
      <c r="H990" s="2" t="s">
        <v>10</v>
      </c>
      <c r="I990" s="2" t="s">
        <v>11</v>
      </c>
      <c r="J990" s="2" t="s">
        <v>12</v>
      </c>
      <c r="K990" s="2" t="s">
        <v>13</v>
      </c>
      <c r="L990" s="2" t="s">
        <v>14</v>
      </c>
      <c r="M990" s="2" t="s">
        <v>15</v>
      </c>
      <c r="N990" s="2" t="s">
        <v>16</v>
      </c>
      <c r="O990" s="2" t="s">
        <v>17</v>
      </c>
      <c r="P990" s="2" t="s">
        <v>18</v>
      </c>
      <c r="Q990" s="2" t="s">
        <v>19</v>
      </c>
      <c r="R990" s="2" t="s">
        <v>20</v>
      </c>
      <c r="S990" s="2" t="s">
        <v>21</v>
      </c>
      <c r="T990" s="2" t="s">
        <v>22</v>
      </c>
    </row>
    <row r="991" spans="1:20" x14ac:dyDescent="0.25">
      <c r="A991" t="s">
        <v>23</v>
      </c>
      <c r="B991" t="s">
        <v>33</v>
      </c>
      <c r="C991" t="s">
        <v>34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 t="s">
        <v>23</v>
      </c>
      <c r="B992" t="s">
        <v>58</v>
      </c>
      <c r="C992" t="s">
        <v>59</v>
      </c>
      <c r="D992">
        <v>2</v>
      </c>
      <c r="E992">
        <v>40</v>
      </c>
      <c r="F992">
        <v>0</v>
      </c>
      <c r="G992">
        <v>4</v>
      </c>
      <c r="H992">
        <v>0</v>
      </c>
      <c r="I992">
        <v>6</v>
      </c>
      <c r="J992">
        <v>0</v>
      </c>
      <c r="K992">
        <v>0</v>
      </c>
      <c r="L992">
        <v>2</v>
      </c>
      <c r="M992">
        <v>20</v>
      </c>
      <c r="N992" t="s">
        <v>60</v>
      </c>
      <c r="O992" t="s">
        <v>56</v>
      </c>
      <c r="P992" t="s">
        <v>38</v>
      </c>
      <c r="Q992" t="s">
        <v>61</v>
      </c>
      <c r="R992" t="s">
        <v>62</v>
      </c>
      <c r="S992" t="s">
        <v>30</v>
      </c>
      <c r="T992" t="s">
        <v>29</v>
      </c>
    </row>
    <row r="993" spans="1:20" x14ac:dyDescent="0.25">
      <c r="A993" t="s">
        <v>23</v>
      </c>
      <c r="B993" t="s">
        <v>646</v>
      </c>
      <c r="C993" t="s">
        <v>647</v>
      </c>
      <c r="D993">
        <v>1</v>
      </c>
      <c r="E993">
        <v>70</v>
      </c>
      <c r="F993">
        <v>5</v>
      </c>
      <c r="G993">
        <v>13</v>
      </c>
      <c r="H993">
        <v>1</v>
      </c>
      <c r="I993">
        <v>3</v>
      </c>
      <c r="J993">
        <v>0</v>
      </c>
      <c r="K993">
        <v>90</v>
      </c>
      <c r="L993">
        <v>3</v>
      </c>
      <c r="M993">
        <v>70</v>
      </c>
      <c r="N993">
        <v>5</v>
      </c>
      <c r="O993">
        <v>13</v>
      </c>
      <c r="P993">
        <v>1</v>
      </c>
      <c r="Q993">
        <v>3</v>
      </c>
      <c r="R993">
        <v>0</v>
      </c>
      <c r="S993">
        <v>90</v>
      </c>
      <c r="T993">
        <v>3</v>
      </c>
    </row>
    <row r="994" spans="1:20" x14ac:dyDescent="0.25">
      <c r="A994" t="s">
        <v>23</v>
      </c>
      <c r="B994" t="s">
        <v>215</v>
      </c>
      <c r="C994" t="s">
        <v>216</v>
      </c>
      <c r="D994">
        <v>1</v>
      </c>
      <c r="E994">
        <v>250</v>
      </c>
      <c r="F994">
        <v>49</v>
      </c>
      <c r="G994">
        <v>55</v>
      </c>
      <c r="H994">
        <v>0</v>
      </c>
      <c r="I994">
        <v>2</v>
      </c>
      <c r="J994">
        <v>0</v>
      </c>
      <c r="K994">
        <v>20</v>
      </c>
      <c r="L994">
        <v>0</v>
      </c>
      <c r="M994">
        <v>250</v>
      </c>
      <c r="N994" t="s">
        <v>217</v>
      </c>
      <c r="O994" t="s">
        <v>218</v>
      </c>
      <c r="P994" t="s">
        <v>38</v>
      </c>
      <c r="Q994" t="s">
        <v>56</v>
      </c>
      <c r="R994" t="s">
        <v>30</v>
      </c>
      <c r="S994" t="s">
        <v>72</v>
      </c>
      <c r="T994" t="s">
        <v>60</v>
      </c>
    </row>
    <row r="995" spans="1:20" x14ac:dyDescent="0.25">
      <c r="A995" t="s">
        <v>23</v>
      </c>
      <c r="B995" t="s">
        <v>69</v>
      </c>
      <c r="C995" t="s">
        <v>70</v>
      </c>
      <c r="D995">
        <v>3.5</v>
      </c>
      <c r="E995">
        <v>245</v>
      </c>
      <c r="F995">
        <v>0</v>
      </c>
      <c r="G995">
        <v>7</v>
      </c>
      <c r="H995">
        <v>12.25</v>
      </c>
      <c r="I995">
        <v>28</v>
      </c>
      <c r="J995">
        <v>0</v>
      </c>
      <c r="K995">
        <v>70</v>
      </c>
      <c r="L995">
        <v>1.75</v>
      </c>
      <c r="M995">
        <v>70</v>
      </c>
      <c r="N995" t="s">
        <v>38</v>
      </c>
      <c r="O995" t="s">
        <v>56</v>
      </c>
      <c r="P995" t="s">
        <v>71</v>
      </c>
      <c r="Q995" t="s">
        <v>27</v>
      </c>
      <c r="R995" t="s">
        <v>30</v>
      </c>
      <c r="S995" t="s">
        <v>72</v>
      </c>
      <c r="T995" t="s">
        <v>32</v>
      </c>
    </row>
    <row r="996" spans="1:20" x14ac:dyDescent="0.25">
      <c r="A996" t="s">
        <v>23</v>
      </c>
      <c r="B996" t="s">
        <v>73</v>
      </c>
      <c r="C996" t="s">
        <v>74</v>
      </c>
      <c r="D996">
        <v>2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t="s">
        <v>60</v>
      </c>
      <c r="O996" t="s">
        <v>38</v>
      </c>
      <c r="P996" t="s">
        <v>38</v>
      </c>
      <c r="Q996" t="s">
        <v>38</v>
      </c>
      <c r="R996" t="s">
        <v>62</v>
      </c>
      <c r="S996" t="s">
        <v>30</v>
      </c>
      <c r="T996" t="s">
        <v>60</v>
      </c>
    </row>
    <row r="997" spans="1:20" x14ac:dyDescent="0.25">
      <c r="A997" t="s">
        <v>23</v>
      </c>
      <c r="B997" t="s">
        <v>42</v>
      </c>
      <c r="C997" t="s">
        <v>43</v>
      </c>
      <c r="D997">
        <v>2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 x14ac:dyDescent="0.25">
      <c r="A998" t="s">
        <v>23</v>
      </c>
      <c r="C998" t="s">
        <v>648</v>
      </c>
      <c r="D998">
        <v>0.67</v>
      </c>
      <c r="E998">
        <v>29.48</v>
      </c>
      <c r="F998">
        <v>2.4455</v>
      </c>
      <c r="G998">
        <v>5.5275000000000007</v>
      </c>
      <c r="H998">
        <v>0.48910000000000003</v>
      </c>
      <c r="I998">
        <v>2.2646000000000002</v>
      </c>
      <c r="J998">
        <v>0</v>
      </c>
      <c r="K998">
        <v>2.0904000000000003</v>
      </c>
      <c r="L998">
        <v>2.2994400000000002</v>
      </c>
      <c r="M998">
        <v>44</v>
      </c>
      <c r="N998" t="s">
        <v>649</v>
      </c>
      <c r="O998" t="s">
        <v>650</v>
      </c>
      <c r="P998" t="s">
        <v>532</v>
      </c>
      <c r="Q998" t="s">
        <v>651</v>
      </c>
      <c r="R998" t="s">
        <v>30</v>
      </c>
      <c r="S998" t="s">
        <v>652</v>
      </c>
      <c r="T998" t="s">
        <v>653</v>
      </c>
    </row>
    <row r="999" spans="1:20" x14ac:dyDescent="0.25">
      <c r="A999" t="s">
        <v>23</v>
      </c>
      <c r="C999" t="s">
        <v>75</v>
      </c>
      <c r="D999">
        <v>2</v>
      </c>
      <c r="E999">
        <v>238</v>
      </c>
      <c r="F999">
        <v>0</v>
      </c>
      <c r="G999">
        <v>0</v>
      </c>
      <c r="H999">
        <v>27</v>
      </c>
      <c r="I999">
        <v>0</v>
      </c>
      <c r="J999">
        <v>0</v>
      </c>
      <c r="K999">
        <v>0.54</v>
      </c>
      <c r="L999">
        <v>0</v>
      </c>
      <c r="M999">
        <v>119</v>
      </c>
      <c r="N999" t="s">
        <v>38</v>
      </c>
      <c r="O999" t="s">
        <v>76</v>
      </c>
      <c r="P999" t="s">
        <v>77</v>
      </c>
      <c r="Q999" t="s">
        <v>76</v>
      </c>
      <c r="R999" t="s">
        <v>30</v>
      </c>
      <c r="S999" t="s">
        <v>78</v>
      </c>
      <c r="T999" t="s">
        <v>38</v>
      </c>
    </row>
    <row r="1000" spans="1:20" x14ac:dyDescent="0.25">
      <c r="A1000" t="s">
        <v>51</v>
      </c>
      <c r="B1000" t="s">
        <v>619</v>
      </c>
      <c r="C1000" t="s">
        <v>654</v>
      </c>
      <c r="D1000">
        <v>1</v>
      </c>
      <c r="E1000">
        <v>120</v>
      </c>
      <c r="F1000">
        <v>31</v>
      </c>
      <c r="G1000">
        <v>31</v>
      </c>
      <c r="H1000">
        <v>0</v>
      </c>
      <c r="I1000">
        <v>0</v>
      </c>
      <c r="J1000">
        <v>0</v>
      </c>
      <c r="K1000">
        <v>80</v>
      </c>
      <c r="L1000">
        <v>0</v>
      </c>
      <c r="M1000">
        <v>120</v>
      </c>
      <c r="N1000" t="s">
        <v>413</v>
      </c>
      <c r="O1000" t="s">
        <v>413</v>
      </c>
      <c r="P1000" t="s">
        <v>38</v>
      </c>
      <c r="Q1000" t="s">
        <v>38</v>
      </c>
      <c r="S1000" t="s">
        <v>655</v>
      </c>
    </row>
    <row r="1001" spans="1:20" x14ac:dyDescent="0.25">
      <c r="A1001" t="s">
        <v>51</v>
      </c>
      <c r="B1001" t="s">
        <v>570</v>
      </c>
      <c r="C1001" t="s">
        <v>571</v>
      </c>
      <c r="D1001">
        <v>3</v>
      </c>
      <c r="E1001">
        <v>840</v>
      </c>
      <c r="F1001">
        <v>21</v>
      </c>
      <c r="G1001">
        <v>102</v>
      </c>
      <c r="H1001">
        <v>36</v>
      </c>
      <c r="I1001">
        <v>39</v>
      </c>
      <c r="J1001">
        <v>45</v>
      </c>
      <c r="K1001">
        <v>1050</v>
      </c>
      <c r="L1001">
        <v>9</v>
      </c>
      <c r="M1001">
        <v>280</v>
      </c>
      <c r="N1001" t="s">
        <v>26</v>
      </c>
      <c r="O1001" t="s">
        <v>338</v>
      </c>
      <c r="P1001" t="s">
        <v>54</v>
      </c>
      <c r="Q1001" t="s">
        <v>180</v>
      </c>
      <c r="R1001" t="s">
        <v>305</v>
      </c>
      <c r="S1001" t="s">
        <v>425</v>
      </c>
      <c r="T1001" t="s">
        <v>61</v>
      </c>
    </row>
    <row r="1002" spans="1:20" x14ac:dyDescent="0.25">
      <c r="A1002" t="s">
        <v>51</v>
      </c>
      <c r="B1002" t="s">
        <v>594</v>
      </c>
      <c r="C1002" t="s">
        <v>595</v>
      </c>
      <c r="D1002">
        <v>1.75</v>
      </c>
      <c r="E1002">
        <v>315</v>
      </c>
      <c r="F1002">
        <v>0</v>
      </c>
      <c r="G1002">
        <v>10.5</v>
      </c>
      <c r="H1002">
        <v>22.75</v>
      </c>
      <c r="I1002">
        <v>15.75</v>
      </c>
      <c r="J1002">
        <v>0</v>
      </c>
      <c r="K1002">
        <v>770</v>
      </c>
      <c r="L1002">
        <v>1.75</v>
      </c>
      <c r="M1002">
        <v>180</v>
      </c>
      <c r="O1002" t="s">
        <v>55</v>
      </c>
      <c r="P1002" t="s">
        <v>180</v>
      </c>
      <c r="Q1002" t="s">
        <v>164</v>
      </c>
      <c r="S1002" t="s">
        <v>596</v>
      </c>
      <c r="T1002" t="s">
        <v>29</v>
      </c>
    </row>
    <row r="1003" spans="1:20" x14ac:dyDescent="0.25">
      <c r="A1003" t="s">
        <v>51</v>
      </c>
      <c r="C1003" t="s">
        <v>343</v>
      </c>
      <c r="D1003">
        <v>1</v>
      </c>
      <c r="E1003">
        <v>176</v>
      </c>
      <c r="F1003">
        <v>16.138999999999999</v>
      </c>
      <c r="G1003">
        <v>41.18</v>
      </c>
      <c r="H1003">
        <v>0.21</v>
      </c>
      <c r="I1003">
        <v>3.01</v>
      </c>
      <c r="J1003">
        <v>0</v>
      </c>
      <c r="K1003">
        <v>14.08</v>
      </c>
      <c r="L1003">
        <v>3.1680000000000001</v>
      </c>
      <c r="M1003">
        <v>176</v>
      </c>
      <c r="N1003" t="s">
        <v>344</v>
      </c>
      <c r="O1003" t="s">
        <v>345</v>
      </c>
      <c r="P1003" t="s">
        <v>230</v>
      </c>
      <c r="Q1003" t="s">
        <v>346</v>
      </c>
      <c r="R1003" t="s">
        <v>30</v>
      </c>
      <c r="S1003" t="s">
        <v>347</v>
      </c>
      <c r="T1003" t="s">
        <v>348</v>
      </c>
    </row>
    <row r="1004" spans="1:20" x14ac:dyDescent="0.25">
      <c r="A1004" t="s">
        <v>51</v>
      </c>
      <c r="B1004" t="s">
        <v>656</v>
      </c>
      <c r="C1004" t="s">
        <v>657</v>
      </c>
      <c r="D1004">
        <v>1</v>
      </c>
      <c r="E1004">
        <v>50</v>
      </c>
      <c r="F1004">
        <v>0</v>
      </c>
      <c r="G1004">
        <v>2</v>
      </c>
      <c r="H1004">
        <v>2</v>
      </c>
      <c r="I1004">
        <v>7</v>
      </c>
      <c r="J1004">
        <v>0</v>
      </c>
      <c r="K1004">
        <v>330</v>
      </c>
      <c r="L1004">
        <v>1</v>
      </c>
      <c r="M1004">
        <v>50</v>
      </c>
      <c r="O1004" t="s">
        <v>56</v>
      </c>
      <c r="P1004" t="s">
        <v>56</v>
      </c>
      <c r="Q1004" t="s">
        <v>26</v>
      </c>
      <c r="S1004" t="s">
        <v>658</v>
      </c>
      <c r="T1004" t="s">
        <v>29</v>
      </c>
    </row>
    <row r="1005" spans="1:20" x14ac:dyDescent="0.25">
      <c r="A1005" t="s">
        <v>122</v>
      </c>
      <c r="B1005" t="s">
        <v>411</v>
      </c>
      <c r="C1005" t="s">
        <v>556</v>
      </c>
      <c r="D1005">
        <v>2</v>
      </c>
      <c r="E1005">
        <v>100</v>
      </c>
      <c r="F1005">
        <v>10</v>
      </c>
      <c r="G1005">
        <v>18</v>
      </c>
      <c r="H1005">
        <v>3</v>
      </c>
      <c r="I1005">
        <v>4</v>
      </c>
      <c r="J1005">
        <v>0</v>
      </c>
      <c r="K1005">
        <v>180</v>
      </c>
      <c r="L1005">
        <v>2</v>
      </c>
      <c r="M1005">
        <v>50</v>
      </c>
      <c r="N1005" t="s">
        <v>36</v>
      </c>
      <c r="O1005" t="s">
        <v>164</v>
      </c>
      <c r="P1005" t="s">
        <v>465</v>
      </c>
      <c r="Q1005" t="s">
        <v>56</v>
      </c>
      <c r="S1005" t="s">
        <v>557</v>
      </c>
      <c r="T1005" t="s">
        <v>29</v>
      </c>
    </row>
    <row r="1006" spans="1:20" x14ac:dyDescent="0.25">
      <c r="A1006" t="s">
        <v>122</v>
      </c>
      <c r="B1006" t="s">
        <v>480</v>
      </c>
      <c r="C1006" t="s">
        <v>659</v>
      </c>
      <c r="D1006">
        <v>1</v>
      </c>
      <c r="E1006">
        <v>180</v>
      </c>
      <c r="F1006">
        <v>12</v>
      </c>
      <c r="G1006">
        <v>13</v>
      </c>
      <c r="H1006">
        <v>13</v>
      </c>
      <c r="I1006">
        <v>2</v>
      </c>
      <c r="J1006">
        <v>25</v>
      </c>
      <c r="K1006">
        <v>35</v>
      </c>
      <c r="L1006">
        <v>0</v>
      </c>
      <c r="M1006">
        <v>180</v>
      </c>
      <c r="N1006" t="s">
        <v>54</v>
      </c>
      <c r="O1006" t="s">
        <v>180</v>
      </c>
      <c r="P1006" t="s">
        <v>180</v>
      </c>
      <c r="Q1006" t="s">
        <v>56</v>
      </c>
      <c r="R1006" t="s">
        <v>181</v>
      </c>
      <c r="S1006" t="s">
        <v>385</v>
      </c>
    </row>
    <row r="1007" spans="1:20" x14ac:dyDescent="0.25">
      <c r="A1007" t="s">
        <v>122</v>
      </c>
      <c r="B1007" t="s">
        <v>349</v>
      </c>
      <c r="C1007" t="s">
        <v>350</v>
      </c>
      <c r="D1007">
        <v>1</v>
      </c>
      <c r="E1007">
        <v>80</v>
      </c>
      <c r="F1007">
        <v>1</v>
      </c>
      <c r="G1007">
        <v>10</v>
      </c>
      <c r="H1007">
        <v>3.5</v>
      </c>
      <c r="I1007">
        <v>1</v>
      </c>
      <c r="J1007">
        <v>0</v>
      </c>
      <c r="K1007">
        <v>140</v>
      </c>
      <c r="L1007">
        <v>0</v>
      </c>
      <c r="M1007">
        <v>80</v>
      </c>
      <c r="N1007" t="s">
        <v>29</v>
      </c>
      <c r="O1007" t="s">
        <v>165</v>
      </c>
      <c r="P1007" t="s">
        <v>71</v>
      </c>
      <c r="Q1007" t="s">
        <v>29</v>
      </c>
      <c r="S1007" t="s">
        <v>351</v>
      </c>
    </row>
    <row r="1010" spans="1:12" x14ac:dyDescent="0.25">
      <c r="A1010" s="2" t="s">
        <v>79</v>
      </c>
    </row>
    <row r="1011" spans="1:12" x14ac:dyDescent="0.25">
      <c r="A1011" t="s">
        <v>80</v>
      </c>
      <c r="B1011" t="s">
        <v>81</v>
      </c>
      <c r="C1011" t="s">
        <v>82</v>
      </c>
      <c r="D1011" t="s">
        <v>83</v>
      </c>
      <c r="E1011" t="s">
        <v>84</v>
      </c>
    </row>
    <row r="1012" spans="1:12" x14ac:dyDescent="0.25">
      <c r="A1012" t="s">
        <v>85</v>
      </c>
      <c r="B1012">
        <v>30</v>
      </c>
      <c r="C1012">
        <v>102</v>
      </c>
      <c r="D1012">
        <v>0</v>
      </c>
      <c r="E1012" t="s">
        <v>86</v>
      </c>
    </row>
    <row r="1013" spans="1:12" x14ac:dyDescent="0.25">
      <c r="A1013" t="s">
        <v>660</v>
      </c>
      <c r="B1013">
        <v>90</v>
      </c>
      <c r="C1013">
        <v>521</v>
      </c>
      <c r="D1013">
        <v>0</v>
      </c>
      <c r="E1013" t="s">
        <v>86</v>
      </c>
    </row>
    <row r="1014" spans="1:12" x14ac:dyDescent="0.25">
      <c r="A1014" t="s">
        <v>661</v>
      </c>
      <c r="B1014">
        <v>30</v>
      </c>
      <c r="C1014">
        <v>198</v>
      </c>
      <c r="D1014">
        <v>0</v>
      </c>
      <c r="E1014" t="s">
        <v>86</v>
      </c>
    </row>
    <row r="1017" spans="1:12" x14ac:dyDescent="0.25">
      <c r="A1017" s="2" t="s">
        <v>88</v>
      </c>
    </row>
    <row r="1018" spans="1:12" x14ac:dyDescent="0.25">
      <c r="E1018" s="2" t="s">
        <v>15</v>
      </c>
      <c r="F1018" s="2" t="s">
        <v>16</v>
      </c>
      <c r="G1018" s="2" t="s">
        <v>89</v>
      </c>
      <c r="H1018" s="2" t="s">
        <v>90</v>
      </c>
      <c r="I1018" s="2" t="s">
        <v>19</v>
      </c>
      <c r="J1018" s="2" t="s">
        <v>20</v>
      </c>
      <c r="K1018" s="2" t="s">
        <v>21</v>
      </c>
      <c r="L1018" s="2" t="s">
        <v>22</v>
      </c>
    </row>
    <row r="1019" spans="1:12" x14ac:dyDescent="0.25">
      <c r="E1019">
        <v>2733.48</v>
      </c>
      <c r="F1019">
        <v>147.58000000000001</v>
      </c>
      <c r="G1019">
        <v>312.20999999999998</v>
      </c>
      <c r="H1019">
        <v>121.2</v>
      </c>
      <c r="I1019">
        <v>113.02</v>
      </c>
      <c r="J1019">
        <v>70</v>
      </c>
      <c r="K1019" t="s">
        <v>662</v>
      </c>
      <c r="L1019">
        <v>25.97</v>
      </c>
    </row>
    <row r="1020" spans="1:12" x14ac:dyDescent="0.25">
      <c r="E1020" s="2" t="s">
        <v>92</v>
      </c>
      <c r="F1020" t="s">
        <v>639</v>
      </c>
    </row>
    <row r="1021" spans="1:12" x14ac:dyDescent="0.25">
      <c r="E1021" s="2" t="s">
        <v>94</v>
      </c>
      <c r="F1021" t="s">
        <v>663</v>
      </c>
    </row>
    <row r="1022" spans="1:12" x14ac:dyDescent="0.25">
      <c r="E1022" s="2" t="s">
        <v>82</v>
      </c>
      <c r="F1022">
        <v>821</v>
      </c>
    </row>
    <row r="1023" spans="1:12" x14ac:dyDescent="0.25">
      <c r="E1023" t="s">
        <v>96</v>
      </c>
      <c r="F1023">
        <f>2733.48-F1022</f>
        <v>1912.48</v>
      </c>
    </row>
    <row r="1025" spans="1:20" ht="15.75" x14ac:dyDescent="0.25">
      <c r="A1025" s="1" t="s">
        <v>0</v>
      </c>
      <c r="B1025" s="2" t="s">
        <v>664</v>
      </c>
    </row>
    <row r="1027" spans="1:20" ht="15.75" x14ac:dyDescent="0.25">
      <c r="A1027" s="1" t="s">
        <v>2</v>
      </c>
    </row>
    <row r="1028" spans="1:20" x14ac:dyDescent="0.25">
      <c r="A1028" s="2" t="s">
        <v>3</v>
      </c>
      <c r="B1028" s="2" t="s">
        <v>4</v>
      </c>
      <c r="C1028" s="2" t="s">
        <v>5</v>
      </c>
      <c r="D1028" s="2" t="s">
        <v>6</v>
      </c>
      <c r="E1028" s="2" t="s">
        <v>7</v>
      </c>
      <c r="F1028" s="2" t="s">
        <v>8</v>
      </c>
      <c r="G1028" s="2" t="s">
        <v>9</v>
      </c>
      <c r="H1028" s="2" t="s">
        <v>10</v>
      </c>
      <c r="I1028" s="2" t="s">
        <v>11</v>
      </c>
      <c r="J1028" s="2" t="s">
        <v>12</v>
      </c>
      <c r="K1028" s="2" t="s">
        <v>13</v>
      </c>
      <c r="L1028" s="2" t="s">
        <v>14</v>
      </c>
      <c r="M1028" s="2" t="s">
        <v>15</v>
      </c>
      <c r="N1028" s="2" t="s">
        <v>16</v>
      </c>
      <c r="O1028" s="2" t="s">
        <v>17</v>
      </c>
      <c r="P1028" s="2" t="s">
        <v>18</v>
      </c>
      <c r="Q1028" s="2" t="s">
        <v>19</v>
      </c>
      <c r="R1028" s="2" t="s">
        <v>20</v>
      </c>
      <c r="S1028" s="2" t="s">
        <v>21</v>
      </c>
      <c r="T1028" s="2" t="s">
        <v>22</v>
      </c>
    </row>
    <row r="1029" spans="1:20" x14ac:dyDescent="0.25">
      <c r="A1029" t="s">
        <v>23</v>
      </c>
      <c r="B1029" t="s">
        <v>33</v>
      </c>
      <c r="C1029" t="s">
        <v>34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 x14ac:dyDescent="0.25">
      <c r="A1030" t="s">
        <v>23</v>
      </c>
      <c r="C1030" t="s">
        <v>35</v>
      </c>
      <c r="D1030">
        <v>1</v>
      </c>
      <c r="E1030">
        <v>60</v>
      </c>
      <c r="F1030">
        <v>5</v>
      </c>
      <c r="G1030">
        <v>50</v>
      </c>
      <c r="H1030">
        <v>0</v>
      </c>
      <c r="I1030">
        <v>0</v>
      </c>
      <c r="J1030">
        <v>0</v>
      </c>
      <c r="K1030">
        <v>0</v>
      </c>
      <c r="L1030">
        <v>30</v>
      </c>
      <c r="M1030">
        <v>60</v>
      </c>
      <c r="N1030" t="s">
        <v>36</v>
      </c>
      <c r="O1030" t="s">
        <v>37</v>
      </c>
      <c r="P1030" t="s">
        <v>38</v>
      </c>
      <c r="Q1030" t="s">
        <v>38</v>
      </c>
      <c r="R1030" t="s">
        <v>30</v>
      </c>
      <c r="S1030" t="s">
        <v>30</v>
      </c>
      <c r="T1030" t="s">
        <v>39</v>
      </c>
    </row>
    <row r="1031" spans="1:20" x14ac:dyDescent="0.25">
      <c r="A1031" t="s">
        <v>23</v>
      </c>
      <c r="C1031" t="s">
        <v>40</v>
      </c>
      <c r="D1031">
        <v>0.67</v>
      </c>
      <c r="E1031">
        <v>368.5</v>
      </c>
      <c r="F1031">
        <v>4.6900000000000004</v>
      </c>
      <c r="G1031">
        <v>35.510000000000005</v>
      </c>
      <c r="H1031">
        <v>19.765000000000001</v>
      </c>
      <c r="I1031">
        <v>11.725000000000001</v>
      </c>
      <c r="J1031">
        <v>0</v>
      </c>
      <c r="K1031">
        <v>34.505000000000003</v>
      </c>
      <c r="L1031">
        <v>10.050000000000001</v>
      </c>
      <c r="M1031">
        <v>550</v>
      </c>
      <c r="N1031">
        <v>7</v>
      </c>
      <c r="O1031">
        <v>53</v>
      </c>
      <c r="P1031">
        <v>29.5</v>
      </c>
      <c r="Q1031">
        <v>17.5</v>
      </c>
      <c r="R1031">
        <v>0</v>
      </c>
      <c r="S1031">
        <v>51.5</v>
      </c>
      <c r="T1031">
        <v>15</v>
      </c>
    </row>
    <row r="1032" spans="1:20" x14ac:dyDescent="0.25">
      <c r="A1032" t="s">
        <v>23</v>
      </c>
      <c r="B1032" t="s">
        <v>200</v>
      </c>
      <c r="C1032" t="s">
        <v>201</v>
      </c>
      <c r="D1032">
        <v>1</v>
      </c>
      <c r="E1032">
        <v>90</v>
      </c>
      <c r="F1032">
        <v>6</v>
      </c>
      <c r="G1032">
        <v>9</v>
      </c>
      <c r="H1032">
        <v>3.5</v>
      </c>
      <c r="I1032">
        <v>6</v>
      </c>
      <c r="J1032">
        <v>0</v>
      </c>
      <c r="K1032">
        <v>110</v>
      </c>
      <c r="L1032">
        <v>2</v>
      </c>
      <c r="M1032">
        <v>90</v>
      </c>
      <c r="N1032">
        <v>6</v>
      </c>
      <c r="O1032">
        <v>9</v>
      </c>
      <c r="P1032">
        <v>3.5</v>
      </c>
      <c r="Q1032">
        <v>6</v>
      </c>
      <c r="R1032">
        <v>0</v>
      </c>
      <c r="S1032">
        <v>110</v>
      </c>
      <c r="T1032">
        <v>2</v>
      </c>
    </row>
    <row r="1033" spans="1:20" x14ac:dyDescent="0.25">
      <c r="A1033" t="s">
        <v>23</v>
      </c>
      <c r="C1033" t="s">
        <v>561</v>
      </c>
      <c r="D1033">
        <v>1.5</v>
      </c>
      <c r="E1033">
        <v>108</v>
      </c>
      <c r="F1033">
        <v>17.839500000000001</v>
      </c>
      <c r="G1033">
        <v>24.405000000000001</v>
      </c>
      <c r="H1033">
        <v>1.53</v>
      </c>
      <c r="I1033">
        <v>2.1749999999999998</v>
      </c>
      <c r="J1033">
        <v>0</v>
      </c>
      <c r="K1033">
        <v>3.915</v>
      </c>
      <c r="L1033">
        <v>5.22</v>
      </c>
      <c r="M1033">
        <v>72</v>
      </c>
      <c r="N1033" t="s">
        <v>562</v>
      </c>
      <c r="O1033" t="s">
        <v>563</v>
      </c>
      <c r="P1033" t="s">
        <v>564</v>
      </c>
      <c r="Q1033" t="s">
        <v>565</v>
      </c>
      <c r="R1033" t="s">
        <v>30</v>
      </c>
      <c r="S1033" t="s">
        <v>566</v>
      </c>
      <c r="T1033" t="s">
        <v>567</v>
      </c>
    </row>
    <row r="1034" spans="1:20" x14ac:dyDescent="0.25">
      <c r="A1034" t="s">
        <v>51</v>
      </c>
      <c r="C1034" t="s">
        <v>665</v>
      </c>
      <c r="D1034">
        <v>0.25</v>
      </c>
      <c r="E1034">
        <v>61.5</v>
      </c>
      <c r="F1034">
        <v>0</v>
      </c>
      <c r="G1034">
        <v>6.2068750000000001</v>
      </c>
      <c r="H1034">
        <v>2.2562500000000001</v>
      </c>
      <c r="I1034">
        <v>3.8849999999999998</v>
      </c>
      <c r="J1034">
        <v>7.5</v>
      </c>
      <c r="K1034">
        <v>272.54812500000003</v>
      </c>
      <c r="L1034">
        <v>1.5125</v>
      </c>
      <c r="M1034">
        <v>246</v>
      </c>
      <c r="N1034">
        <v>0</v>
      </c>
      <c r="O1034">
        <v>24.827500000000001</v>
      </c>
      <c r="P1034">
        <v>9.0250000000000004</v>
      </c>
      <c r="Q1034">
        <v>15.54</v>
      </c>
      <c r="R1034">
        <v>30</v>
      </c>
      <c r="S1034">
        <v>1090.1925000000001</v>
      </c>
      <c r="T1034">
        <v>6.05</v>
      </c>
    </row>
    <row r="1035" spans="1:20" x14ac:dyDescent="0.25">
      <c r="A1035" t="s">
        <v>51</v>
      </c>
      <c r="C1035" t="s">
        <v>666</v>
      </c>
      <c r="D1035">
        <v>1</v>
      </c>
      <c r="E1035">
        <v>172</v>
      </c>
      <c r="F1035">
        <v>1.179</v>
      </c>
      <c r="G1035">
        <v>5.98</v>
      </c>
      <c r="H1035">
        <v>15.32</v>
      </c>
      <c r="I1035">
        <v>5.69</v>
      </c>
      <c r="J1035">
        <v>0</v>
      </c>
      <c r="K1035">
        <v>77.531999999999996</v>
      </c>
      <c r="L1035">
        <v>1.988</v>
      </c>
      <c r="M1035">
        <v>172</v>
      </c>
      <c r="N1035" t="s">
        <v>667</v>
      </c>
      <c r="O1035" t="s">
        <v>668</v>
      </c>
      <c r="P1035" t="s">
        <v>669</v>
      </c>
      <c r="Q1035" t="s">
        <v>670</v>
      </c>
      <c r="R1035" t="s">
        <v>30</v>
      </c>
      <c r="S1035" t="s">
        <v>671</v>
      </c>
      <c r="T1035" t="s">
        <v>672</v>
      </c>
    </row>
    <row r="1036" spans="1:20" x14ac:dyDescent="0.25">
      <c r="A1036" t="s">
        <v>51</v>
      </c>
      <c r="C1036" t="s">
        <v>673</v>
      </c>
      <c r="D1036">
        <v>0.75</v>
      </c>
      <c r="E1036">
        <v>228</v>
      </c>
      <c r="F1036">
        <v>5.7250499999999995</v>
      </c>
      <c r="G1036">
        <v>43.105125000000001</v>
      </c>
      <c r="H1036">
        <v>1.9503749999999997</v>
      </c>
      <c r="I1036">
        <v>9.1557750000000002</v>
      </c>
      <c r="J1036">
        <v>8.333775000000001</v>
      </c>
      <c r="K1036">
        <v>422.6814</v>
      </c>
      <c r="L1036">
        <v>4.5485249999999997</v>
      </c>
      <c r="M1036">
        <v>304</v>
      </c>
      <c r="N1036">
        <v>7.6334</v>
      </c>
      <c r="O1036">
        <v>57.473500000000001</v>
      </c>
      <c r="P1036">
        <v>2.6004999999999998</v>
      </c>
      <c r="Q1036">
        <v>12.207700000000001</v>
      </c>
      <c r="R1036">
        <v>11.111700000000001</v>
      </c>
      <c r="S1036">
        <v>563.5752</v>
      </c>
      <c r="T1036">
        <v>6.0647000000000002</v>
      </c>
    </row>
    <row r="1037" spans="1:20" x14ac:dyDescent="0.25">
      <c r="A1037" t="s">
        <v>51</v>
      </c>
      <c r="B1037" t="s">
        <v>174</v>
      </c>
      <c r="C1037" t="s">
        <v>337</v>
      </c>
      <c r="D1037">
        <v>1</v>
      </c>
      <c r="E1037">
        <v>190</v>
      </c>
      <c r="F1037">
        <v>1</v>
      </c>
      <c r="G1037">
        <v>34</v>
      </c>
      <c r="H1037">
        <v>4</v>
      </c>
      <c r="I1037">
        <v>6</v>
      </c>
      <c r="J1037">
        <v>0</v>
      </c>
      <c r="K1037">
        <v>430</v>
      </c>
      <c r="L1037">
        <v>4</v>
      </c>
      <c r="M1037">
        <v>190</v>
      </c>
      <c r="N1037" t="s">
        <v>29</v>
      </c>
      <c r="O1037" t="s">
        <v>338</v>
      </c>
      <c r="P1037" t="s">
        <v>143</v>
      </c>
      <c r="Q1037" t="s">
        <v>55</v>
      </c>
      <c r="R1037" t="s">
        <v>30</v>
      </c>
      <c r="S1037" t="s">
        <v>339</v>
      </c>
      <c r="T1037" t="s">
        <v>143</v>
      </c>
    </row>
    <row r="1038" spans="1:20" x14ac:dyDescent="0.25">
      <c r="A1038" t="s">
        <v>51</v>
      </c>
      <c r="B1038" t="s">
        <v>130</v>
      </c>
      <c r="C1038" t="s">
        <v>131</v>
      </c>
      <c r="D1038">
        <v>0.5</v>
      </c>
      <c r="E1038">
        <v>22.5</v>
      </c>
      <c r="F1038">
        <v>5.5</v>
      </c>
      <c r="G1038">
        <v>6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45</v>
      </c>
      <c r="N1038" t="s">
        <v>119</v>
      </c>
      <c r="O1038" t="s">
        <v>54</v>
      </c>
      <c r="P1038" t="s">
        <v>38</v>
      </c>
      <c r="Q1038" t="s">
        <v>38</v>
      </c>
      <c r="R1038" t="s">
        <v>30</v>
      </c>
      <c r="S1038" t="s">
        <v>30</v>
      </c>
      <c r="T1038" t="s">
        <v>38</v>
      </c>
    </row>
    <row r="1039" spans="1:20" x14ac:dyDescent="0.25">
      <c r="A1039" t="s">
        <v>51</v>
      </c>
      <c r="C1039" t="s">
        <v>674</v>
      </c>
      <c r="D1039">
        <v>1</v>
      </c>
      <c r="E1039">
        <v>103</v>
      </c>
      <c r="F1039">
        <v>6.0419999999999998</v>
      </c>
      <c r="G1039">
        <v>10.496499999999999</v>
      </c>
      <c r="H1039">
        <v>4.8449999999999998</v>
      </c>
      <c r="I1039">
        <v>1.6802999999999999</v>
      </c>
      <c r="J1039">
        <v>4.4450000000000003</v>
      </c>
      <c r="K1039">
        <v>222.035</v>
      </c>
      <c r="L1039">
        <v>2.2639999999999998</v>
      </c>
      <c r="M1039">
        <v>103</v>
      </c>
      <c r="N1039">
        <v>6.0419999999999998</v>
      </c>
      <c r="O1039">
        <v>10.496499999999999</v>
      </c>
      <c r="P1039">
        <v>4.8449999999999998</v>
      </c>
      <c r="Q1039">
        <v>1.6802999999999999</v>
      </c>
      <c r="R1039">
        <v>4.4450000000000003</v>
      </c>
      <c r="S1039">
        <v>222.035</v>
      </c>
      <c r="T1039">
        <v>2.2639999999999998</v>
      </c>
    </row>
    <row r="1040" spans="1:20" x14ac:dyDescent="0.25">
      <c r="A1040" t="s">
        <v>51</v>
      </c>
      <c r="C1040" t="s">
        <v>352</v>
      </c>
      <c r="D1040">
        <v>1</v>
      </c>
      <c r="E1040">
        <v>256</v>
      </c>
      <c r="F1040">
        <v>13.6106</v>
      </c>
      <c r="G1040">
        <v>47.767099999999999</v>
      </c>
      <c r="H1040">
        <v>0.63900000000000001</v>
      </c>
      <c r="I1040">
        <v>17.188099999999999</v>
      </c>
      <c r="J1040">
        <v>0</v>
      </c>
      <c r="K1040">
        <v>377.00080000000003</v>
      </c>
      <c r="L1040">
        <v>10.981</v>
      </c>
      <c r="M1040">
        <v>256</v>
      </c>
      <c r="N1040">
        <v>13.6106</v>
      </c>
      <c r="O1040">
        <v>47.767099999999999</v>
      </c>
      <c r="P1040">
        <v>0.63900000000000001</v>
      </c>
      <c r="Q1040">
        <v>17.188099999999999</v>
      </c>
      <c r="R1040">
        <v>0</v>
      </c>
      <c r="S1040">
        <v>377.00080000000003</v>
      </c>
      <c r="T1040">
        <v>10.981</v>
      </c>
    </row>
    <row r="1041" spans="1:20" x14ac:dyDescent="0.25">
      <c r="A1041" t="s">
        <v>51</v>
      </c>
      <c r="B1041" t="s">
        <v>675</v>
      </c>
      <c r="C1041" t="s">
        <v>676</v>
      </c>
      <c r="D1041">
        <v>0.5</v>
      </c>
      <c r="E1041">
        <v>95</v>
      </c>
      <c r="F1041">
        <v>1</v>
      </c>
      <c r="G1041">
        <v>9.5</v>
      </c>
      <c r="H1041">
        <v>4.5</v>
      </c>
      <c r="I1041">
        <v>6</v>
      </c>
      <c r="J1041">
        <v>0</v>
      </c>
      <c r="K1041">
        <v>300</v>
      </c>
      <c r="L1041">
        <v>2</v>
      </c>
      <c r="M1041">
        <v>190</v>
      </c>
      <c r="N1041" t="s">
        <v>56</v>
      </c>
      <c r="O1041" t="s">
        <v>192</v>
      </c>
      <c r="P1041" t="s">
        <v>164</v>
      </c>
      <c r="Q1041" t="s">
        <v>54</v>
      </c>
      <c r="R1041" t="s">
        <v>30</v>
      </c>
      <c r="S1041" t="s">
        <v>677</v>
      </c>
      <c r="T1041" t="s">
        <v>143</v>
      </c>
    </row>
    <row r="1042" spans="1:20" x14ac:dyDescent="0.25">
      <c r="A1042" t="s">
        <v>51</v>
      </c>
      <c r="C1042" t="s">
        <v>121</v>
      </c>
      <c r="D1042">
        <v>1</v>
      </c>
      <c r="E1042">
        <v>157</v>
      </c>
      <c r="F1042">
        <v>0.95</v>
      </c>
      <c r="G1042">
        <v>12.3735</v>
      </c>
      <c r="H1042">
        <v>10.1805</v>
      </c>
      <c r="I1042">
        <v>2.5525000000000002</v>
      </c>
      <c r="J1042">
        <v>0</v>
      </c>
      <c r="K1042">
        <v>168.42</v>
      </c>
      <c r="L1042">
        <v>6.1559999999999997</v>
      </c>
      <c r="M1042">
        <v>157</v>
      </c>
      <c r="N1042">
        <v>0.95</v>
      </c>
      <c r="O1042">
        <v>12.3735</v>
      </c>
      <c r="P1042">
        <v>10.1805</v>
      </c>
      <c r="Q1042">
        <v>2.5525000000000002</v>
      </c>
      <c r="R1042">
        <v>0</v>
      </c>
      <c r="S1042">
        <v>168.42</v>
      </c>
      <c r="T1042">
        <v>6.1559999999999997</v>
      </c>
    </row>
    <row r="1043" spans="1:20" x14ac:dyDescent="0.25">
      <c r="A1043" t="s">
        <v>51</v>
      </c>
      <c r="C1043" t="s">
        <v>132</v>
      </c>
      <c r="D1043">
        <v>0.5</v>
      </c>
      <c r="E1043">
        <v>94</v>
      </c>
      <c r="F1043">
        <v>1.3454999999999999</v>
      </c>
      <c r="G1043">
        <v>3.45</v>
      </c>
      <c r="H1043">
        <v>7.99</v>
      </c>
      <c r="I1043">
        <v>3.85</v>
      </c>
      <c r="J1043">
        <v>0</v>
      </c>
      <c r="K1043">
        <v>2.72</v>
      </c>
      <c r="L1043">
        <v>1.28</v>
      </c>
      <c r="M1043">
        <v>188</v>
      </c>
      <c r="N1043" t="s">
        <v>133</v>
      </c>
      <c r="O1043" t="s">
        <v>134</v>
      </c>
      <c r="P1043" t="s">
        <v>135</v>
      </c>
      <c r="Q1043" t="s">
        <v>136</v>
      </c>
      <c r="R1043" t="s">
        <v>30</v>
      </c>
      <c r="S1043" t="s">
        <v>137</v>
      </c>
      <c r="T1043" t="s">
        <v>138</v>
      </c>
    </row>
    <row r="1044" spans="1:20" x14ac:dyDescent="0.25">
      <c r="A1044" t="s">
        <v>51</v>
      </c>
      <c r="C1044" t="s">
        <v>678</v>
      </c>
      <c r="D1044">
        <v>0.67</v>
      </c>
      <c r="E1044">
        <v>138.69</v>
      </c>
      <c r="F1044">
        <v>1.4585900000000001</v>
      </c>
      <c r="G1044">
        <v>16.488700000000001</v>
      </c>
      <c r="H1044">
        <v>6.5660000000000007</v>
      </c>
      <c r="I1044">
        <v>3.3031000000000001</v>
      </c>
      <c r="J1044">
        <v>0</v>
      </c>
      <c r="K1044">
        <v>215.04320000000001</v>
      </c>
      <c r="L1044">
        <v>0.98825000000000007</v>
      </c>
      <c r="M1044">
        <v>207</v>
      </c>
      <c r="N1044" t="s">
        <v>679</v>
      </c>
      <c r="O1044" t="s">
        <v>680</v>
      </c>
      <c r="P1044" t="s">
        <v>681</v>
      </c>
      <c r="Q1044" t="s">
        <v>682</v>
      </c>
      <c r="R1044" t="s">
        <v>30</v>
      </c>
      <c r="S1044" t="s">
        <v>683</v>
      </c>
      <c r="T1044" t="s">
        <v>684</v>
      </c>
    </row>
    <row r="1047" spans="1:20" x14ac:dyDescent="0.25">
      <c r="A1047" s="2" t="s">
        <v>79</v>
      </c>
    </row>
    <row r="1048" spans="1:20" x14ac:dyDescent="0.25">
      <c r="A1048" t="s">
        <v>80</v>
      </c>
      <c r="B1048" t="s">
        <v>81</v>
      </c>
      <c r="C1048" t="s">
        <v>82</v>
      </c>
      <c r="D1048" t="s">
        <v>83</v>
      </c>
      <c r="E1048" t="s">
        <v>84</v>
      </c>
    </row>
    <row r="1049" spans="1:20" x14ac:dyDescent="0.25">
      <c r="A1049" t="s">
        <v>85</v>
      </c>
      <c r="B1049">
        <v>30</v>
      </c>
      <c r="C1049">
        <v>148</v>
      </c>
      <c r="D1049">
        <v>0</v>
      </c>
      <c r="E1049" t="s">
        <v>86</v>
      </c>
    </row>
    <row r="1052" spans="1:20" x14ac:dyDescent="0.25">
      <c r="A1052" s="2" t="s">
        <v>88</v>
      </c>
    </row>
    <row r="1053" spans="1:20" x14ac:dyDescent="0.25">
      <c r="E1053" s="2" t="s">
        <v>15</v>
      </c>
      <c r="F1053" s="2" t="s">
        <v>16</v>
      </c>
      <c r="G1053" s="2" t="s">
        <v>89</v>
      </c>
      <c r="H1053" s="2" t="s">
        <v>90</v>
      </c>
      <c r="I1053" s="2" t="s">
        <v>19</v>
      </c>
      <c r="J1053" s="2" t="s">
        <v>20</v>
      </c>
      <c r="K1053" s="2" t="s">
        <v>21</v>
      </c>
      <c r="L1053" s="2" t="s">
        <v>22</v>
      </c>
    </row>
    <row r="1054" spans="1:20" x14ac:dyDescent="0.25">
      <c r="E1054">
        <v>2144.19</v>
      </c>
      <c r="F1054">
        <v>71.34</v>
      </c>
      <c r="G1054">
        <v>314.27999999999997</v>
      </c>
      <c r="H1054">
        <v>83.04</v>
      </c>
      <c r="I1054">
        <v>79.2</v>
      </c>
      <c r="J1054">
        <v>20.28</v>
      </c>
      <c r="K1054" t="s">
        <v>685</v>
      </c>
      <c r="L1054">
        <v>82.99</v>
      </c>
    </row>
    <row r="1055" spans="1:20" x14ac:dyDescent="0.25">
      <c r="E1055" s="2" t="s">
        <v>92</v>
      </c>
      <c r="F1055" t="s">
        <v>686</v>
      </c>
    </row>
    <row r="1056" spans="1:20" x14ac:dyDescent="0.25">
      <c r="E1056" s="2" t="s">
        <v>94</v>
      </c>
      <c r="F1056" t="s">
        <v>687</v>
      </c>
    </row>
    <row r="1057" spans="1:20" x14ac:dyDescent="0.25">
      <c r="E1057" s="2" t="s">
        <v>82</v>
      </c>
      <c r="F1057">
        <v>148</v>
      </c>
    </row>
    <row r="1058" spans="1:20" x14ac:dyDescent="0.25">
      <c r="E1058" t="s">
        <v>96</v>
      </c>
      <c r="F1058">
        <f>2144.19-F1057</f>
        <v>1996.19</v>
      </c>
    </row>
    <row r="1060" spans="1:20" ht="15.75" x14ac:dyDescent="0.25">
      <c r="A1060" s="1" t="s">
        <v>0</v>
      </c>
      <c r="B1060" s="2" t="s">
        <v>688</v>
      </c>
    </row>
    <row r="1062" spans="1:20" ht="15.75" x14ac:dyDescent="0.25">
      <c r="A1062" s="1" t="s">
        <v>2</v>
      </c>
    </row>
    <row r="1063" spans="1:20" x14ac:dyDescent="0.25">
      <c r="A1063" s="2" t="s">
        <v>3</v>
      </c>
      <c r="B1063" s="2" t="s">
        <v>4</v>
      </c>
      <c r="C1063" s="2" t="s">
        <v>5</v>
      </c>
      <c r="D1063" s="2" t="s">
        <v>6</v>
      </c>
      <c r="E1063" s="2" t="s">
        <v>7</v>
      </c>
      <c r="F1063" s="2" t="s">
        <v>8</v>
      </c>
      <c r="G1063" s="2" t="s">
        <v>9</v>
      </c>
      <c r="H1063" s="2" t="s">
        <v>10</v>
      </c>
      <c r="I1063" s="2" t="s">
        <v>11</v>
      </c>
      <c r="J1063" s="2" t="s">
        <v>12</v>
      </c>
      <c r="K1063" s="2" t="s">
        <v>13</v>
      </c>
      <c r="L1063" s="2" t="s">
        <v>14</v>
      </c>
      <c r="M1063" s="2" t="s">
        <v>15</v>
      </c>
      <c r="N1063" s="2" t="s">
        <v>16</v>
      </c>
      <c r="O1063" s="2" t="s">
        <v>17</v>
      </c>
      <c r="P1063" s="2" t="s">
        <v>18</v>
      </c>
      <c r="Q1063" s="2" t="s">
        <v>19</v>
      </c>
      <c r="R1063" s="2" t="s">
        <v>20</v>
      </c>
      <c r="S1063" s="2" t="s">
        <v>21</v>
      </c>
      <c r="T1063" s="2" t="s">
        <v>22</v>
      </c>
    </row>
    <row r="1064" spans="1:20" x14ac:dyDescent="0.25">
      <c r="A1064" t="s">
        <v>23</v>
      </c>
      <c r="B1064" t="s">
        <v>24</v>
      </c>
      <c r="C1064" t="s">
        <v>25</v>
      </c>
      <c r="D1064">
        <v>2</v>
      </c>
      <c r="E1064">
        <v>120</v>
      </c>
      <c r="F1064">
        <v>14</v>
      </c>
      <c r="G1064">
        <v>16</v>
      </c>
      <c r="H1064">
        <v>5</v>
      </c>
      <c r="I1064">
        <v>2</v>
      </c>
      <c r="J1064">
        <v>0</v>
      </c>
      <c r="K1064">
        <v>320</v>
      </c>
      <c r="L1064">
        <v>1</v>
      </c>
      <c r="M1064">
        <v>60</v>
      </c>
      <c r="N1064" t="s">
        <v>26</v>
      </c>
      <c r="O1064" t="s">
        <v>27</v>
      </c>
      <c r="P1064" t="s">
        <v>28</v>
      </c>
      <c r="Q1064" t="s">
        <v>29</v>
      </c>
      <c r="R1064" t="s">
        <v>30</v>
      </c>
      <c r="S1064" t="s">
        <v>31</v>
      </c>
      <c r="T1064" t="s">
        <v>32</v>
      </c>
    </row>
    <row r="1065" spans="1:20" x14ac:dyDescent="0.25">
      <c r="A1065" t="s">
        <v>23</v>
      </c>
      <c r="B1065" t="s">
        <v>33</v>
      </c>
      <c r="C1065" t="s">
        <v>34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x14ac:dyDescent="0.25">
      <c r="A1066" t="s">
        <v>23</v>
      </c>
      <c r="C1066" t="s">
        <v>35</v>
      </c>
      <c r="D1066">
        <v>2</v>
      </c>
      <c r="E1066">
        <v>120</v>
      </c>
      <c r="F1066">
        <v>10</v>
      </c>
      <c r="G1066">
        <v>100</v>
      </c>
      <c r="H1066">
        <v>0</v>
      </c>
      <c r="I1066">
        <v>0</v>
      </c>
      <c r="J1066">
        <v>0</v>
      </c>
      <c r="K1066">
        <v>0</v>
      </c>
      <c r="L1066">
        <v>60</v>
      </c>
      <c r="M1066">
        <v>60</v>
      </c>
      <c r="N1066" t="s">
        <v>36</v>
      </c>
      <c r="O1066" t="s">
        <v>37</v>
      </c>
      <c r="P1066" t="s">
        <v>38</v>
      </c>
      <c r="Q1066" t="s">
        <v>38</v>
      </c>
      <c r="R1066" t="s">
        <v>30</v>
      </c>
      <c r="S1066" t="s">
        <v>30</v>
      </c>
      <c r="T1066" t="s">
        <v>39</v>
      </c>
    </row>
    <row r="1067" spans="1:20" x14ac:dyDescent="0.25">
      <c r="A1067" t="s">
        <v>23</v>
      </c>
      <c r="C1067" t="s">
        <v>40</v>
      </c>
      <c r="D1067">
        <v>1</v>
      </c>
      <c r="E1067">
        <v>550</v>
      </c>
      <c r="F1067">
        <v>7</v>
      </c>
      <c r="G1067">
        <v>53</v>
      </c>
      <c r="H1067">
        <v>29.5</v>
      </c>
      <c r="I1067">
        <v>17.5</v>
      </c>
      <c r="J1067">
        <v>0</v>
      </c>
      <c r="K1067">
        <v>51.5</v>
      </c>
      <c r="L1067">
        <v>15</v>
      </c>
      <c r="M1067">
        <v>550</v>
      </c>
      <c r="N1067">
        <v>7</v>
      </c>
      <c r="O1067">
        <v>53</v>
      </c>
      <c r="P1067">
        <v>29.5</v>
      </c>
      <c r="Q1067">
        <v>17.5</v>
      </c>
      <c r="R1067">
        <v>0</v>
      </c>
      <c r="S1067">
        <v>51.5</v>
      </c>
      <c r="T1067">
        <v>15</v>
      </c>
    </row>
    <row r="1068" spans="1:20" x14ac:dyDescent="0.25">
      <c r="A1068" t="s">
        <v>23</v>
      </c>
      <c r="B1068" t="s">
        <v>42</v>
      </c>
      <c r="C1068" t="s">
        <v>43</v>
      </c>
      <c r="D1068">
        <v>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 x14ac:dyDescent="0.25">
      <c r="A1069" t="s">
        <v>23</v>
      </c>
      <c r="C1069" t="s">
        <v>325</v>
      </c>
      <c r="D1069">
        <v>2</v>
      </c>
      <c r="E1069">
        <v>124</v>
      </c>
      <c r="F1069">
        <v>24.495999999999999</v>
      </c>
      <c r="G1069">
        <v>30.78</v>
      </c>
      <c r="H1069">
        <v>0.32</v>
      </c>
      <c r="I1069">
        <v>2.46</v>
      </c>
      <c r="J1069">
        <v>0</v>
      </c>
      <c r="K1069">
        <v>0</v>
      </c>
      <c r="L1069">
        <v>6.2880000000000003</v>
      </c>
      <c r="M1069">
        <v>62</v>
      </c>
      <c r="N1069" t="s">
        <v>326</v>
      </c>
      <c r="O1069" t="s">
        <v>327</v>
      </c>
      <c r="P1069" t="s">
        <v>328</v>
      </c>
      <c r="Q1069" t="s">
        <v>329</v>
      </c>
      <c r="R1069" t="s">
        <v>30</v>
      </c>
      <c r="S1069" t="s">
        <v>30</v>
      </c>
      <c r="T1069" t="s">
        <v>330</v>
      </c>
    </row>
    <row r="1070" spans="1:20" x14ac:dyDescent="0.25">
      <c r="A1070" t="s">
        <v>122</v>
      </c>
      <c r="C1070" t="s">
        <v>689</v>
      </c>
      <c r="D1070">
        <v>0.5</v>
      </c>
      <c r="E1070">
        <v>46</v>
      </c>
      <c r="F1070">
        <v>1.25</v>
      </c>
      <c r="G1070">
        <v>3.1875</v>
      </c>
      <c r="H1070">
        <v>3.4750000000000001</v>
      </c>
      <c r="I1070">
        <v>1.4875</v>
      </c>
      <c r="J1070">
        <v>0</v>
      </c>
      <c r="K1070">
        <v>591.5</v>
      </c>
      <c r="L1070">
        <v>1.4125000000000001</v>
      </c>
      <c r="M1070">
        <v>92</v>
      </c>
      <c r="N1070">
        <v>2.5</v>
      </c>
      <c r="O1070">
        <v>6.375</v>
      </c>
      <c r="P1070">
        <v>6.95</v>
      </c>
      <c r="Q1070">
        <v>2.9750000000000001</v>
      </c>
      <c r="R1070">
        <v>0</v>
      </c>
      <c r="S1070">
        <v>1183</v>
      </c>
      <c r="T1070">
        <v>2.8250000000000002</v>
      </c>
    </row>
    <row r="1071" spans="1:20" x14ac:dyDescent="0.25">
      <c r="A1071" t="s">
        <v>122</v>
      </c>
      <c r="B1071" t="s">
        <v>154</v>
      </c>
      <c r="C1071" t="s">
        <v>155</v>
      </c>
      <c r="D1071">
        <v>2</v>
      </c>
      <c r="E1071">
        <v>180</v>
      </c>
      <c r="F1071">
        <v>36</v>
      </c>
      <c r="G1071">
        <v>42</v>
      </c>
      <c r="H1071">
        <v>0</v>
      </c>
      <c r="I1071">
        <v>2</v>
      </c>
      <c r="J1071">
        <v>0</v>
      </c>
      <c r="K1071">
        <v>1080</v>
      </c>
      <c r="L1071">
        <v>6</v>
      </c>
      <c r="M1071">
        <v>90</v>
      </c>
      <c r="N1071" t="s">
        <v>156</v>
      </c>
      <c r="O1071" t="s">
        <v>157</v>
      </c>
      <c r="P1071" t="s">
        <v>38</v>
      </c>
      <c r="Q1071" t="s">
        <v>29</v>
      </c>
      <c r="R1071" t="s">
        <v>30</v>
      </c>
      <c r="S1071" t="s">
        <v>158</v>
      </c>
      <c r="T1071" t="s">
        <v>61</v>
      </c>
    </row>
    <row r="1072" spans="1:20" x14ac:dyDescent="0.25">
      <c r="A1072" t="s">
        <v>122</v>
      </c>
      <c r="B1072" t="s">
        <v>130</v>
      </c>
      <c r="C1072" t="s">
        <v>690</v>
      </c>
      <c r="D1072">
        <v>0.25</v>
      </c>
      <c r="E1072">
        <v>32.5</v>
      </c>
      <c r="F1072">
        <v>0.5</v>
      </c>
      <c r="G1072">
        <v>4.25</v>
      </c>
      <c r="H1072">
        <v>1.5</v>
      </c>
      <c r="I1072">
        <v>0.75</v>
      </c>
      <c r="J1072">
        <v>0</v>
      </c>
      <c r="K1072">
        <v>155</v>
      </c>
      <c r="L1072">
        <v>0.25</v>
      </c>
      <c r="M1072">
        <v>130</v>
      </c>
      <c r="N1072" t="s">
        <v>56</v>
      </c>
      <c r="O1072" t="s">
        <v>176</v>
      </c>
      <c r="P1072" t="s">
        <v>55</v>
      </c>
      <c r="Q1072" t="s">
        <v>61</v>
      </c>
      <c r="R1072" t="s">
        <v>30</v>
      </c>
      <c r="S1072" t="s">
        <v>691</v>
      </c>
      <c r="T1072" t="s">
        <v>29</v>
      </c>
    </row>
    <row r="1073" spans="1:20" x14ac:dyDescent="0.25">
      <c r="A1073" t="s">
        <v>122</v>
      </c>
      <c r="B1073" t="s">
        <v>629</v>
      </c>
      <c r="C1073" t="s">
        <v>630</v>
      </c>
      <c r="D1073">
        <v>0.25</v>
      </c>
      <c r="E1073">
        <v>20</v>
      </c>
      <c r="F1073">
        <v>1.75</v>
      </c>
      <c r="G1073">
        <v>2.5</v>
      </c>
      <c r="H1073">
        <v>0.875</v>
      </c>
      <c r="I1073">
        <v>0.5</v>
      </c>
      <c r="J1073">
        <v>0</v>
      </c>
      <c r="K1073">
        <v>127.5</v>
      </c>
      <c r="L1073">
        <v>0.5</v>
      </c>
      <c r="M1073">
        <v>80</v>
      </c>
      <c r="N1073">
        <v>7</v>
      </c>
      <c r="O1073">
        <v>10</v>
      </c>
      <c r="P1073">
        <v>3.5</v>
      </c>
      <c r="Q1073">
        <v>2</v>
      </c>
      <c r="R1073">
        <v>0</v>
      </c>
      <c r="S1073">
        <v>510</v>
      </c>
      <c r="T1073">
        <v>2</v>
      </c>
    </row>
    <row r="1074" spans="1:20" x14ac:dyDescent="0.25">
      <c r="A1074" t="s">
        <v>122</v>
      </c>
      <c r="B1074" t="s">
        <v>174</v>
      </c>
      <c r="C1074" t="s">
        <v>175</v>
      </c>
      <c r="D1074">
        <v>1</v>
      </c>
      <c r="E1074">
        <v>100</v>
      </c>
      <c r="F1074">
        <v>1</v>
      </c>
      <c r="G1074">
        <v>17</v>
      </c>
      <c r="H1074">
        <v>0</v>
      </c>
      <c r="I1074">
        <v>8</v>
      </c>
      <c r="J1074">
        <v>0</v>
      </c>
      <c r="K1074">
        <v>130</v>
      </c>
      <c r="L1074">
        <v>7</v>
      </c>
      <c r="M1074">
        <v>100</v>
      </c>
      <c r="N1074" t="s">
        <v>29</v>
      </c>
      <c r="O1074" t="s">
        <v>176</v>
      </c>
      <c r="P1074" t="s">
        <v>38</v>
      </c>
      <c r="Q1074" t="s">
        <v>27</v>
      </c>
      <c r="R1074" t="s">
        <v>30</v>
      </c>
      <c r="S1074" t="s">
        <v>177</v>
      </c>
      <c r="T1074" t="s">
        <v>26</v>
      </c>
    </row>
    <row r="1075" spans="1:20" x14ac:dyDescent="0.25">
      <c r="A1075" t="s">
        <v>122</v>
      </c>
      <c r="B1075" t="s">
        <v>692</v>
      </c>
      <c r="C1075" t="s">
        <v>693</v>
      </c>
      <c r="D1075">
        <v>2</v>
      </c>
      <c r="E1075">
        <v>100</v>
      </c>
      <c r="F1075">
        <v>0</v>
      </c>
      <c r="G1075">
        <v>4</v>
      </c>
      <c r="H1075">
        <v>4</v>
      </c>
      <c r="I1075">
        <v>14</v>
      </c>
      <c r="J1075">
        <v>0</v>
      </c>
      <c r="K1075">
        <v>660</v>
      </c>
      <c r="L1075">
        <v>2</v>
      </c>
      <c r="M1075">
        <v>50</v>
      </c>
      <c r="N1075" t="s">
        <v>38</v>
      </c>
      <c r="O1075" t="s">
        <v>56</v>
      </c>
      <c r="P1075" t="s">
        <v>56</v>
      </c>
      <c r="Q1075" t="s">
        <v>26</v>
      </c>
      <c r="R1075" t="s">
        <v>30</v>
      </c>
      <c r="S1075" t="s">
        <v>658</v>
      </c>
      <c r="T1075" t="s">
        <v>29</v>
      </c>
    </row>
    <row r="1076" spans="1:20" x14ac:dyDescent="0.25">
      <c r="A1076" t="s">
        <v>122</v>
      </c>
      <c r="C1076" t="s">
        <v>248</v>
      </c>
      <c r="D1076">
        <v>0.5</v>
      </c>
      <c r="E1076">
        <v>38</v>
      </c>
      <c r="F1076">
        <v>0.2445</v>
      </c>
      <c r="G1076">
        <v>3.07</v>
      </c>
      <c r="H1076">
        <v>2.09</v>
      </c>
      <c r="I1076">
        <v>3.98</v>
      </c>
      <c r="J1076">
        <v>0</v>
      </c>
      <c r="K1076">
        <v>4.7</v>
      </c>
      <c r="L1076">
        <v>0.376</v>
      </c>
      <c r="M1076">
        <v>76</v>
      </c>
      <c r="N1076" t="s">
        <v>249</v>
      </c>
      <c r="O1076" t="s">
        <v>250</v>
      </c>
      <c r="P1076" t="s">
        <v>251</v>
      </c>
      <c r="Q1076" t="s">
        <v>252</v>
      </c>
      <c r="R1076" t="s">
        <v>30</v>
      </c>
      <c r="S1076" t="s">
        <v>253</v>
      </c>
      <c r="T1076" t="s">
        <v>254</v>
      </c>
    </row>
    <row r="1077" spans="1:20" x14ac:dyDescent="0.25">
      <c r="A1077" t="s">
        <v>122</v>
      </c>
      <c r="B1077" t="s">
        <v>162</v>
      </c>
      <c r="C1077" t="s">
        <v>694</v>
      </c>
      <c r="D1077">
        <v>0.67</v>
      </c>
      <c r="E1077">
        <v>60.3</v>
      </c>
      <c r="F1077">
        <v>0</v>
      </c>
      <c r="G1077">
        <v>6.03</v>
      </c>
      <c r="H1077">
        <v>0.67</v>
      </c>
      <c r="I1077">
        <v>9.3800000000000008</v>
      </c>
      <c r="J1077">
        <v>6.7</v>
      </c>
      <c r="K1077">
        <v>314.90000000000003</v>
      </c>
      <c r="L1077">
        <v>3.35</v>
      </c>
      <c r="M1077">
        <v>90</v>
      </c>
      <c r="N1077" t="s">
        <v>38</v>
      </c>
      <c r="O1077" t="s">
        <v>164</v>
      </c>
      <c r="P1077" t="s">
        <v>29</v>
      </c>
      <c r="Q1077" t="s">
        <v>169</v>
      </c>
      <c r="R1077" t="s">
        <v>170</v>
      </c>
      <c r="S1077" t="s">
        <v>695</v>
      </c>
      <c r="T1077" t="s">
        <v>36</v>
      </c>
    </row>
    <row r="1078" spans="1:20" x14ac:dyDescent="0.25">
      <c r="A1078" t="s">
        <v>122</v>
      </c>
      <c r="B1078" t="s">
        <v>619</v>
      </c>
      <c r="C1078" t="s">
        <v>620</v>
      </c>
      <c r="D1078">
        <v>2.5</v>
      </c>
      <c r="E1078">
        <v>275</v>
      </c>
      <c r="F1078">
        <v>55</v>
      </c>
      <c r="G1078">
        <v>62.5</v>
      </c>
      <c r="H1078">
        <v>0</v>
      </c>
      <c r="I1078">
        <v>0</v>
      </c>
      <c r="J1078">
        <v>0</v>
      </c>
      <c r="K1078">
        <v>25</v>
      </c>
      <c r="L1078">
        <v>2.5</v>
      </c>
      <c r="M1078">
        <v>110</v>
      </c>
      <c r="N1078" t="s">
        <v>324</v>
      </c>
      <c r="O1078" t="s">
        <v>294</v>
      </c>
      <c r="P1078" t="s">
        <v>38</v>
      </c>
      <c r="Q1078" t="s">
        <v>38</v>
      </c>
      <c r="R1078" t="s">
        <v>62</v>
      </c>
      <c r="S1078" t="s">
        <v>170</v>
      </c>
      <c r="T1078" t="s">
        <v>29</v>
      </c>
    </row>
    <row r="1079" spans="1:20" x14ac:dyDescent="0.25">
      <c r="A1079" t="s">
        <v>122</v>
      </c>
      <c r="C1079" t="s">
        <v>121</v>
      </c>
      <c r="D1079">
        <v>3.33</v>
      </c>
      <c r="E1079">
        <v>522.80999999999995</v>
      </c>
      <c r="F1079">
        <v>3.1635</v>
      </c>
      <c r="G1079">
        <v>41.203755000000001</v>
      </c>
      <c r="H1079">
        <v>33.901065000000003</v>
      </c>
      <c r="I1079">
        <v>8.4998250000000013</v>
      </c>
      <c r="J1079">
        <v>0</v>
      </c>
      <c r="K1079">
        <v>560.83859999999993</v>
      </c>
      <c r="L1079">
        <v>20.499479999999998</v>
      </c>
      <c r="M1079">
        <v>157</v>
      </c>
      <c r="N1079">
        <v>0.95</v>
      </c>
      <c r="O1079">
        <v>12.3735</v>
      </c>
      <c r="P1079">
        <v>10.1805</v>
      </c>
      <c r="Q1079">
        <v>2.5525000000000002</v>
      </c>
      <c r="R1079">
        <v>0</v>
      </c>
      <c r="S1079">
        <v>168.42</v>
      </c>
      <c r="T1079">
        <v>6.1559999999999997</v>
      </c>
    </row>
    <row r="1080" spans="1:20" x14ac:dyDescent="0.25">
      <c r="A1080" t="s">
        <v>122</v>
      </c>
      <c r="C1080" t="s">
        <v>696</v>
      </c>
      <c r="D1080">
        <v>0.25</v>
      </c>
      <c r="E1080">
        <v>29.75</v>
      </c>
      <c r="G1080">
        <v>3.2549999999999999</v>
      </c>
      <c r="H1080">
        <v>1.6125</v>
      </c>
      <c r="I1080">
        <v>0.75</v>
      </c>
      <c r="J1080">
        <v>0</v>
      </c>
      <c r="K1080">
        <v>339.15</v>
      </c>
      <c r="L1080">
        <v>0.23799999999999999</v>
      </c>
      <c r="M1080">
        <v>119</v>
      </c>
      <c r="O1080" t="s">
        <v>697</v>
      </c>
      <c r="P1080" t="s">
        <v>698</v>
      </c>
      <c r="Q1080" t="s">
        <v>699</v>
      </c>
      <c r="R1080" t="s">
        <v>30</v>
      </c>
      <c r="S1080" t="s">
        <v>700</v>
      </c>
      <c r="T1080" t="s">
        <v>701</v>
      </c>
    </row>
    <row r="1081" spans="1:20" x14ac:dyDescent="0.25">
      <c r="A1081" t="s">
        <v>122</v>
      </c>
      <c r="C1081" t="s">
        <v>436</v>
      </c>
      <c r="D1081">
        <v>0.67</v>
      </c>
      <c r="E1081">
        <v>20.77</v>
      </c>
      <c r="F1081">
        <v>1.0364899999999999</v>
      </c>
      <c r="G1081">
        <v>4.0468000000000002</v>
      </c>
      <c r="H1081">
        <v>0.22780000000000003</v>
      </c>
      <c r="I1081">
        <v>1.7219</v>
      </c>
      <c r="J1081">
        <v>0</v>
      </c>
      <c r="K1081">
        <v>20.120100000000001</v>
      </c>
      <c r="L1081">
        <v>1.5852200000000001</v>
      </c>
      <c r="M1081">
        <v>31</v>
      </c>
      <c r="N1081" t="s">
        <v>437</v>
      </c>
      <c r="O1081" t="s">
        <v>438</v>
      </c>
      <c r="P1081" t="s">
        <v>439</v>
      </c>
      <c r="Q1081" t="s">
        <v>440</v>
      </c>
      <c r="R1081" t="s">
        <v>30</v>
      </c>
      <c r="S1081" t="s">
        <v>441</v>
      </c>
      <c r="T1081" t="s">
        <v>442</v>
      </c>
    </row>
    <row r="1084" spans="1:20" x14ac:dyDescent="0.25">
      <c r="A1084" s="2" t="s">
        <v>79</v>
      </c>
    </row>
    <row r="1085" spans="1:20" x14ac:dyDescent="0.25">
      <c r="A1085" t="s">
        <v>80</v>
      </c>
      <c r="B1085" t="s">
        <v>81</v>
      </c>
      <c r="C1085" t="s">
        <v>82</v>
      </c>
      <c r="D1085" t="s">
        <v>83</v>
      </c>
      <c r="E1085" t="s">
        <v>84</v>
      </c>
    </row>
    <row r="1086" spans="1:20" x14ac:dyDescent="0.25">
      <c r="A1086" t="s">
        <v>85</v>
      </c>
      <c r="B1086">
        <v>30</v>
      </c>
      <c r="C1086">
        <v>77</v>
      </c>
      <c r="D1086">
        <v>0</v>
      </c>
      <c r="E1086" t="s">
        <v>86</v>
      </c>
    </row>
    <row r="1087" spans="1:20" x14ac:dyDescent="0.25">
      <c r="A1087" t="s">
        <v>196</v>
      </c>
      <c r="B1087">
        <v>15</v>
      </c>
      <c r="C1087">
        <v>63</v>
      </c>
      <c r="D1087">
        <v>0</v>
      </c>
      <c r="E1087" t="s">
        <v>86</v>
      </c>
    </row>
    <row r="1088" spans="1:20" x14ac:dyDescent="0.25">
      <c r="A1088" t="s">
        <v>195</v>
      </c>
      <c r="B1088">
        <v>60</v>
      </c>
      <c r="C1088">
        <v>304</v>
      </c>
      <c r="D1088">
        <v>0</v>
      </c>
      <c r="E1088" t="s">
        <v>86</v>
      </c>
    </row>
    <row r="1091" spans="1:20" x14ac:dyDescent="0.25">
      <c r="A1091" s="2" t="s">
        <v>88</v>
      </c>
    </row>
    <row r="1092" spans="1:20" x14ac:dyDescent="0.25">
      <c r="E1092" s="2" t="s">
        <v>15</v>
      </c>
      <c r="F1092" s="2" t="s">
        <v>16</v>
      </c>
      <c r="G1092" s="2" t="s">
        <v>89</v>
      </c>
      <c r="H1092" s="2" t="s">
        <v>90</v>
      </c>
      <c r="I1092" s="2" t="s">
        <v>19</v>
      </c>
      <c r="J1092" s="2" t="s">
        <v>20</v>
      </c>
      <c r="K1092" s="2" t="s">
        <v>21</v>
      </c>
      <c r="L1092" s="2" t="s">
        <v>22</v>
      </c>
    </row>
    <row r="1093" spans="1:20" x14ac:dyDescent="0.25">
      <c r="E1093">
        <v>2339.13</v>
      </c>
      <c r="F1093">
        <v>155.44</v>
      </c>
      <c r="G1093">
        <v>392.82</v>
      </c>
      <c r="H1093">
        <v>83.17</v>
      </c>
      <c r="I1093">
        <v>73.03</v>
      </c>
      <c r="J1093">
        <v>6.7</v>
      </c>
      <c r="K1093" t="s">
        <v>702</v>
      </c>
      <c r="L1093">
        <v>128</v>
      </c>
    </row>
    <row r="1094" spans="1:20" x14ac:dyDescent="0.25">
      <c r="E1094" s="2" t="s">
        <v>92</v>
      </c>
      <c r="F1094" t="s">
        <v>686</v>
      </c>
    </row>
    <row r="1095" spans="1:20" x14ac:dyDescent="0.25">
      <c r="E1095" s="2" t="s">
        <v>94</v>
      </c>
      <c r="F1095" t="s">
        <v>703</v>
      </c>
    </row>
    <row r="1096" spans="1:20" x14ac:dyDescent="0.25">
      <c r="E1096" s="2" t="s">
        <v>82</v>
      </c>
      <c r="F1096">
        <v>444</v>
      </c>
    </row>
    <row r="1097" spans="1:20" x14ac:dyDescent="0.25">
      <c r="E1097" t="s">
        <v>96</v>
      </c>
      <c r="F1097">
        <f>2339.13-F1096</f>
        <v>1895.13</v>
      </c>
    </row>
    <row r="1099" spans="1:20" ht="15.75" x14ac:dyDescent="0.25">
      <c r="A1099" s="1" t="s">
        <v>0</v>
      </c>
      <c r="B1099" s="2" t="s">
        <v>704</v>
      </c>
    </row>
    <row r="1101" spans="1:20" ht="15.75" x14ac:dyDescent="0.25">
      <c r="A1101" s="1" t="s">
        <v>2</v>
      </c>
    </row>
    <row r="1102" spans="1:20" x14ac:dyDescent="0.25">
      <c r="A1102" s="2" t="s">
        <v>3</v>
      </c>
      <c r="B1102" s="2" t="s">
        <v>4</v>
      </c>
      <c r="C1102" s="2" t="s">
        <v>5</v>
      </c>
      <c r="D1102" s="2" t="s">
        <v>6</v>
      </c>
      <c r="E1102" s="2" t="s">
        <v>7</v>
      </c>
      <c r="F1102" s="2" t="s">
        <v>8</v>
      </c>
      <c r="G1102" s="2" t="s">
        <v>9</v>
      </c>
      <c r="H1102" s="2" t="s">
        <v>10</v>
      </c>
      <c r="I1102" s="2" t="s">
        <v>11</v>
      </c>
      <c r="J1102" s="2" t="s">
        <v>12</v>
      </c>
      <c r="K1102" s="2" t="s">
        <v>13</v>
      </c>
      <c r="L1102" s="2" t="s">
        <v>14</v>
      </c>
      <c r="M1102" s="2" t="s">
        <v>15</v>
      </c>
      <c r="N1102" s="2" t="s">
        <v>16</v>
      </c>
      <c r="O1102" s="2" t="s">
        <v>17</v>
      </c>
      <c r="P1102" s="2" t="s">
        <v>18</v>
      </c>
      <c r="Q1102" s="2" t="s">
        <v>19</v>
      </c>
      <c r="R1102" s="2" t="s">
        <v>20</v>
      </c>
      <c r="S1102" s="2" t="s">
        <v>21</v>
      </c>
      <c r="T1102" s="2" t="s">
        <v>22</v>
      </c>
    </row>
    <row r="1103" spans="1:20" x14ac:dyDescent="0.25">
      <c r="A1103" t="s">
        <v>51</v>
      </c>
      <c r="C1103" t="s">
        <v>705</v>
      </c>
      <c r="D1103">
        <v>3</v>
      </c>
      <c r="E1103">
        <v>132</v>
      </c>
      <c r="F1103">
        <v>0.12509999999999999</v>
      </c>
      <c r="G1103">
        <v>21.774900000000002</v>
      </c>
      <c r="H1103">
        <v>3.5499000000000001</v>
      </c>
      <c r="I1103">
        <v>4.1100000000000003</v>
      </c>
      <c r="J1103">
        <v>0</v>
      </c>
      <c r="K1103">
        <v>1601.4999</v>
      </c>
      <c r="L1103">
        <v>3.6500999999999997</v>
      </c>
      <c r="M1103">
        <v>44</v>
      </c>
      <c r="N1103">
        <v>4.1700000000000001E-2</v>
      </c>
      <c r="O1103">
        <v>7.2583000000000002</v>
      </c>
      <c r="P1103">
        <v>1.1833</v>
      </c>
      <c r="Q1103">
        <v>1.37</v>
      </c>
      <c r="R1103">
        <v>0</v>
      </c>
      <c r="S1103">
        <v>533.83330000000001</v>
      </c>
      <c r="T1103">
        <v>1.2166999999999999</v>
      </c>
    </row>
    <row r="1104" spans="1:20" x14ac:dyDescent="0.25">
      <c r="A1104" t="s">
        <v>51</v>
      </c>
      <c r="B1104" t="s">
        <v>270</v>
      </c>
      <c r="C1104" t="s">
        <v>422</v>
      </c>
      <c r="D1104">
        <v>2</v>
      </c>
      <c r="E1104">
        <v>60</v>
      </c>
      <c r="F1104">
        <v>6</v>
      </c>
      <c r="G1104">
        <v>12</v>
      </c>
      <c r="H1104">
        <v>0</v>
      </c>
      <c r="I1104">
        <v>2</v>
      </c>
      <c r="J1104">
        <v>0</v>
      </c>
      <c r="K1104">
        <v>2</v>
      </c>
      <c r="L1104">
        <v>4</v>
      </c>
      <c r="M1104">
        <v>30</v>
      </c>
      <c r="N1104" t="s">
        <v>61</v>
      </c>
      <c r="O1104" t="s">
        <v>55</v>
      </c>
      <c r="P1104" t="s">
        <v>38</v>
      </c>
      <c r="Q1104" t="s">
        <v>29</v>
      </c>
      <c r="R1104" t="s">
        <v>30</v>
      </c>
      <c r="S1104" t="s">
        <v>423</v>
      </c>
      <c r="T1104" t="s">
        <v>56</v>
      </c>
    </row>
    <row r="1105" spans="1:20" x14ac:dyDescent="0.25">
      <c r="A1105" t="s">
        <v>51</v>
      </c>
      <c r="B1105" t="s">
        <v>706</v>
      </c>
      <c r="C1105" t="s">
        <v>707</v>
      </c>
      <c r="D1105">
        <v>2</v>
      </c>
      <c r="E1105">
        <v>320</v>
      </c>
      <c r="F1105">
        <v>76</v>
      </c>
      <c r="G1105">
        <v>80</v>
      </c>
      <c r="H1105">
        <v>0</v>
      </c>
      <c r="I1105">
        <v>0</v>
      </c>
      <c r="J1105">
        <v>0</v>
      </c>
      <c r="K1105">
        <v>90</v>
      </c>
      <c r="L1105">
        <v>0</v>
      </c>
      <c r="M1105">
        <v>160</v>
      </c>
      <c r="N1105" t="s">
        <v>708</v>
      </c>
      <c r="O1105" t="s">
        <v>709</v>
      </c>
      <c r="P1105" t="s">
        <v>38</v>
      </c>
      <c r="Q1105" t="s">
        <v>38</v>
      </c>
      <c r="R1105" t="s">
        <v>62</v>
      </c>
      <c r="S1105" t="s">
        <v>710</v>
      </c>
      <c r="T1105" t="s">
        <v>60</v>
      </c>
    </row>
    <row r="1106" spans="1:20" x14ac:dyDescent="0.25">
      <c r="A1106" t="s">
        <v>51</v>
      </c>
      <c r="C1106" t="s">
        <v>711</v>
      </c>
      <c r="D1106">
        <v>2</v>
      </c>
      <c r="E1106">
        <v>630</v>
      </c>
      <c r="F1106">
        <v>1.75</v>
      </c>
      <c r="G1106">
        <v>96.5</v>
      </c>
      <c r="H1106">
        <v>22.625</v>
      </c>
      <c r="I1106">
        <v>11.59</v>
      </c>
      <c r="J1106">
        <v>0</v>
      </c>
      <c r="K1106">
        <v>315.3</v>
      </c>
      <c r="L1106">
        <v>7.81</v>
      </c>
      <c r="M1106">
        <v>315</v>
      </c>
      <c r="N1106">
        <v>0.875</v>
      </c>
      <c r="O1106">
        <v>48.25</v>
      </c>
      <c r="P1106">
        <v>11.3125</v>
      </c>
      <c r="Q1106">
        <v>5.7949999999999999</v>
      </c>
      <c r="R1106">
        <v>0</v>
      </c>
      <c r="S1106">
        <v>157.65</v>
      </c>
      <c r="T1106">
        <v>3.9049999999999998</v>
      </c>
    </row>
    <row r="1107" spans="1:20" x14ac:dyDescent="0.25">
      <c r="A1107" t="s">
        <v>51</v>
      </c>
      <c r="C1107" t="s">
        <v>712</v>
      </c>
      <c r="D1107">
        <v>1</v>
      </c>
      <c r="E1107">
        <v>282</v>
      </c>
      <c r="F1107">
        <v>6.0625</v>
      </c>
      <c r="G1107">
        <v>48.298499999999997</v>
      </c>
      <c r="H1107">
        <v>6.4480000000000004</v>
      </c>
      <c r="I1107">
        <v>7.3775000000000004</v>
      </c>
      <c r="J1107">
        <v>0</v>
      </c>
      <c r="K1107">
        <v>16.420000000000002</v>
      </c>
      <c r="L1107">
        <v>6.1310000000000002</v>
      </c>
      <c r="M1107">
        <v>282</v>
      </c>
      <c r="N1107">
        <v>6.0625</v>
      </c>
      <c r="O1107">
        <v>48.298499999999997</v>
      </c>
      <c r="P1107">
        <v>6.4480000000000004</v>
      </c>
      <c r="Q1107">
        <v>7.3775000000000004</v>
      </c>
      <c r="R1107">
        <v>0</v>
      </c>
      <c r="S1107">
        <v>16.420000000000002</v>
      </c>
      <c r="T1107">
        <v>6.1310000000000002</v>
      </c>
    </row>
    <row r="1108" spans="1:20" x14ac:dyDescent="0.25">
      <c r="A1108" t="s">
        <v>51</v>
      </c>
      <c r="B1108" t="s">
        <v>162</v>
      </c>
      <c r="C1108" t="s">
        <v>694</v>
      </c>
      <c r="D1108">
        <v>1</v>
      </c>
      <c r="E1108">
        <v>90</v>
      </c>
      <c r="F1108">
        <v>0</v>
      </c>
      <c r="G1108">
        <v>9</v>
      </c>
      <c r="H1108">
        <v>1</v>
      </c>
      <c r="I1108">
        <v>14</v>
      </c>
      <c r="J1108">
        <v>10</v>
      </c>
      <c r="K1108">
        <v>470</v>
      </c>
      <c r="L1108">
        <v>5</v>
      </c>
      <c r="M1108">
        <v>90</v>
      </c>
      <c r="N1108" t="s">
        <v>38</v>
      </c>
      <c r="O1108" t="s">
        <v>164</v>
      </c>
      <c r="P1108" t="s">
        <v>29</v>
      </c>
      <c r="Q1108" t="s">
        <v>169</v>
      </c>
      <c r="R1108" t="s">
        <v>170</v>
      </c>
      <c r="S1108" t="s">
        <v>695</v>
      </c>
      <c r="T1108" t="s">
        <v>36</v>
      </c>
    </row>
    <row r="1109" spans="1:20" x14ac:dyDescent="0.25">
      <c r="A1109" t="s">
        <v>51</v>
      </c>
      <c r="B1109" t="s">
        <v>713</v>
      </c>
      <c r="C1109" t="s">
        <v>714</v>
      </c>
      <c r="D1109">
        <v>1</v>
      </c>
      <c r="E1109">
        <v>211</v>
      </c>
      <c r="F1109">
        <v>12</v>
      </c>
      <c r="G1109">
        <v>18</v>
      </c>
      <c r="H1109">
        <v>12</v>
      </c>
      <c r="I1109">
        <v>1.7</v>
      </c>
      <c r="J1109">
        <v>0</v>
      </c>
      <c r="K1109">
        <v>135</v>
      </c>
      <c r="L1109">
        <v>0</v>
      </c>
      <c r="M1109">
        <v>211</v>
      </c>
      <c r="N1109" t="s">
        <v>54</v>
      </c>
      <c r="O1109" t="s">
        <v>156</v>
      </c>
      <c r="P1109" t="s">
        <v>54</v>
      </c>
      <c r="Q1109" t="s">
        <v>543</v>
      </c>
      <c r="R1109" t="s">
        <v>62</v>
      </c>
      <c r="S1109" t="s">
        <v>715</v>
      </c>
      <c r="T1109" t="s">
        <v>60</v>
      </c>
    </row>
    <row r="1110" spans="1:20" x14ac:dyDescent="0.25">
      <c r="A1110" t="s">
        <v>51</v>
      </c>
      <c r="C1110" t="s">
        <v>716</v>
      </c>
      <c r="D1110">
        <v>0.5</v>
      </c>
      <c r="E1110">
        <v>140</v>
      </c>
      <c r="F1110">
        <v>7.8125</v>
      </c>
      <c r="G1110">
        <v>16.824249999999999</v>
      </c>
      <c r="H1110">
        <v>7.4684999999999997</v>
      </c>
      <c r="I1110">
        <v>2.0470000000000002</v>
      </c>
      <c r="J1110">
        <v>0</v>
      </c>
      <c r="K1110">
        <v>186.875</v>
      </c>
      <c r="L1110">
        <v>2.0117500000000001</v>
      </c>
      <c r="M1110">
        <v>280</v>
      </c>
      <c r="N1110">
        <v>15.625</v>
      </c>
      <c r="O1110">
        <v>33.648499999999999</v>
      </c>
      <c r="P1110">
        <v>14.936999999999999</v>
      </c>
      <c r="Q1110">
        <v>4.0940000000000003</v>
      </c>
      <c r="R1110">
        <v>0</v>
      </c>
      <c r="S1110">
        <v>373.75</v>
      </c>
      <c r="T1110">
        <v>4.0235000000000003</v>
      </c>
    </row>
    <row r="1111" spans="1:20" x14ac:dyDescent="0.25">
      <c r="A1111" t="s">
        <v>51</v>
      </c>
      <c r="C1111" t="s">
        <v>717</v>
      </c>
      <c r="D1111">
        <v>2</v>
      </c>
      <c r="E1111">
        <v>836</v>
      </c>
      <c r="F1111">
        <v>209.96600000000001</v>
      </c>
      <c r="G1111">
        <v>215.5</v>
      </c>
      <c r="H1111">
        <v>0.84</v>
      </c>
      <c r="I1111">
        <v>1.1000000000000001</v>
      </c>
      <c r="J1111">
        <v>0</v>
      </c>
      <c r="K1111">
        <v>160.66</v>
      </c>
      <c r="L1111">
        <v>5.54</v>
      </c>
      <c r="M1111">
        <v>418</v>
      </c>
      <c r="N1111" t="s">
        <v>718</v>
      </c>
      <c r="O1111" t="s">
        <v>719</v>
      </c>
      <c r="P1111" t="s">
        <v>720</v>
      </c>
      <c r="Q1111" t="s">
        <v>721</v>
      </c>
      <c r="R1111" t="s">
        <v>30</v>
      </c>
      <c r="S1111" t="s">
        <v>722</v>
      </c>
      <c r="T1111" t="s">
        <v>127</v>
      </c>
    </row>
    <row r="1112" spans="1:20" x14ac:dyDescent="0.25">
      <c r="A1112" t="s">
        <v>122</v>
      </c>
      <c r="B1112" t="s">
        <v>411</v>
      </c>
      <c r="C1112" t="s">
        <v>556</v>
      </c>
      <c r="D1112">
        <v>0.5</v>
      </c>
      <c r="E1112">
        <v>25</v>
      </c>
      <c r="F1112">
        <v>2.5</v>
      </c>
      <c r="G1112">
        <v>4.5</v>
      </c>
      <c r="H1112">
        <v>0.75</v>
      </c>
      <c r="I1112">
        <v>1</v>
      </c>
      <c r="J1112">
        <v>0</v>
      </c>
      <c r="K1112">
        <v>45</v>
      </c>
      <c r="L1112">
        <v>0.5</v>
      </c>
      <c r="M1112">
        <v>50</v>
      </c>
      <c r="N1112" t="s">
        <v>36</v>
      </c>
      <c r="O1112" t="s">
        <v>164</v>
      </c>
      <c r="P1112" t="s">
        <v>465</v>
      </c>
      <c r="Q1112" t="s">
        <v>56</v>
      </c>
      <c r="S1112" t="s">
        <v>557</v>
      </c>
      <c r="T1112" t="s">
        <v>29</v>
      </c>
    </row>
    <row r="1113" spans="1:20" x14ac:dyDescent="0.25">
      <c r="A1113" t="s">
        <v>122</v>
      </c>
      <c r="B1113" t="s">
        <v>480</v>
      </c>
      <c r="C1113" t="s">
        <v>659</v>
      </c>
      <c r="D1113">
        <v>1</v>
      </c>
      <c r="E1113">
        <v>180</v>
      </c>
      <c r="F1113">
        <v>12</v>
      </c>
      <c r="G1113">
        <v>13</v>
      </c>
      <c r="H1113">
        <v>13</v>
      </c>
      <c r="I1113">
        <v>2</v>
      </c>
      <c r="J1113">
        <v>25</v>
      </c>
      <c r="K1113">
        <v>35</v>
      </c>
      <c r="L1113">
        <v>0</v>
      </c>
      <c r="M1113">
        <v>180</v>
      </c>
      <c r="N1113" t="s">
        <v>54</v>
      </c>
      <c r="O1113" t="s">
        <v>180</v>
      </c>
      <c r="P1113" t="s">
        <v>180</v>
      </c>
      <c r="Q1113" t="s">
        <v>56</v>
      </c>
      <c r="R1113" t="s">
        <v>181</v>
      </c>
      <c r="S1113" t="s">
        <v>385</v>
      </c>
    </row>
    <row r="1114" spans="1:20" x14ac:dyDescent="0.25">
      <c r="A1114" t="s">
        <v>122</v>
      </c>
      <c r="B1114" t="s">
        <v>349</v>
      </c>
      <c r="C1114" t="s">
        <v>350</v>
      </c>
      <c r="D1114">
        <v>0.5</v>
      </c>
      <c r="E1114">
        <v>40</v>
      </c>
      <c r="F1114">
        <v>0.5</v>
      </c>
      <c r="G1114">
        <v>5</v>
      </c>
      <c r="H1114">
        <v>1.75</v>
      </c>
      <c r="I1114">
        <v>0.5</v>
      </c>
      <c r="J1114">
        <v>0</v>
      </c>
      <c r="K1114">
        <v>70</v>
      </c>
      <c r="L1114">
        <v>0</v>
      </c>
      <c r="M1114">
        <v>80</v>
      </c>
      <c r="N1114" t="s">
        <v>29</v>
      </c>
      <c r="O1114" t="s">
        <v>165</v>
      </c>
      <c r="P1114" t="s">
        <v>71</v>
      </c>
      <c r="Q1114" t="s">
        <v>29</v>
      </c>
      <c r="S1114" t="s">
        <v>351</v>
      </c>
    </row>
    <row r="1115" spans="1:20" x14ac:dyDescent="0.25">
      <c r="A1115" t="s">
        <v>122</v>
      </c>
      <c r="B1115" t="s">
        <v>713</v>
      </c>
      <c r="C1115" t="s">
        <v>714</v>
      </c>
      <c r="D1115">
        <v>1</v>
      </c>
      <c r="E1115">
        <v>211</v>
      </c>
      <c r="F1115">
        <v>12</v>
      </c>
      <c r="G1115">
        <v>18</v>
      </c>
      <c r="H1115">
        <v>12</v>
      </c>
      <c r="I1115">
        <v>1.7</v>
      </c>
      <c r="J1115">
        <v>0</v>
      </c>
      <c r="K1115">
        <v>135</v>
      </c>
      <c r="L1115">
        <v>0</v>
      </c>
      <c r="M1115">
        <v>211</v>
      </c>
      <c r="N1115" t="s">
        <v>54</v>
      </c>
      <c r="O1115" t="s">
        <v>156</v>
      </c>
      <c r="P1115" t="s">
        <v>54</v>
      </c>
      <c r="Q1115" t="s">
        <v>543</v>
      </c>
      <c r="R1115" t="s">
        <v>62</v>
      </c>
      <c r="S1115" t="s">
        <v>715</v>
      </c>
      <c r="T1115" t="s">
        <v>60</v>
      </c>
    </row>
    <row r="1118" spans="1:20" x14ac:dyDescent="0.25">
      <c r="A1118" s="2" t="s">
        <v>79</v>
      </c>
    </row>
    <row r="1119" spans="1:20" x14ac:dyDescent="0.25">
      <c r="A1119" t="s">
        <v>80</v>
      </c>
      <c r="B1119" t="s">
        <v>81</v>
      </c>
      <c r="C1119" t="s">
        <v>82</v>
      </c>
      <c r="D1119" t="s">
        <v>83</v>
      </c>
      <c r="E1119" t="s">
        <v>84</v>
      </c>
    </row>
    <row r="1120" spans="1:20" x14ac:dyDescent="0.25">
      <c r="A1120" t="s">
        <v>85</v>
      </c>
      <c r="B1120">
        <v>30</v>
      </c>
      <c r="C1120">
        <v>119</v>
      </c>
      <c r="D1120">
        <v>0</v>
      </c>
      <c r="E1120" t="s">
        <v>86</v>
      </c>
    </row>
    <row r="1123" spans="1:20" x14ac:dyDescent="0.25">
      <c r="A1123" s="2" t="s">
        <v>88</v>
      </c>
    </row>
    <row r="1124" spans="1:20" x14ac:dyDescent="0.25">
      <c r="E1124" s="2" t="s">
        <v>15</v>
      </c>
      <c r="F1124" s="2" t="s">
        <v>16</v>
      </c>
      <c r="G1124" s="2" t="s">
        <v>89</v>
      </c>
      <c r="H1124" s="2" t="s">
        <v>90</v>
      </c>
      <c r="I1124" s="2" t="s">
        <v>19</v>
      </c>
      <c r="J1124" s="2" t="s">
        <v>20</v>
      </c>
      <c r="K1124" s="2" t="s">
        <v>21</v>
      </c>
      <c r="L1124" s="2" t="s">
        <v>22</v>
      </c>
    </row>
    <row r="1125" spans="1:20" x14ac:dyDescent="0.25">
      <c r="E1125">
        <v>3157</v>
      </c>
      <c r="F1125">
        <v>346.72</v>
      </c>
      <c r="G1125">
        <v>558.4</v>
      </c>
      <c r="H1125">
        <v>81.430000000000007</v>
      </c>
      <c r="I1125">
        <v>49.12</v>
      </c>
      <c r="J1125">
        <v>35</v>
      </c>
      <c r="K1125" t="s">
        <v>723</v>
      </c>
      <c r="L1125">
        <v>34.64</v>
      </c>
    </row>
    <row r="1126" spans="1:20" x14ac:dyDescent="0.25">
      <c r="E1126" s="2" t="s">
        <v>92</v>
      </c>
      <c r="F1126" t="s">
        <v>686</v>
      </c>
    </row>
    <row r="1127" spans="1:20" x14ac:dyDescent="0.25">
      <c r="E1127" s="2" t="s">
        <v>94</v>
      </c>
      <c r="F1127" t="s">
        <v>724</v>
      </c>
    </row>
    <row r="1128" spans="1:20" x14ac:dyDescent="0.25">
      <c r="E1128" s="2" t="s">
        <v>82</v>
      </c>
      <c r="F1128">
        <v>119</v>
      </c>
    </row>
    <row r="1129" spans="1:20" x14ac:dyDescent="0.25">
      <c r="E1129" t="s">
        <v>96</v>
      </c>
      <c r="F1129">
        <f>3157-F1128</f>
        <v>3038</v>
      </c>
    </row>
    <row r="1131" spans="1:20" ht="15.75" x14ac:dyDescent="0.25">
      <c r="A1131" s="1" t="s">
        <v>0</v>
      </c>
      <c r="B1131" s="2" t="s">
        <v>725</v>
      </c>
    </row>
    <row r="1133" spans="1:20" ht="15.75" x14ac:dyDescent="0.25">
      <c r="A1133" s="1" t="s">
        <v>2</v>
      </c>
    </row>
    <row r="1134" spans="1:20" x14ac:dyDescent="0.25">
      <c r="A1134" s="2" t="s">
        <v>3</v>
      </c>
      <c r="B1134" s="2" t="s">
        <v>4</v>
      </c>
      <c r="C1134" s="2" t="s">
        <v>5</v>
      </c>
      <c r="D1134" s="2" t="s">
        <v>6</v>
      </c>
      <c r="E1134" s="2" t="s">
        <v>7</v>
      </c>
      <c r="F1134" s="2" t="s">
        <v>8</v>
      </c>
      <c r="G1134" s="2" t="s">
        <v>9</v>
      </c>
      <c r="H1134" s="2" t="s">
        <v>10</v>
      </c>
      <c r="I1134" s="2" t="s">
        <v>11</v>
      </c>
      <c r="J1134" s="2" t="s">
        <v>12</v>
      </c>
      <c r="K1134" s="2" t="s">
        <v>13</v>
      </c>
      <c r="L1134" s="2" t="s">
        <v>14</v>
      </c>
      <c r="M1134" s="2" t="s">
        <v>15</v>
      </c>
      <c r="N1134" s="2" t="s">
        <v>16</v>
      </c>
      <c r="O1134" s="2" t="s">
        <v>17</v>
      </c>
      <c r="P1134" s="2" t="s">
        <v>18</v>
      </c>
      <c r="Q1134" s="2" t="s">
        <v>19</v>
      </c>
      <c r="R1134" s="2" t="s">
        <v>20</v>
      </c>
      <c r="S1134" s="2" t="s">
        <v>21</v>
      </c>
      <c r="T1134" s="2" t="s">
        <v>22</v>
      </c>
    </row>
    <row r="1135" spans="1:20" x14ac:dyDescent="0.25">
      <c r="A1135" t="s">
        <v>23</v>
      </c>
      <c r="B1135" t="s">
        <v>33</v>
      </c>
      <c r="C1135" t="s">
        <v>34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 t="s">
        <v>23</v>
      </c>
      <c r="C1136" t="s">
        <v>35</v>
      </c>
      <c r="D1136">
        <v>2</v>
      </c>
      <c r="E1136">
        <v>120</v>
      </c>
      <c r="F1136">
        <v>10</v>
      </c>
      <c r="G1136">
        <v>100</v>
      </c>
      <c r="H1136">
        <v>0</v>
      </c>
      <c r="I1136">
        <v>0</v>
      </c>
      <c r="J1136">
        <v>0</v>
      </c>
      <c r="K1136">
        <v>0</v>
      </c>
      <c r="L1136">
        <v>60</v>
      </c>
      <c r="M1136">
        <v>60</v>
      </c>
      <c r="N1136" t="s">
        <v>36</v>
      </c>
      <c r="O1136" t="s">
        <v>37</v>
      </c>
      <c r="P1136" t="s">
        <v>38</v>
      </c>
      <c r="Q1136" t="s">
        <v>38</v>
      </c>
      <c r="R1136" t="s">
        <v>30</v>
      </c>
      <c r="S1136" t="s">
        <v>30</v>
      </c>
      <c r="T1136" t="s">
        <v>39</v>
      </c>
    </row>
    <row r="1137" spans="1:20" x14ac:dyDescent="0.25">
      <c r="A1137" t="s">
        <v>23</v>
      </c>
      <c r="C1137" t="s">
        <v>40</v>
      </c>
      <c r="D1137">
        <v>1</v>
      </c>
      <c r="E1137">
        <v>550</v>
      </c>
      <c r="F1137">
        <v>7</v>
      </c>
      <c r="G1137">
        <v>53</v>
      </c>
      <c r="H1137">
        <v>29.5</v>
      </c>
      <c r="I1137">
        <v>17.5</v>
      </c>
      <c r="J1137">
        <v>0</v>
      </c>
      <c r="K1137">
        <v>51.5</v>
      </c>
      <c r="L1137">
        <v>15</v>
      </c>
      <c r="M1137">
        <v>550</v>
      </c>
      <c r="N1137">
        <v>7</v>
      </c>
      <c r="O1137">
        <v>53</v>
      </c>
      <c r="P1137">
        <v>29.5</v>
      </c>
      <c r="Q1137">
        <v>17.5</v>
      </c>
      <c r="R1137">
        <v>0</v>
      </c>
      <c r="S1137">
        <v>51.5</v>
      </c>
      <c r="T1137">
        <v>15</v>
      </c>
    </row>
    <row r="1138" spans="1:20" x14ac:dyDescent="0.25">
      <c r="A1138" t="s">
        <v>23</v>
      </c>
      <c r="B1138" t="s">
        <v>200</v>
      </c>
      <c r="C1138" t="s">
        <v>201</v>
      </c>
      <c r="D1138">
        <v>2</v>
      </c>
      <c r="E1138">
        <v>180</v>
      </c>
      <c r="F1138">
        <v>12</v>
      </c>
      <c r="G1138">
        <v>18</v>
      </c>
      <c r="H1138">
        <v>7</v>
      </c>
      <c r="I1138">
        <v>12</v>
      </c>
      <c r="J1138">
        <v>0</v>
      </c>
      <c r="K1138">
        <v>220</v>
      </c>
      <c r="L1138">
        <v>4</v>
      </c>
      <c r="M1138">
        <v>90</v>
      </c>
      <c r="N1138">
        <v>6</v>
      </c>
      <c r="O1138">
        <v>9</v>
      </c>
      <c r="P1138">
        <v>3.5</v>
      </c>
      <c r="Q1138">
        <v>6</v>
      </c>
      <c r="R1138">
        <v>0</v>
      </c>
      <c r="S1138">
        <v>110</v>
      </c>
      <c r="T1138">
        <v>2</v>
      </c>
    </row>
    <row r="1139" spans="1:20" x14ac:dyDescent="0.25">
      <c r="A1139" t="s">
        <v>23</v>
      </c>
      <c r="C1139" t="s">
        <v>325</v>
      </c>
      <c r="D1139">
        <v>2</v>
      </c>
      <c r="E1139">
        <v>124</v>
      </c>
      <c r="F1139">
        <v>24.495999999999999</v>
      </c>
      <c r="G1139">
        <v>30.78</v>
      </c>
      <c r="H1139">
        <v>0.32</v>
      </c>
      <c r="I1139">
        <v>2.46</v>
      </c>
      <c r="J1139">
        <v>0</v>
      </c>
      <c r="K1139">
        <v>0</v>
      </c>
      <c r="L1139">
        <v>6.2880000000000003</v>
      </c>
      <c r="M1139">
        <v>62</v>
      </c>
      <c r="N1139" t="s">
        <v>326</v>
      </c>
      <c r="O1139" t="s">
        <v>327</v>
      </c>
      <c r="P1139" t="s">
        <v>328</v>
      </c>
      <c r="Q1139" t="s">
        <v>329</v>
      </c>
      <c r="R1139" t="s">
        <v>30</v>
      </c>
      <c r="S1139" t="s">
        <v>30</v>
      </c>
      <c r="T1139" t="s">
        <v>330</v>
      </c>
    </row>
    <row r="1140" spans="1:20" x14ac:dyDescent="0.25">
      <c r="A1140" t="s">
        <v>51</v>
      </c>
      <c r="B1140" t="s">
        <v>112</v>
      </c>
      <c r="C1140" t="s">
        <v>113</v>
      </c>
      <c r="D1140">
        <v>1</v>
      </c>
      <c r="E1140">
        <v>60</v>
      </c>
      <c r="F1140">
        <v>0</v>
      </c>
      <c r="G1140">
        <v>2</v>
      </c>
      <c r="H1140">
        <v>4.5</v>
      </c>
      <c r="I1140">
        <v>2</v>
      </c>
      <c r="J1140">
        <v>0</v>
      </c>
      <c r="K1140">
        <v>230</v>
      </c>
      <c r="L1140">
        <v>1</v>
      </c>
      <c r="M1140">
        <v>60</v>
      </c>
      <c r="N1140" t="s">
        <v>38</v>
      </c>
      <c r="O1140" t="s">
        <v>56</v>
      </c>
      <c r="P1140" t="s">
        <v>114</v>
      </c>
      <c r="Q1140" t="s">
        <v>56</v>
      </c>
      <c r="R1140" t="s">
        <v>30</v>
      </c>
      <c r="S1140" t="s">
        <v>115</v>
      </c>
      <c r="T1140" t="s">
        <v>29</v>
      </c>
    </row>
    <row r="1141" spans="1:20" x14ac:dyDescent="0.25">
      <c r="A1141" t="s">
        <v>51</v>
      </c>
      <c r="B1141" t="s">
        <v>174</v>
      </c>
      <c r="C1141" t="s">
        <v>175</v>
      </c>
      <c r="D1141">
        <v>2</v>
      </c>
      <c r="E1141">
        <v>200</v>
      </c>
      <c r="F1141">
        <v>2</v>
      </c>
      <c r="G1141">
        <v>34</v>
      </c>
      <c r="H1141">
        <v>0</v>
      </c>
      <c r="I1141">
        <v>16</v>
      </c>
      <c r="J1141">
        <v>0</v>
      </c>
      <c r="K1141">
        <v>260</v>
      </c>
      <c r="L1141">
        <v>14</v>
      </c>
      <c r="M1141">
        <v>100</v>
      </c>
      <c r="N1141" t="s">
        <v>29</v>
      </c>
      <c r="O1141" t="s">
        <v>176</v>
      </c>
      <c r="P1141" t="s">
        <v>38</v>
      </c>
      <c r="Q1141" t="s">
        <v>27</v>
      </c>
      <c r="R1141" t="s">
        <v>30</v>
      </c>
      <c r="S1141" t="s">
        <v>177</v>
      </c>
      <c r="T1141" t="s">
        <v>26</v>
      </c>
    </row>
    <row r="1142" spans="1:20" x14ac:dyDescent="0.25">
      <c r="A1142" t="s">
        <v>51</v>
      </c>
      <c r="C1142" t="s">
        <v>726</v>
      </c>
      <c r="D1142">
        <v>3</v>
      </c>
      <c r="E1142">
        <v>378</v>
      </c>
      <c r="F1142">
        <v>6.7799999999999994</v>
      </c>
      <c r="G1142">
        <v>53.94</v>
      </c>
      <c r="H1142">
        <v>13.86</v>
      </c>
      <c r="I1142">
        <v>6.66</v>
      </c>
      <c r="J1142">
        <v>0</v>
      </c>
      <c r="K1142">
        <v>6</v>
      </c>
      <c r="L1142">
        <v>3.5001000000000002</v>
      </c>
      <c r="M1142">
        <v>126</v>
      </c>
      <c r="N1142">
        <v>2.2599999999999998</v>
      </c>
      <c r="O1142">
        <v>17.98</v>
      </c>
      <c r="P1142">
        <v>4.62</v>
      </c>
      <c r="Q1142">
        <v>2.2200000000000002</v>
      </c>
      <c r="R1142">
        <v>0</v>
      </c>
      <c r="S1142">
        <v>2</v>
      </c>
      <c r="T1142">
        <v>1.1667000000000001</v>
      </c>
    </row>
    <row r="1143" spans="1:20" x14ac:dyDescent="0.25">
      <c r="A1143" t="s">
        <v>122</v>
      </c>
      <c r="B1143" t="s">
        <v>727</v>
      </c>
      <c r="C1143" t="s">
        <v>728</v>
      </c>
      <c r="D1143">
        <v>1.5</v>
      </c>
      <c r="E1143">
        <v>300</v>
      </c>
      <c r="F1143">
        <v>3</v>
      </c>
      <c r="G1143">
        <v>63</v>
      </c>
      <c r="H1143">
        <v>1.5</v>
      </c>
      <c r="I1143">
        <v>10.5</v>
      </c>
      <c r="J1143">
        <v>0</v>
      </c>
      <c r="K1143">
        <v>0</v>
      </c>
      <c r="L1143">
        <v>3</v>
      </c>
      <c r="M1143">
        <v>200</v>
      </c>
      <c r="N1143" t="s">
        <v>56</v>
      </c>
      <c r="O1143" t="s">
        <v>68</v>
      </c>
      <c r="P1143" t="s">
        <v>29</v>
      </c>
      <c r="Q1143" t="s">
        <v>26</v>
      </c>
      <c r="R1143" t="s">
        <v>30</v>
      </c>
      <c r="S1143" t="s">
        <v>30</v>
      </c>
      <c r="T1143" t="s">
        <v>56</v>
      </c>
    </row>
    <row r="1144" spans="1:20" x14ac:dyDescent="0.25">
      <c r="A1144" t="s">
        <v>122</v>
      </c>
      <c r="C1144" t="s">
        <v>696</v>
      </c>
      <c r="D1144">
        <v>2</v>
      </c>
      <c r="E1144">
        <v>238</v>
      </c>
      <c r="G1144">
        <v>26.04</v>
      </c>
      <c r="H1144">
        <v>12.9</v>
      </c>
      <c r="I1144">
        <v>6</v>
      </c>
      <c r="J1144">
        <v>0</v>
      </c>
      <c r="K1144">
        <v>2713.2</v>
      </c>
      <c r="L1144">
        <v>1.9039999999999999</v>
      </c>
      <c r="M1144">
        <v>119</v>
      </c>
      <c r="O1144" t="s">
        <v>697</v>
      </c>
      <c r="P1144" t="s">
        <v>698</v>
      </c>
      <c r="Q1144" t="s">
        <v>699</v>
      </c>
      <c r="R1144" t="s">
        <v>30</v>
      </c>
      <c r="S1144" t="s">
        <v>700</v>
      </c>
      <c r="T1144" t="s">
        <v>701</v>
      </c>
    </row>
    <row r="1147" spans="1:20" x14ac:dyDescent="0.25">
      <c r="A1147" s="2" t="s">
        <v>79</v>
      </c>
    </row>
    <row r="1148" spans="1:20" x14ac:dyDescent="0.25">
      <c r="A1148" t="s">
        <v>80</v>
      </c>
      <c r="B1148" t="s">
        <v>81</v>
      </c>
      <c r="C1148" t="s">
        <v>82</v>
      </c>
      <c r="D1148" t="s">
        <v>83</v>
      </c>
      <c r="E1148" t="s">
        <v>84</v>
      </c>
    </row>
    <row r="1149" spans="1:20" x14ac:dyDescent="0.25">
      <c r="A1149" t="s">
        <v>85</v>
      </c>
      <c r="B1149">
        <v>30</v>
      </c>
      <c r="C1149">
        <v>139</v>
      </c>
      <c r="D1149">
        <v>0</v>
      </c>
      <c r="E1149" t="s">
        <v>86</v>
      </c>
    </row>
    <row r="1152" spans="1:20" x14ac:dyDescent="0.25">
      <c r="A1152" s="2" t="s">
        <v>88</v>
      </c>
    </row>
    <row r="1153" spans="1:20" x14ac:dyDescent="0.25">
      <c r="E1153" s="2" t="s">
        <v>15</v>
      </c>
      <c r="F1153" s="2" t="s">
        <v>16</v>
      </c>
      <c r="G1153" s="2" t="s">
        <v>89</v>
      </c>
      <c r="H1153" s="2" t="s">
        <v>90</v>
      </c>
      <c r="I1153" s="2" t="s">
        <v>19</v>
      </c>
      <c r="J1153" s="2" t="s">
        <v>20</v>
      </c>
      <c r="K1153" s="2" t="s">
        <v>21</v>
      </c>
      <c r="L1153" s="2" t="s">
        <v>22</v>
      </c>
    </row>
    <row r="1154" spans="1:20" x14ac:dyDescent="0.25">
      <c r="E1154">
        <v>2150</v>
      </c>
      <c r="F1154">
        <v>65.28</v>
      </c>
      <c r="G1154">
        <v>380.76</v>
      </c>
      <c r="H1154">
        <v>69.58</v>
      </c>
      <c r="I1154">
        <v>73.12</v>
      </c>
      <c r="J1154">
        <v>0</v>
      </c>
      <c r="K1154" t="s">
        <v>729</v>
      </c>
      <c r="L1154">
        <v>108.69</v>
      </c>
    </row>
    <row r="1155" spans="1:20" x14ac:dyDescent="0.25">
      <c r="E1155" s="2" t="s">
        <v>92</v>
      </c>
      <c r="F1155" t="s">
        <v>686</v>
      </c>
    </row>
    <row r="1156" spans="1:20" x14ac:dyDescent="0.25">
      <c r="E1156" s="2" t="s">
        <v>94</v>
      </c>
      <c r="F1156" t="s">
        <v>730</v>
      </c>
    </row>
    <row r="1157" spans="1:20" x14ac:dyDescent="0.25">
      <c r="E1157" s="2" t="s">
        <v>82</v>
      </c>
      <c r="F1157">
        <v>139</v>
      </c>
    </row>
    <row r="1158" spans="1:20" x14ac:dyDescent="0.25">
      <c r="E1158" t="s">
        <v>96</v>
      </c>
      <c r="F1158">
        <f>2150-F1157</f>
        <v>2011</v>
      </c>
    </row>
    <row r="1160" spans="1:20" ht="15.75" x14ac:dyDescent="0.25">
      <c r="A1160" s="1" t="s">
        <v>0</v>
      </c>
      <c r="B1160" s="2" t="s">
        <v>731</v>
      </c>
    </row>
    <row r="1162" spans="1:20" ht="15.75" x14ac:dyDescent="0.25">
      <c r="A1162" s="1" t="s">
        <v>2</v>
      </c>
    </row>
    <row r="1163" spans="1:20" x14ac:dyDescent="0.25">
      <c r="A1163" s="2" t="s">
        <v>3</v>
      </c>
      <c r="B1163" s="2" t="s">
        <v>4</v>
      </c>
      <c r="C1163" s="2" t="s">
        <v>5</v>
      </c>
      <c r="D1163" s="2" t="s">
        <v>6</v>
      </c>
      <c r="E1163" s="2" t="s">
        <v>7</v>
      </c>
      <c r="F1163" s="2" t="s">
        <v>8</v>
      </c>
      <c r="G1163" s="2" t="s">
        <v>9</v>
      </c>
      <c r="H1163" s="2" t="s">
        <v>10</v>
      </c>
      <c r="I1163" s="2" t="s">
        <v>11</v>
      </c>
      <c r="J1163" s="2" t="s">
        <v>12</v>
      </c>
      <c r="K1163" s="2" t="s">
        <v>13</v>
      </c>
      <c r="L1163" s="2" t="s">
        <v>14</v>
      </c>
      <c r="M1163" s="2" t="s">
        <v>15</v>
      </c>
      <c r="N1163" s="2" t="s">
        <v>16</v>
      </c>
      <c r="O1163" s="2" t="s">
        <v>17</v>
      </c>
      <c r="P1163" s="2" t="s">
        <v>18</v>
      </c>
      <c r="Q1163" s="2" t="s">
        <v>19</v>
      </c>
      <c r="R1163" s="2" t="s">
        <v>20</v>
      </c>
      <c r="S1163" s="2" t="s">
        <v>21</v>
      </c>
      <c r="T1163" s="2" t="s">
        <v>22</v>
      </c>
    </row>
    <row r="1164" spans="1:20" x14ac:dyDescent="0.25">
      <c r="A1164" t="s">
        <v>23</v>
      </c>
      <c r="B1164" t="s">
        <v>33</v>
      </c>
      <c r="C1164" t="s">
        <v>34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25">
      <c r="A1165" t="s">
        <v>23</v>
      </c>
      <c r="C1165" t="s">
        <v>40</v>
      </c>
      <c r="D1165">
        <v>1</v>
      </c>
      <c r="E1165">
        <v>550</v>
      </c>
      <c r="F1165">
        <v>7</v>
      </c>
      <c r="G1165">
        <v>53</v>
      </c>
      <c r="H1165">
        <v>29.5</v>
      </c>
      <c r="I1165">
        <v>17.5</v>
      </c>
      <c r="J1165">
        <v>0</v>
      </c>
      <c r="K1165">
        <v>51.5</v>
      </c>
      <c r="L1165">
        <v>15</v>
      </c>
      <c r="M1165">
        <v>550</v>
      </c>
      <c r="N1165">
        <v>7</v>
      </c>
      <c r="O1165">
        <v>53</v>
      </c>
      <c r="P1165">
        <v>29.5</v>
      </c>
      <c r="Q1165">
        <v>17.5</v>
      </c>
      <c r="R1165">
        <v>0</v>
      </c>
      <c r="S1165">
        <v>51.5</v>
      </c>
      <c r="T1165">
        <v>15</v>
      </c>
    </row>
    <row r="1166" spans="1:20" x14ac:dyDescent="0.25">
      <c r="A1166" t="s">
        <v>23</v>
      </c>
      <c r="B1166" t="s">
        <v>200</v>
      </c>
      <c r="C1166" t="s">
        <v>201</v>
      </c>
      <c r="D1166">
        <v>2</v>
      </c>
      <c r="E1166">
        <v>180</v>
      </c>
      <c r="F1166">
        <v>12</v>
      </c>
      <c r="G1166">
        <v>18</v>
      </c>
      <c r="H1166">
        <v>7</v>
      </c>
      <c r="I1166">
        <v>12</v>
      </c>
      <c r="J1166">
        <v>0</v>
      </c>
      <c r="K1166">
        <v>220</v>
      </c>
      <c r="L1166">
        <v>4</v>
      </c>
      <c r="M1166">
        <v>90</v>
      </c>
      <c r="N1166">
        <v>6</v>
      </c>
      <c r="O1166">
        <v>9</v>
      </c>
      <c r="P1166">
        <v>3.5</v>
      </c>
      <c r="Q1166">
        <v>6</v>
      </c>
      <c r="R1166">
        <v>0</v>
      </c>
      <c r="S1166">
        <v>110</v>
      </c>
      <c r="T1166">
        <v>2</v>
      </c>
    </row>
    <row r="1167" spans="1:20" x14ac:dyDescent="0.25">
      <c r="A1167" t="s">
        <v>23</v>
      </c>
      <c r="B1167" t="s">
        <v>215</v>
      </c>
      <c r="C1167" t="s">
        <v>216</v>
      </c>
      <c r="D1167">
        <v>1</v>
      </c>
      <c r="E1167">
        <v>250</v>
      </c>
      <c r="F1167">
        <v>49</v>
      </c>
      <c r="G1167">
        <v>55</v>
      </c>
      <c r="H1167">
        <v>0</v>
      </c>
      <c r="I1167">
        <v>2</v>
      </c>
      <c r="J1167">
        <v>0</v>
      </c>
      <c r="K1167">
        <v>20</v>
      </c>
      <c r="L1167">
        <v>0</v>
      </c>
      <c r="M1167">
        <v>250</v>
      </c>
      <c r="N1167" t="s">
        <v>217</v>
      </c>
      <c r="O1167" t="s">
        <v>218</v>
      </c>
      <c r="P1167" t="s">
        <v>38</v>
      </c>
      <c r="Q1167" t="s">
        <v>56</v>
      </c>
      <c r="R1167" t="s">
        <v>30</v>
      </c>
      <c r="S1167" t="s">
        <v>72</v>
      </c>
      <c r="T1167" t="s">
        <v>60</v>
      </c>
    </row>
    <row r="1168" spans="1:20" x14ac:dyDescent="0.25">
      <c r="A1168" t="s">
        <v>23</v>
      </c>
      <c r="B1168" t="s">
        <v>42</v>
      </c>
      <c r="C1168" t="s">
        <v>43</v>
      </c>
      <c r="D1168">
        <v>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 t="s">
        <v>51</v>
      </c>
      <c r="B1169" t="s">
        <v>646</v>
      </c>
      <c r="C1169" t="s">
        <v>732</v>
      </c>
      <c r="D1169">
        <v>2</v>
      </c>
      <c r="E1169">
        <v>220</v>
      </c>
      <c r="F1169">
        <v>6</v>
      </c>
      <c r="G1169">
        <v>16</v>
      </c>
      <c r="H1169">
        <v>14</v>
      </c>
      <c r="I1169">
        <v>8</v>
      </c>
      <c r="J1169">
        <v>20</v>
      </c>
      <c r="K1169">
        <v>1100</v>
      </c>
      <c r="L1169">
        <v>4</v>
      </c>
      <c r="M1169">
        <v>110</v>
      </c>
      <c r="N1169" t="s">
        <v>61</v>
      </c>
      <c r="O1169" t="s">
        <v>27</v>
      </c>
      <c r="P1169" t="s">
        <v>26</v>
      </c>
      <c r="Q1169" t="s">
        <v>143</v>
      </c>
      <c r="R1169" t="s">
        <v>170</v>
      </c>
      <c r="S1169" t="s">
        <v>733</v>
      </c>
      <c r="T1169" t="s">
        <v>56</v>
      </c>
    </row>
    <row r="1170" spans="1:20" x14ac:dyDescent="0.25">
      <c r="A1170" t="s">
        <v>51</v>
      </c>
      <c r="C1170" t="s">
        <v>734</v>
      </c>
      <c r="D1170">
        <v>1</v>
      </c>
      <c r="E1170">
        <v>99</v>
      </c>
      <c r="F1170">
        <v>6</v>
      </c>
      <c r="G1170">
        <v>24</v>
      </c>
      <c r="H1170">
        <v>0</v>
      </c>
      <c r="I1170">
        <v>2</v>
      </c>
      <c r="J1170">
        <v>0</v>
      </c>
      <c r="K1170">
        <v>13</v>
      </c>
      <c r="L1170">
        <v>7</v>
      </c>
      <c r="M1170">
        <v>99</v>
      </c>
      <c r="N1170" t="s">
        <v>55</v>
      </c>
      <c r="O1170" t="s">
        <v>265</v>
      </c>
      <c r="P1170" t="s">
        <v>38</v>
      </c>
      <c r="Q1170" t="s">
        <v>56</v>
      </c>
      <c r="R1170" t="s">
        <v>30</v>
      </c>
      <c r="S1170" t="s">
        <v>735</v>
      </c>
      <c r="T1170" t="s">
        <v>26</v>
      </c>
    </row>
    <row r="1171" spans="1:20" x14ac:dyDescent="0.25">
      <c r="A1171" t="s">
        <v>51</v>
      </c>
      <c r="B1171" t="s">
        <v>736</v>
      </c>
      <c r="C1171" t="s">
        <v>737</v>
      </c>
      <c r="D1171">
        <v>1</v>
      </c>
      <c r="E1171">
        <v>260</v>
      </c>
      <c r="F1171">
        <v>2</v>
      </c>
      <c r="G1171">
        <v>38</v>
      </c>
      <c r="H1171">
        <v>9</v>
      </c>
      <c r="I1171">
        <v>9</v>
      </c>
      <c r="J1171">
        <v>15</v>
      </c>
      <c r="K1171">
        <v>280</v>
      </c>
      <c r="L1171">
        <v>3</v>
      </c>
      <c r="M1171">
        <v>260</v>
      </c>
      <c r="N1171" t="s">
        <v>56</v>
      </c>
      <c r="O1171" t="s">
        <v>708</v>
      </c>
      <c r="P1171" t="s">
        <v>164</v>
      </c>
      <c r="Q1171" t="s">
        <v>164</v>
      </c>
      <c r="R1171" t="s">
        <v>305</v>
      </c>
      <c r="S1171" t="s">
        <v>738</v>
      </c>
      <c r="T1171" t="s">
        <v>61</v>
      </c>
    </row>
    <row r="1172" spans="1:20" x14ac:dyDescent="0.25">
      <c r="A1172" t="s">
        <v>51</v>
      </c>
      <c r="C1172" t="s">
        <v>739</v>
      </c>
      <c r="D1172">
        <v>1</v>
      </c>
      <c r="E1172">
        <v>94</v>
      </c>
      <c r="G1172">
        <v>24.12</v>
      </c>
      <c r="H1172">
        <v>0.17</v>
      </c>
      <c r="I1172">
        <v>2.95</v>
      </c>
      <c r="J1172">
        <v>0</v>
      </c>
      <c r="K1172">
        <v>4.8</v>
      </c>
      <c r="M1172">
        <v>94</v>
      </c>
      <c r="O1172" t="s">
        <v>740</v>
      </c>
      <c r="P1172" t="s">
        <v>741</v>
      </c>
      <c r="Q1172" t="s">
        <v>742</v>
      </c>
      <c r="R1172" t="s">
        <v>30</v>
      </c>
      <c r="S1172" t="s">
        <v>743</v>
      </c>
    </row>
    <row r="1173" spans="1:20" x14ac:dyDescent="0.25">
      <c r="A1173" t="s">
        <v>51</v>
      </c>
      <c r="B1173" t="s">
        <v>69</v>
      </c>
      <c r="C1173" t="s">
        <v>70</v>
      </c>
      <c r="D1173">
        <v>1</v>
      </c>
      <c r="E1173">
        <v>70</v>
      </c>
      <c r="F1173">
        <v>0</v>
      </c>
      <c r="G1173">
        <v>2</v>
      </c>
      <c r="H1173">
        <v>3.5</v>
      </c>
      <c r="I1173">
        <v>8</v>
      </c>
      <c r="J1173">
        <v>0</v>
      </c>
      <c r="K1173">
        <v>20</v>
      </c>
      <c r="L1173">
        <v>0.5</v>
      </c>
      <c r="M1173">
        <v>70</v>
      </c>
      <c r="N1173" t="s">
        <v>38</v>
      </c>
      <c r="O1173" t="s">
        <v>56</v>
      </c>
      <c r="P1173" t="s">
        <v>71</v>
      </c>
      <c r="Q1173" t="s">
        <v>27</v>
      </c>
      <c r="R1173" t="s">
        <v>30</v>
      </c>
      <c r="S1173" t="s">
        <v>72</v>
      </c>
      <c r="T1173" t="s">
        <v>32</v>
      </c>
    </row>
    <row r="1174" spans="1:20" x14ac:dyDescent="0.25">
      <c r="A1174" t="s">
        <v>51</v>
      </c>
      <c r="C1174" t="s">
        <v>744</v>
      </c>
      <c r="D1174">
        <v>2</v>
      </c>
      <c r="E1174">
        <v>146</v>
      </c>
      <c r="F1174">
        <v>1.044</v>
      </c>
      <c r="G1174">
        <v>1.44</v>
      </c>
      <c r="H1174">
        <v>15.34</v>
      </c>
      <c r="I1174">
        <v>0.42</v>
      </c>
      <c r="J1174">
        <v>9.3000000000000007</v>
      </c>
      <c r="K1174">
        <v>192.6</v>
      </c>
      <c r="L1174">
        <v>0.12</v>
      </c>
      <c r="M1174">
        <v>73</v>
      </c>
      <c r="N1174" t="s">
        <v>745</v>
      </c>
      <c r="O1174" t="s">
        <v>746</v>
      </c>
      <c r="P1174" t="s">
        <v>747</v>
      </c>
      <c r="Q1174" t="s">
        <v>230</v>
      </c>
      <c r="R1174" t="s">
        <v>748</v>
      </c>
      <c r="S1174" t="s">
        <v>749</v>
      </c>
      <c r="T1174" t="s">
        <v>750</v>
      </c>
    </row>
    <row r="1175" spans="1:20" x14ac:dyDescent="0.25">
      <c r="A1175" t="s">
        <v>51</v>
      </c>
      <c r="C1175" t="s">
        <v>429</v>
      </c>
      <c r="D1175">
        <v>1</v>
      </c>
      <c r="E1175">
        <v>269</v>
      </c>
      <c r="F1175">
        <v>7.8719999999999999</v>
      </c>
      <c r="G1175">
        <v>44.97</v>
      </c>
      <c r="H1175">
        <v>4.25</v>
      </c>
      <c r="I1175">
        <v>14.53</v>
      </c>
      <c r="J1175">
        <v>0</v>
      </c>
      <c r="K1175">
        <v>398.52</v>
      </c>
      <c r="L1175">
        <v>12.464</v>
      </c>
      <c r="M1175">
        <v>269</v>
      </c>
      <c r="N1175" t="s">
        <v>430</v>
      </c>
      <c r="O1175" t="s">
        <v>431</v>
      </c>
      <c r="P1175" t="s">
        <v>432</v>
      </c>
      <c r="Q1175" t="s">
        <v>433</v>
      </c>
      <c r="R1175" t="s">
        <v>30</v>
      </c>
      <c r="S1175" t="s">
        <v>434</v>
      </c>
      <c r="T1175" t="s">
        <v>435</v>
      </c>
    </row>
    <row r="1176" spans="1:20" x14ac:dyDescent="0.25">
      <c r="A1176" t="s">
        <v>122</v>
      </c>
      <c r="B1176" t="s">
        <v>527</v>
      </c>
      <c r="C1176" t="s">
        <v>528</v>
      </c>
      <c r="D1176">
        <v>0.25</v>
      </c>
      <c r="E1176">
        <v>52.5</v>
      </c>
      <c r="F1176">
        <v>2.75</v>
      </c>
      <c r="G1176">
        <v>3.25</v>
      </c>
      <c r="H1176">
        <v>4</v>
      </c>
      <c r="I1176">
        <v>0.75</v>
      </c>
      <c r="K1176">
        <v>5</v>
      </c>
      <c r="L1176">
        <v>0.5</v>
      </c>
      <c r="M1176">
        <v>210</v>
      </c>
      <c r="N1176" t="s">
        <v>119</v>
      </c>
      <c r="O1176" t="s">
        <v>180</v>
      </c>
      <c r="P1176" t="s">
        <v>323</v>
      </c>
      <c r="Q1176" t="s">
        <v>61</v>
      </c>
      <c r="S1176" t="s">
        <v>72</v>
      </c>
      <c r="T1176" t="s">
        <v>56</v>
      </c>
    </row>
    <row r="1177" spans="1:20" x14ac:dyDescent="0.25">
      <c r="A1177" t="s">
        <v>122</v>
      </c>
      <c r="C1177" t="s">
        <v>220</v>
      </c>
      <c r="D1177">
        <v>4</v>
      </c>
      <c r="E1177">
        <v>284</v>
      </c>
      <c r="F1177">
        <v>27.44</v>
      </c>
      <c r="G1177">
        <v>57.56</v>
      </c>
      <c r="H1177">
        <v>1.24</v>
      </c>
      <c r="I1177">
        <v>14</v>
      </c>
      <c r="K1177">
        <v>60.56</v>
      </c>
      <c r="L1177">
        <v>21.2</v>
      </c>
      <c r="M1177">
        <v>71</v>
      </c>
      <c r="N1177">
        <v>6.86</v>
      </c>
      <c r="O1177" t="s">
        <v>221</v>
      </c>
      <c r="P1177" t="s">
        <v>222</v>
      </c>
      <c r="Q1177" t="s">
        <v>71</v>
      </c>
      <c r="S1177" t="s">
        <v>223</v>
      </c>
      <c r="T1177">
        <v>5.3</v>
      </c>
    </row>
    <row r="1180" spans="1:20" x14ac:dyDescent="0.25">
      <c r="A1180" s="2" t="s">
        <v>79</v>
      </c>
    </row>
    <row r="1181" spans="1:20" x14ac:dyDescent="0.25">
      <c r="A1181" t="s">
        <v>80</v>
      </c>
      <c r="B1181" t="s">
        <v>81</v>
      </c>
      <c r="C1181" t="s">
        <v>82</v>
      </c>
      <c r="D1181" t="s">
        <v>83</v>
      </c>
      <c r="E1181" t="s">
        <v>84</v>
      </c>
    </row>
    <row r="1182" spans="1:20" x14ac:dyDescent="0.25">
      <c r="A1182" t="s">
        <v>85</v>
      </c>
      <c r="B1182">
        <v>30</v>
      </c>
      <c r="C1182">
        <v>138</v>
      </c>
      <c r="D1182">
        <v>0</v>
      </c>
      <c r="E1182" t="s">
        <v>86</v>
      </c>
    </row>
    <row r="1185" spans="1:20" x14ac:dyDescent="0.25">
      <c r="A1185" s="2" t="s">
        <v>88</v>
      </c>
    </row>
    <row r="1186" spans="1:20" x14ac:dyDescent="0.25">
      <c r="E1186" s="2" t="s">
        <v>15</v>
      </c>
      <c r="F1186" s="2" t="s">
        <v>16</v>
      </c>
      <c r="G1186" s="2" t="s">
        <v>89</v>
      </c>
      <c r="H1186" s="2" t="s">
        <v>90</v>
      </c>
      <c r="I1186" s="2" t="s">
        <v>19</v>
      </c>
      <c r="J1186" s="2" t="s">
        <v>20</v>
      </c>
      <c r="K1186" s="2" t="s">
        <v>21</v>
      </c>
      <c r="L1186" s="2" t="s">
        <v>22</v>
      </c>
    </row>
    <row r="1187" spans="1:20" x14ac:dyDescent="0.25">
      <c r="E1187">
        <v>2474.5</v>
      </c>
      <c r="F1187">
        <v>121.11</v>
      </c>
      <c r="G1187">
        <v>337.34</v>
      </c>
      <c r="H1187">
        <v>88</v>
      </c>
      <c r="I1187">
        <v>91.15</v>
      </c>
      <c r="J1187">
        <v>44.3</v>
      </c>
      <c r="K1187" t="s">
        <v>751</v>
      </c>
      <c r="L1187">
        <v>67.78</v>
      </c>
    </row>
    <row r="1188" spans="1:20" x14ac:dyDescent="0.25">
      <c r="E1188" s="2" t="s">
        <v>92</v>
      </c>
      <c r="F1188" t="s">
        <v>686</v>
      </c>
    </row>
    <row r="1189" spans="1:20" x14ac:dyDescent="0.25">
      <c r="E1189" s="2" t="s">
        <v>94</v>
      </c>
      <c r="F1189" t="s">
        <v>752</v>
      </c>
    </row>
    <row r="1190" spans="1:20" x14ac:dyDescent="0.25">
      <c r="E1190" s="2" t="s">
        <v>82</v>
      </c>
      <c r="F1190">
        <v>138</v>
      </c>
    </row>
    <row r="1191" spans="1:20" x14ac:dyDescent="0.25">
      <c r="E1191" t="s">
        <v>96</v>
      </c>
      <c r="F1191">
        <f>2474.5-F1190</f>
        <v>2336.5</v>
      </c>
    </row>
    <row r="1193" spans="1:20" ht="15.75" x14ac:dyDescent="0.25">
      <c r="A1193" s="1" t="s">
        <v>0</v>
      </c>
      <c r="B1193" s="2" t="s">
        <v>753</v>
      </c>
    </row>
    <row r="1195" spans="1:20" ht="15.75" x14ac:dyDescent="0.25">
      <c r="A1195" s="1" t="s">
        <v>2</v>
      </c>
    </row>
    <row r="1196" spans="1:20" x14ac:dyDescent="0.25">
      <c r="A1196" s="2" t="s">
        <v>3</v>
      </c>
      <c r="B1196" s="2" t="s">
        <v>4</v>
      </c>
      <c r="C1196" s="2" t="s">
        <v>5</v>
      </c>
      <c r="D1196" s="2" t="s">
        <v>6</v>
      </c>
      <c r="E1196" s="2" t="s">
        <v>7</v>
      </c>
      <c r="F1196" s="2" t="s">
        <v>8</v>
      </c>
      <c r="G1196" s="2" t="s">
        <v>9</v>
      </c>
      <c r="H1196" s="2" t="s">
        <v>10</v>
      </c>
      <c r="I1196" s="2" t="s">
        <v>11</v>
      </c>
      <c r="J1196" s="2" t="s">
        <v>12</v>
      </c>
      <c r="K1196" s="2" t="s">
        <v>13</v>
      </c>
      <c r="L1196" s="2" t="s">
        <v>14</v>
      </c>
      <c r="M1196" s="2" t="s">
        <v>15</v>
      </c>
      <c r="N1196" s="2" t="s">
        <v>16</v>
      </c>
      <c r="O1196" s="2" t="s">
        <v>17</v>
      </c>
      <c r="P1196" s="2" t="s">
        <v>18</v>
      </c>
      <c r="Q1196" s="2" t="s">
        <v>19</v>
      </c>
      <c r="R1196" s="2" t="s">
        <v>20</v>
      </c>
      <c r="S1196" s="2" t="s">
        <v>21</v>
      </c>
      <c r="T1196" s="2" t="s">
        <v>22</v>
      </c>
    </row>
    <row r="1197" spans="1:20" x14ac:dyDescent="0.25">
      <c r="A1197" t="s">
        <v>23</v>
      </c>
      <c r="C1197" t="s">
        <v>123</v>
      </c>
      <c r="D1197">
        <v>4</v>
      </c>
      <c r="E1197">
        <v>368</v>
      </c>
      <c r="F1197">
        <v>5.0679999999999996</v>
      </c>
      <c r="G1197">
        <v>67.84</v>
      </c>
      <c r="H1197">
        <v>7.12</v>
      </c>
      <c r="I1197">
        <v>11.08</v>
      </c>
      <c r="J1197">
        <v>0</v>
      </c>
      <c r="K1197">
        <v>456.72</v>
      </c>
      <c r="L1197">
        <v>7.92</v>
      </c>
      <c r="M1197">
        <v>92</v>
      </c>
      <c r="N1197" t="s">
        <v>124</v>
      </c>
      <c r="O1197" t="s">
        <v>125</v>
      </c>
      <c r="P1197" t="s">
        <v>126</v>
      </c>
      <c r="Q1197" t="s">
        <v>127</v>
      </c>
      <c r="R1197" t="s">
        <v>30</v>
      </c>
      <c r="S1197" t="s">
        <v>128</v>
      </c>
      <c r="T1197" t="s">
        <v>129</v>
      </c>
    </row>
    <row r="1198" spans="1:20" x14ac:dyDescent="0.25">
      <c r="A1198" t="s">
        <v>23</v>
      </c>
      <c r="B1198" t="s">
        <v>33</v>
      </c>
      <c r="C1198" t="s">
        <v>34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25">
      <c r="A1199" t="s">
        <v>23</v>
      </c>
      <c r="B1199" t="s">
        <v>130</v>
      </c>
      <c r="C1199" t="s">
        <v>131</v>
      </c>
      <c r="D1199">
        <v>2</v>
      </c>
      <c r="E1199">
        <v>90</v>
      </c>
      <c r="F1199">
        <v>22</v>
      </c>
      <c r="G1199">
        <v>24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45</v>
      </c>
      <c r="N1199" t="s">
        <v>119</v>
      </c>
      <c r="O1199" t="s">
        <v>54</v>
      </c>
      <c r="P1199" t="s">
        <v>38</v>
      </c>
      <c r="Q1199" t="s">
        <v>38</v>
      </c>
      <c r="R1199" t="s">
        <v>30</v>
      </c>
      <c r="S1199" t="s">
        <v>30</v>
      </c>
      <c r="T1199" t="s">
        <v>38</v>
      </c>
    </row>
    <row r="1200" spans="1:20" x14ac:dyDescent="0.25">
      <c r="A1200" t="s">
        <v>23</v>
      </c>
      <c r="C1200" t="s">
        <v>44</v>
      </c>
      <c r="D1200">
        <v>2</v>
      </c>
      <c r="E1200">
        <v>210</v>
      </c>
      <c r="F1200">
        <v>28.861999999999998</v>
      </c>
      <c r="G1200">
        <v>53.9</v>
      </c>
      <c r="H1200">
        <v>0.78</v>
      </c>
      <c r="I1200">
        <v>2.58</v>
      </c>
      <c r="J1200">
        <v>0</v>
      </c>
      <c r="K1200">
        <v>2.36</v>
      </c>
      <c r="L1200">
        <v>6.1360000000000001</v>
      </c>
      <c r="M1200">
        <v>105</v>
      </c>
      <c r="N1200" t="s">
        <v>45</v>
      </c>
      <c r="O1200" t="s">
        <v>46</v>
      </c>
      <c r="P1200" t="s">
        <v>47</v>
      </c>
      <c r="Q1200" t="s">
        <v>48</v>
      </c>
      <c r="R1200" t="s">
        <v>30</v>
      </c>
      <c r="S1200" t="s">
        <v>49</v>
      </c>
      <c r="T1200" t="s">
        <v>50</v>
      </c>
    </row>
    <row r="1201" spans="1:20" x14ac:dyDescent="0.25">
      <c r="A1201" t="s">
        <v>23</v>
      </c>
      <c r="C1201" t="s">
        <v>132</v>
      </c>
      <c r="D1201">
        <v>1</v>
      </c>
      <c r="E1201">
        <v>188</v>
      </c>
      <c r="F1201">
        <v>2.6909999999999998</v>
      </c>
      <c r="G1201">
        <v>6.9</v>
      </c>
      <c r="H1201">
        <v>15.98</v>
      </c>
      <c r="I1201">
        <v>7.7</v>
      </c>
      <c r="J1201">
        <v>0</v>
      </c>
      <c r="K1201">
        <v>5.44</v>
      </c>
      <c r="L1201">
        <v>2.56</v>
      </c>
      <c r="M1201">
        <v>188</v>
      </c>
      <c r="N1201" t="s">
        <v>133</v>
      </c>
      <c r="O1201" t="s">
        <v>134</v>
      </c>
      <c r="P1201" t="s">
        <v>135</v>
      </c>
      <c r="Q1201" t="s">
        <v>136</v>
      </c>
      <c r="R1201" t="s">
        <v>30</v>
      </c>
      <c r="S1201" t="s">
        <v>137</v>
      </c>
      <c r="T1201" t="s">
        <v>138</v>
      </c>
    </row>
    <row r="1202" spans="1:20" x14ac:dyDescent="0.25">
      <c r="A1202" t="s">
        <v>51</v>
      </c>
      <c r="B1202" t="s">
        <v>174</v>
      </c>
      <c r="C1202" t="s">
        <v>175</v>
      </c>
      <c r="D1202">
        <v>2</v>
      </c>
      <c r="E1202">
        <v>200</v>
      </c>
      <c r="F1202">
        <v>2</v>
      </c>
      <c r="G1202">
        <v>34</v>
      </c>
      <c r="H1202">
        <v>0</v>
      </c>
      <c r="I1202">
        <v>16</v>
      </c>
      <c r="J1202">
        <v>0</v>
      </c>
      <c r="K1202">
        <v>260</v>
      </c>
      <c r="L1202">
        <v>14</v>
      </c>
      <c r="M1202">
        <v>100</v>
      </c>
      <c r="N1202" t="s">
        <v>29</v>
      </c>
      <c r="O1202" t="s">
        <v>176</v>
      </c>
      <c r="P1202" t="s">
        <v>38</v>
      </c>
      <c r="Q1202" t="s">
        <v>27</v>
      </c>
      <c r="R1202" t="s">
        <v>30</v>
      </c>
      <c r="S1202" t="s">
        <v>177</v>
      </c>
      <c r="T1202" t="s">
        <v>26</v>
      </c>
    </row>
    <row r="1203" spans="1:20" x14ac:dyDescent="0.25">
      <c r="A1203" t="s">
        <v>51</v>
      </c>
      <c r="C1203" t="s">
        <v>726</v>
      </c>
      <c r="D1203">
        <v>2</v>
      </c>
      <c r="E1203">
        <v>252</v>
      </c>
      <c r="F1203">
        <v>4.5199999999999996</v>
      </c>
      <c r="G1203">
        <v>35.96</v>
      </c>
      <c r="H1203">
        <v>9.24</v>
      </c>
      <c r="I1203">
        <v>4.4400000000000004</v>
      </c>
      <c r="J1203">
        <v>0</v>
      </c>
      <c r="K1203">
        <v>4</v>
      </c>
      <c r="L1203">
        <v>2.3334000000000001</v>
      </c>
      <c r="M1203">
        <v>126</v>
      </c>
      <c r="N1203">
        <v>2.2599999999999998</v>
      </c>
      <c r="O1203">
        <v>17.98</v>
      </c>
      <c r="P1203">
        <v>4.62</v>
      </c>
      <c r="Q1203">
        <v>2.2200000000000002</v>
      </c>
      <c r="R1203">
        <v>0</v>
      </c>
      <c r="S1203">
        <v>2</v>
      </c>
      <c r="T1203">
        <v>1.1667000000000001</v>
      </c>
    </row>
    <row r="1204" spans="1:20" x14ac:dyDescent="0.25">
      <c r="A1204" t="s">
        <v>51</v>
      </c>
      <c r="B1204" t="s">
        <v>162</v>
      </c>
      <c r="C1204" t="s">
        <v>694</v>
      </c>
      <c r="D1204">
        <v>1</v>
      </c>
      <c r="E1204">
        <v>90</v>
      </c>
      <c r="F1204">
        <v>0</v>
      </c>
      <c r="G1204">
        <v>9</v>
      </c>
      <c r="H1204">
        <v>1</v>
      </c>
      <c r="I1204">
        <v>14</v>
      </c>
      <c r="J1204">
        <v>10</v>
      </c>
      <c r="K1204">
        <v>470</v>
      </c>
      <c r="L1204">
        <v>5</v>
      </c>
      <c r="M1204">
        <v>90</v>
      </c>
      <c r="N1204" t="s">
        <v>38</v>
      </c>
      <c r="O1204" t="s">
        <v>164</v>
      </c>
      <c r="P1204" t="s">
        <v>29</v>
      </c>
      <c r="Q1204" t="s">
        <v>169</v>
      </c>
      <c r="R1204" t="s">
        <v>170</v>
      </c>
      <c r="S1204" t="s">
        <v>695</v>
      </c>
      <c r="T1204" t="s">
        <v>36</v>
      </c>
    </row>
    <row r="1205" spans="1:20" x14ac:dyDescent="0.25">
      <c r="A1205" t="s">
        <v>51</v>
      </c>
      <c r="C1205" t="s">
        <v>716</v>
      </c>
      <c r="D1205">
        <v>1.5</v>
      </c>
      <c r="E1205">
        <v>420</v>
      </c>
      <c r="F1205">
        <v>23.4375</v>
      </c>
      <c r="G1205">
        <v>50.472749999999998</v>
      </c>
      <c r="H1205">
        <v>22.4055</v>
      </c>
      <c r="I1205">
        <v>6.141</v>
      </c>
      <c r="J1205">
        <v>0</v>
      </c>
      <c r="K1205">
        <v>560.625</v>
      </c>
      <c r="L1205">
        <v>6.0352500000000004</v>
      </c>
      <c r="M1205">
        <v>280</v>
      </c>
      <c r="N1205">
        <v>15.625</v>
      </c>
      <c r="O1205">
        <v>33.648499999999999</v>
      </c>
      <c r="P1205">
        <v>14.936999999999999</v>
      </c>
      <c r="Q1205">
        <v>4.0940000000000003</v>
      </c>
      <c r="R1205">
        <v>0</v>
      </c>
      <c r="S1205">
        <v>373.75</v>
      </c>
      <c r="T1205">
        <v>4.0235000000000003</v>
      </c>
    </row>
    <row r="1206" spans="1:20" x14ac:dyDescent="0.25">
      <c r="A1206" t="s">
        <v>122</v>
      </c>
      <c r="C1206" t="s">
        <v>301</v>
      </c>
      <c r="D1206">
        <v>1</v>
      </c>
      <c r="E1206">
        <v>479</v>
      </c>
      <c r="F1206">
        <v>12</v>
      </c>
      <c r="G1206">
        <v>46</v>
      </c>
      <c r="H1206">
        <v>27</v>
      </c>
      <c r="I1206">
        <v>15</v>
      </c>
      <c r="J1206">
        <v>178</v>
      </c>
      <c r="K1206">
        <v>661</v>
      </c>
      <c r="L1206">
        <v>5.5</v>
      </c>
      <c r="M1206">
        <v>479</v>
      </c>
      <c r="N1206">
        <v>12</v>
      </c>
      <c r="O1206">
        <v>46</v>
      </c>
      <c r="P1206">
        <v>27</v>
      </c>
      <c r="Q1206">
        <v>15</v>
      </c>
      <c r="R1206">
        <v>178</v>
      </c>
      <c r="S1206">
        <v>661</v>
      </c>
      <c r="T1206">
        <v>5.5</v>
      </c>
    </row>
    <row r="1209" spans="1:20" x14ac:dyDescent="0.25">
      <c r="A1209" s="2" t="s">
        <v>79</v>
      </c>
    </row>
    <row r="1210" spans="1:20" x14ac:dyDescent="0.25">
      <c r="A1210" t="s">
        <v>80</v>
      </c>
      <c r="B1210" t="s">
        <v>81</v>
      </c>
      <c r="C1210" t="s">
        <v>82</v>
      </c>
      <c r="D1210" t="s">
        <v>83</v>
      </c>
      <c r="E1210" t="s">
        <v>84</v>
      </c>
    </row>
    <row r="1211" spans="1:20" x14ac:dyDescent="0.25">
      <c r="A1211" t="s">
        <v>85</v>
      </c>
      <c r="B1211">
        <v>30</v>
      </c>
      <c r="C1211">
        <v>127</v>
      </c>
      <c r="D1211">
        <v>0</v>
      </c>
      <c r="E1211" t="s">
        <v>86</v>
      </c>
    </row>
    <row r="1214" spans="1:20" x14ac:dyDescent="0.25">
      <c r="A1214" s="2" t="s">
        <v>88</v>
      </c>
    </row>
    <row r="1215" spans="1:20" x14ac:dyDescent="0.25">
      <c r="E1215" s="2" t="s">
        <v>15</v>
      </c>
      <c r="F1215" s="2" t="s">
        <v>16</v>
      </c>
      <c r="G1215" s="2" t="s">
        <v>89</v>
      </c>
      <c r="H1215" s="2" t="s">
        <v>90</v>
      </c>
      <c r="I1215" s="2" t="s">
        <v>19</v>
      </c>
      <c r="J1215" s="2" t="s">
        <v>20</v>
      </c>
      <c r="K1215" s="2" t="s">
        <v>21</v>
      </c>
      <c r="L1215" s="2" t="s">
        <v>22</v>
      </c>
    </row>
    <row r="1216" spans="1:20" x14ac:dyDescent="0.25">
      <c r="E1216">
        <v>2297</v>
      </c>
      <c r="F1216">
        <v>100.58</v>
      </c>
      <c r="G1216">
        <v>328.07</v>
      </c>
      <c r="H1216">
        <v>83.53</v>
      </c>
      <c r="I1216">
        <v>76.94</v>
      </c>
      <c r="J1216">
        <v>188</v>
      </c>
      <c r="K1216" t="s">
        <v>754</v>
      </c>
      <c r="L1216">
        <v>49.48</v>
      </c>
    </row>
    <row r="1217" spans="1:20" x14ac:dyDescent="0.25">
      <c r="E1217" s="2" t="s">
        <v>92</v>
      </c>
      <c r="F1217" t="s">
        <v>686</v>
      </c>
    </row>
    <row r="1218" spans="1:20" x14ac:dyDescent="0.25">
      <c r="E1218" s="2" t="s">
        <v>94</v>
      </c>
      <c r="F1218" t="s">
        <v>755</v>
      </c>
    </row>
    <row r="1219" spans="1:20" x14ac:dyDescent="0.25">
      <c r="E1219" s="2" t="s">
        <v>82</v>
      </c>
      <c r="F1219">
        <v>127</v>
      </c>
    </row>
    <row r="1220" spans="1:20" x14ac:dyDescent="0.25">
      <c r="E1220" t="s">
        <v>96</v>
      </c>
      <c r="F1220">
        <f>2297-F1219</f>
        <v>2170</v>
      </c>
    </row>
    <row r="1222" spans="1:20" ht="15.75" x14ac:dyDescent="0.25">
      <c r="A1222" s="1" t="s">
        <v>0</v>
      </c>
      <c r="B1222" s="2" t="s">
        <v>756</v>
      </c>
    </row>
    <row r="1224" spans="1:20" ht="15.75" x14ac:dyDescent="0.25">
      <c r="A1224" s="1" t="s">
        <v>2</v>
      </c>
    </row>
    <row r="1225" spans="1:20" x14ac:dyDescent="0.25">
      <c r="A1225" s="2" t="s">
        <v>3</v>
      </c>
      <c r="B1225" s="2" t="s">
        <v>4</v>
      </c>
      <c r="C1225" s="2" t="s">
        <v>5</v>
      </c>
      <c r="D1225" s="2" t="s">
        <v>6</v>
      </c>
      <c r="E1225" s="2" t="s">
        <v>7</v>
      </c>
      <c r="F1225" s="2" t="s">
        <v>8</v>
      </c>
      <c r="G1225" s="2" t="s">
        <v>9</v>
      </c>
      <c r="H1225" s="2" t="s">
        <v>10</v>
      </c>
      <c r="I1225" s="2" t="s">
        <v>11</v>
      </c>
      <c r="J1225" s="2" t="s">
        <v>12</v>
      </c>
      <c r="K1225" s="2" t="s">
        <v>13</v>
      </c>
      <c r="L1225" s="2" t="s">
        <v>14</v>
      </c>
      <c r="M1225" s="2" t="s">
        <v>15</v>
      </c>
      <c r="N1225" s="2" t="s">
        <v>16</v>
      </c>
      <c r="O1225" s="2" t="s">
        <v>17</v>
      </c>
      <c r="P1225" s="2" t="s">
        <v>18</v>
      </c>
      <c r="Q1225" s="2" t="s">
        <v>19</v>
      </c>
      <c r="R1225" s="2" t="s">
        <v>20</v>
      </c>
      <c r="S1225" s="2" t="s">
        <v>21</v>
      </c>
      <c r="T1225" s="2" t="s">
        <v>22</v>
      </c>
    </row>
    <row r="1226" spans="1:20" x14ac:dyDescent="0.25">
      <c r="A1226" t="s">
        <v>23</v>
      </c>
      <c r="C1226" t="s">
        <v>123</v>
      </c>
      <c r="D1226">
        <v>2</v>
      </c>
      <c r="E1226">
        <v>184</v>
      </c>
      <c r="F1226">
        <v>2.5339999999999998</v>
      </c>
      <c r="G1226">
        <v>33.92</v>
      </c>
      <c r="H1226">
        <v>3.56</v>
      </c>
      <c r="I1226">
        <v>5.54</v>
      </c>
      <c r="J1226">
        <v>0</v>
      </c>
      <c r="K1226">
        <v>228.36</v>
      </c>
      <c r="L1226">
        <v>3.96</v>
      </c>
      <c r="M1226">
        <v>92</v>
      </c>
      <c r="N1226" t="s">
        <v>124</v>
      </c>
      <c r="O1226" t="s">
        <v>125</v>
      </c>
      <c r="P1226" t="s">
        <v>126</v>
      </c>
      <c r="Q1226" t="s">
        <v>127</v>
      </c>
      <c r="R1226" t="s">
        <v>30</v>
      </c>
      <c r="S1226" t="s">
        <v>128</v>
      </c>
      <c r="T1226" t="s">
        <v>129</v>
      </c>
    </row>
    <row r="1227" spans="1:20" x14ac:dyDescent="0.25">
      <c r="A1227" t="s">
        <v>23</v>
      </c>
      <c r="B1227" t="s">
        <v>33</v>
      </c>
      <c r="C1227" t="s">
        <v>34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25">
      <c r="A1228" t="s">
        <v>23</v>
      </c>
      <c r="B1228" t="s">
        <v>58</v>
      </c>
      <c r="C1228" t="s">
        <v>59</v>
      </c>
      <c r="D1228">
        <v>2</v>
      </c>
      <c r="E1228">
        <v>40</v>
      </c>
      <c r="F1228">
        <v>0</v>
      </c>
      <c r="G1228">
        <v>4</v>
      </c>
      <c r="H1228">
        <v>0</v>
      </c>
      <c r="I1228">
        <v>6</v>
      </c>
      <c r="J1228">
        <v>0</v>
      </c>
      <c r="K1228">
        <v>0</v>
      </c>
      <c r="L1228">
        <v>2</v>
      </c>
      <c r="M1228">
        <v>20</v>
      </c>
      <c r="N1228" t="s">
        <v>60</v>
      </c>
      <c r="O1228" t="s">
        <v>56</v>
      </c>
      <c r="P1228" t="s">
        <v>38</v>
      </c>
      <c r="Q1228" t="s">
        <v>61</v>
      </c>
      <c r="R1228" t="s">
        <v>62</v>
      </c>
      <c r="S1228" t="s">
        <v>30</v>
      </c>
      <c r="T1228" t="s">
        <v>29</v>
      </c>
    </row>
    <row r="1229" spans="1:20" x14ac:dyDescent="0.25">
      <c r="A1229" t="s">
        <v>23</v>
      </c>
      <c r="B1229" t="s">
        <v>215</v>
      </c>
      <c r="C1229" t="s">
        <v>216</v>
      </c>
      <c r="D1229">
        <v>0.75</v>
      </c>
      <c r="E1229">
        <v>187.5</v>
      </c>
      <c r="F1229">
        <v>36.75</v>
      </c>
      <c r="G1229">
        <v>41.25</v>
      </c>
      <c r="H1229">
        <v>0</v>
      </c>
      <c r="I1229">
        <v>1.5</v>
      </c>
      <c r="J1229">
        <v>0</v>
      </c>
      <c r="K1229">
        <v>15</v>
      </c>
      <c r="L1229">
        <v>0</v>
      </c>
      <c r="M1229">
        <v>250</v>
      </c>
      <c r="N1229" t="s">
        <v>217</v>
      </c>
      <c r="O1229" t="s">
        <v>218</v>
      </c>
      <c r="P1229" t="s">
        <v>38</v>
      </c>
      <c r="Q1229" t="s">
        <v>56</v>
      </c>
      <c r="R1229" t="s">
        <v>30</v>
      </c>
      <c r="S1229" t="s">
        <v>72</v>
      </c>
      <c r="T1229" t="s">
        <v>60</v>
      </c>
    </row>
    <row r="1230" spans="1:20" x14ac:dyDescent="0.25">
      <c r="A1230" t="s">
        <v>23</v>
      </c>
      <c r="B1230" t="s">
        <v>69</v>
      </c>
      <c r="C1230" t="s">
        <v>70</v>
      </c>
      <c r="D1230">
        <v>3.75</v>
      </c>
      <c r="E1230">
        <v>262.5</v>
      </c>
      <c r="F1230">
        <v>0</v>
      </c>
      <c r="G1230">
        <v>7.5</v>
      </c>
      <c r="H1230">
        <v>13.125</v>
      </c>
      <c r="I1230">
        <v>30</v>
      </c>
      <c r="J1230">
        <v>0</v>
      </c>
      <c r="K1230">
        <v>75</v>
      </c>
      <c r="L1230">
        <v>1.875</v>
      </c>
      <c r="M1230">
        <v>70</v>
      </c>
      <c r="N1230" t="s">
        <v>38</v>
      </c>
      <c r="O1230" t="s">
        <v>56</v>
      </c>
      <c r="P1230" t="s">
        <v>71</v>
      </c>
      <c r="Q1230" t="s">
        <v>27</v>
      </c>
      <c r="R1230" t="s">
        <v>30</v>
      </c>
      <c r="S1230" t="s">
        <v>72</v>
      </c>
      <c r="T1230" t="s">
        <v>32</v>
      </c>
    </row>
    <row r="1231" spans="1:20" x14ac:dyDescent="0.25">
      <c r="A1231" t="s">
        <v>23</v>
      </c>
      <c r="B1231" t="s">
        <v>73</v>
      </c>
      <c r="C1231" t="s">
        <v>74</v>
      </c>
      <c r="D1231">
        <v>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 t="s">
        <v>60</v>
      </c>
      <c r="O1231" t="s">
        <v>38</v>
      </c>
      <c r="P1231" t="s">
        <v>38</v>
      </c>
      <c r="Q1231" t="s">
        <v>38</v>
      </c>
      <c r="R1231" t="s">
        <v>62</v>
      </c>
      <c r="S1231" t="s">
        <v>30</v>
      </c>
      <c r="T1231" t="s">
        <v>60</v>
      </c>
    </row>
    <row r="1232" spans="1:20" x14ac:dyDescent="0.25">
      <c r="A1232" t="s">
        <v>23</v>
      </c>
      <c r="B1232" t="s">
        <v>656</v>
      </c>
      <c r="C1232" t="s">
        <v>657</v>
      </c>
      <c r="D1232">
        <v>1.75</v>
      </c>
      <c r="E1232">
        <v>87.5</v>
      </c>
      <c r="F1232">
        <v>0</v>
      </c>
      <c r="G1232">
        <v>3.5</v>
      </c>
      <c r="H1232">
        <v>3.5</v>
      </c>
      <c r="I1232">
        <v>12.25</v>
      </c>
      <c r="J1232">
        <v>0</v>
      </c>
      <c r="K1232">
        <v>577.5</v>
      </c>
      <c r="L1232">
        <v>1.75</v>
      </c>
      <c r="M1232">
        <v>50</v>
      </c>
      <c r="O1232" t="s">
        <v>56</v>
      </c>
      <c r="P1232" t="s">
        <v>56</v>
      </c>
      <c r="Q1232" t="s">
        <v>26</v>
      </c>
      <c r="S1232" t="s">
        <v>658</v>
      </c>
      <c r="T1232" t="s">
        <v>29</v>
      </c>
    </row>
    <row r="1233" spans="1:20" x14ac:dyDescent="0.25">
      <c r="A1233" t="s">
        <v>23</v>
      </c>
      <c r="B1233" t="s">
        <v>42</v>
      </c>
      <c r="C1233" t="s">
        <v>43</v>
      </c>
      <c r="D1233">
        <v>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 x14ac:dyDescent="0.25">
      <c r="A1234" t="s">
        <v>23</v>
      </c>
      <c r="C1234" t="s">
        <v>648</v>
      </c>
      <c r="D1234">
        <v>1</v>
      </c>
      <c r="E1234">
        <v>44</v>
      </c>
      <c r="F1234">
        <v>3.65</v>
      </c>
      <c r="G1234">
        <v>8.25</v>
      </c>
      <c r="H1234">
        <v>0.73</v>
      </c>
      <c r="I1234">
        <v>3.38</v>
      </c>
      <c r="J1234">
        <v>0</v>
      </c>
      <c r="K1234">
        <v>3.12</v>
      </c>
      <c r="L1234">
        <v>3.4319999999999999</v>
      </c>
      <c r="M1234">
        <v>44</v>
      </c>
      <c r="N1234" t="s">
        <v>649</v>
      </c>
      <c r="O1234" t="s">
        <v>650</v>
      </c>
      <c r="P1234" t="s">
        <v>532</v>
      </c>
      <c r="Q1234" t="s">
        <v>651</v>
      </c>
      <c r="R1234" t="s">
        <v>30</v>
      </c>
      <c r="S1234" t="s">
        <v>652</v>
      </c>
      <c r="T1234" t="s">
        <v>653</v>
      </c>
    </row>
    <row r="1235" spans="1:20" x14ac:dyDescent="0.25">
      <c r="A1235" t="s">
        <v>23</v>
      </c>
      <c r="C1235" t="s">
        <v>75</v>
      </c>
      <c r="D1235">
        <v>2</v>
      </c>
      <c r="E1235">
        <v>238</v>
      </c>
      <c r="F1235">
        <v>0</v>
      </c>
      <c r="G1235">
        <v>0</v>
      </c>
      <c r="H1235">
        <v>27</v>
      </c>
      <c r="I1235">
        <v>0</v>
      </c>
      <c r="J1235">
        <v>0</v>
      </c>
      <c r="K1235">
        <v>0.54</v>
      </c>
      <c r="L1235">
        <v>0</v>
      </c>
      <c r="M1235">
        <v>119</v>
      </c>
      <c r="N1235" t="s">
        <v>38</v>
      </c>
      <c r="O1235" t="s">
        <v>76</v>
      </c>
      <c r="P1235" t="s">
        <v>77</v>
      </c>
      <c r="Q1235" t="s">
        <v>76</v>
      </c>
      <c r="R1235" t="s">
        <v>30</v>
      </c>
      <c r="S1235" t="s">
        <v>78</v>
      </c>
      <c r="T1235" t="s">
        <v>38</v>
      </c>
    </row>
    <row r="1236" spans="1:20" x14ac:dyDescent="0.25">
      <c r="A1236" t="s">
        <v>122</v>
      </c>
      <c r="B1236" t="s">
        <v>389</v>
      </c>
      <c r="C1236" t="s">
        <v>390</v>
      </c>
      <c r="D1236">
        <v>0.5</v>
      </c>
      <c r="E1236">
        <v>7.5</v>
      </c>
      <c r="F1236">
        <v>0.5</v>
      </c>
      <c r="G1236">
        <v>1</v>
      </c>
      <c r="H1236">
        <v>0</v>
      </c>
      <c r="I1236">
        <v>0.5</v>
      </c>
      <c r="J1236">
        <v>0</v>
      </c>
      <c r="K1236">
        <v>7.5</v>
      </c>
      <c r="L1236">
        <v>0</v>
      </c>
      <c r="M1236">
        <v>15</v>
      </c>
      <c r="N1236" t="s">
        <v>29</v>
      </c>
      <c r="O1236" t="s">
        <v>56</v>
      </c>
      <c r="P1236" t="s">
        <v>38</v>
      </c>
      <c r="Q1236" t="s">
        <v>29</v>
      </c>
      <c r="R1236" t="s">
        <v>30</v>
      </c>
      <c r="S1236" t="s">
        <v>305</v>
      </c>
      <c r="T1236" t="s">
        <v>38</v>
      </c>
    </row>
    <row r="1237" spans="1:20" x14ac:dyDescent="0.25">
      <c r="A1237" t="s">
        <v>122</v>
      </c>
      <c r="C1237" t="s">
        <v>202</v>
      </c>
      <c r="D1237">
        <v>1</v>
      </c>
      <c r="E1237">
        <v>227</v>
      </c>
      <c r="F1237">
        <v>0.40799999999999997</v>
      </c>
      <c r="G1237">
        <v>11.75</v>
      </c>
      <c r="H1237">
        <v>20.96</v>
      </c>
      <c r="I1237">
        <v>2.67</v>
      </c>
      <c r="J1237">
        <v>0</v>
      </c>
      <c r="K1237">
        <v>10.88</v>
      </c>
      <c r="L1237">
        <v>9.2479999999999993</v>
      </c>
      <c r="M1237">
        <v>227</v>
      </c>
      <c r="N1237" t="s">
        <v>203</v>
      </c>
      <c r="O1237" t="s">
        <v>204</v>
      </c>
      <c r="P1237" t="s">
        <v>205</v>
      </c>
      <c r="Q1237" t="s">
        <v>206</v>
      </c>
      <c r="R1237" t="s">
        <v>30</v>
      </c>
      <c r="S1237" t="s">
        <v>207</v>
      </c>
      <c r="T1237" t="s">
        <v>208</v>
      </c>
    </row>
    <row r="1238" spans="1:20" x14ac:dyDescent="0.25">
      <c r="A1238" t="s">
        <v>122</v>
      </c>
      <c r="B1238" t="s">
        <v>757</v>
      </c>
      <c r="C1238" t="s">
        <v>758</v>
      </c>
      <c r="D1238">
        <v>2</v>
      </c>
      <c r="E1238">
        <v>10</v>
      </c>
      <c r="F1238">
        <v>4</v>
      </c>
      <c r="G1238">
        <v>8</v>
      </c>
      <c r="H1238">
        <v>0</v>
      </c>
      <c r="I1238">
        <v>0</v>
      </c>
      <c r="J1238">
        <v>0</v>
      </c>
      <c r="K1238">
        <v>0</v>
      </c>
      <c r="L1238">
        <v>4</v>
      </c>
      <c r="M1238">
        <v>5</v>
      </c>
      <c r="N1238" t="s">
        <v>56</v>
      </c>
      <c r="O1238" t="s">
        <v>143</v>
      </c>
      <c r="P1238" t="s">
        <v>38</v>
      </c>
      <c r="Q1238" t="s">
        <v>38</v>
      </c>
      <c r="R1238" t="s">
        <v>30</v>
      </c>
      <c r="S1238" t="s">
        <v>30</v>
      </c>
      <c r="T1238" t="s">
        <v>56</v>
      </c>
    </row>
    <row r="1239" spans="1:20" x14ac:dyDescent="0.25">
      <c r="A1239" t="s">
        <v>122</v>
      </c>
      <c r="B1239" t="s">
        <v>130</v>
      </c>
      <c r="C1239" t="s">
        <v>690</v>
      </c>
      <c r="D1239">
        <v>1</v>
      </c>
      <c r="E1239">
        <v>130</v>
      </c>
      <c r="F1239">
        <v>2</v>
      </c>
      <c r="G1239">
        <v>17</v>
      </c>
      <c r="H1239">
        <v>6</v>
      </c>
      <c r="I1239">
        <v>3</v>
      </c>
      <c r="J1239">
        <v>0</v>
      </c>
      <c r="K1239">
        <v>620</v>
      </c>
      <c r="L1239">
        <v>1</v>
      </c>
      <c r="M1239">
        <v>130</v>
      </c>
      <c r="N1239" t="s">
        <v>56</v>
      </c>
      <c r="O1239" t="s">
        <v>176</v>
      </c>
      <c r="P1239" t="s">
        <v>55</v>
      </c>
      <c r="Q1239" t="s">
        <v>61</v>
      </c>
      <c r="R1239" t="s">
        <v>30</v>
      </c>
      <c r="S1239" t="s">
        <v>691</v>
      </c>
      <c r="T1239" t="s">
        <v>29</v>
      </c>
    </row>
    <row r="1240" spans="1:20" x14ac:dyDescent="0.25">
      <c r="A1240" t="s">
        <v>122</v>
      </c>
      <c r="B1240" t="s">
        <v>627</v>
      </c>
      <c r="C1240" t="s">
        <v>628</v>
      </c>
      <c r="D1240">
        <v>0.5</v>
      </c>
      <c r="E1240">
        <v>22.5</v>
      </c>
      <c r="F1240">
        <v>3</v>
      </c>
      <c r="G1240">
        <v>4.5</v>
      </c>
      <c r="H1240">
        <v>0</v>
      </c>
      <c r="I1240">
        <v>1.5</v>
      </c>
      <c r="J1240">
        <v>0</v>
      </c>
      <c r="K1240">
        <v>0</v>
      </c>
      <c r="L1240">
        <v>0</v>
      </c>
      <c r="M1240">
        <v>45</v>
      </c>
      <c r="N1240" t="s">
        <v>55</v>
      </c>
      <c r="O1240" t="s">
        <v>164</v>
      </c>
      <c r="P1240" t="s">
        <v>38</v>
      </c>
      <c r="Q1240" t="s">
        <v>61</v>
      </c>
      <c r="R1240" t="s">
        <v>30</v>
      </c>
      <c r="S1240" t="s">
        <v>30</v>
      </c>
      <c r="T1240" t="s">
        <v>38</v>
      </c>
    </row>
    <row r="1241" spans="1:20" x14ac:dyDescent="0.25">
      <c r="A1241" t="s">
        <v>122</v>
      </c>
      <c r="B1241" t="s">
        <v>759</v>
      </c>
      <c r="C1241" t="s">
        <v>760</v>
      </c>
      <c r="D1241">
        <v>5</v>
      </c>
      <c r="E1241">
        <v>500</v>
      </c>
      <c r="F1241">
        <v>5</v>
      </c>
      <c r="G1241">
        <v>10</v>
      </c>
      <c r="H1241">
        <v>45</v>
      </c>
      <c r="I1241">
        <v>10</v>
      </c>
      <c r="J1241">
        <v>125</v>
      </c>
      <c r="K1241">
        <v>2400</v>
      </c>
      <c r="L1241">
        <v>5</v>
      </c>
      <c r="M1241">
        <v>100</v>
      </c>
      <c r="N1241" t="s">
        <v>29</v>
      </c>
      <c r="O1241" t="s">
        <v>56</v>
      </c>
      <c r="P1241" t="s">
        <v>164</v>
      </c>
      <c r="Q1241" t="s">
        <v>56</v>
      </c>
      <c r="R1241" t="s">
        <v>181</v>
      </c>
      <c r="S1241" t="s">
        <v>761</v>
      </c>
      <c r="T1241" t="s">
        <v>29</v>
      </c>
    </row>
    <row r="1242" spans="1:20" x14ac:dyDescent="0.25">
      <c r="A1242" t="s">
        <v>122</v>
      </c>
      <c r="C1242" t="s">
        <v>711</v>
      </c>
      <c r="D1242">
        <v>0.25</v>
      </c>
      <c r="E1242">
        <v>78.75</v>
      </c>
      <c r="F1242">
        <v>0.21875</v>
      </c>
      <c r="G1242">
        <v>12.0625</v>
      </c>
      <c r="H1242">
        <v>2.828125</v>
      </c>
      <c r="I1242">
        <v>1.44875</v>
      </c>
      <c r="J1242">
        <v>0</v>
      </c>
      <c r="K1242">
        <v>39.412500000000001</v>
      </c>
      <c r="L1242">
        <v>0.97624999999999995</v>
      </c>
      <c r="M1242">
        <v>315</v>
      </c>
      <c r="N1242">
        <v>0.875</v>
      </c>
      <c r="O1242">
        <v>48.25</v>
      </c>
      <c r="P1242">
        <v>11.3125</v>
      </c>
      <c r="Q1242">
        <v>5.7949999999999999</v>
      </c>
      <c r="R1242">
        <v>0</v>
      </c>
      <c r="S1242">
        <v>157.65</v>
      </c>
      <c r="T1242">
        <v>3.9049999999999998</v>
      </c>
    </row>
    <row r="1243" spans="1:20" x14ac:dyDescent="0.25">
      <c r="A1243" t="s">
        <v>122</v>
      </c>
      <c r="B1243" t="s">
        <v>162</v>
      </c>
      <c r="C1243" t="s">
        <v>694</v>
      </c>
      <c r="D1243">
        <v>2</v>
      </c>
      <c r="E1243">
        <v>180</v>
      </c>
      <c r="F1243">
        <v>0</v>
      </c>
      <c r="G1243">
        <v>18</v>
      </c>
      <c r="H1243">
        <v>2</v>
      </c>
      <c r="I1243">
        <v>28</v>
      </c>
      <c r="J1243">
        <v>20</v>
      </c>
      <c r="K1243">
        <v>940</v>
      </c>
      <c r="L1243">
        <v>10</v>
      </c>
      <c r="M1243">
        <v>90</v>
      </c>
      <c r="N1243" t="s">
        <v>38</v>
      </c>
      <c r="O1243" t="s">
        <v>164</v>
      </c>
      <c r="P1243" t="s">
        <v>29</v>
      </c>
      <c r="Q1243" t="s">
        <v>169</v>
      </c>
      <c r="R1243" t="s">
        <v>170</v>
      </c>
      <c r="S1243" t="s">
        <v>695</v>
      </c>
      <c r="T1243" t="s">
        <v>36</v>
      </c>
    </row>
    <row r="1244" spans="1:20" x14ac:dyDescent="0.25">
      <c r="A1244" t="s">
        <v>122</v>
      </c>
      <c r="C1244" t="s">
        <v>75</v>
      </c>
      <c r="D1244">
        <v>1</v>
      </c>
      <c r="E1244">
        <v>119</v>
      </c>
      <c r="F1244">
        <v>0</v>
      </c>
      <c r="G1244">
        <v>0</v>
      </c>
      <c r="H1244">
        <v>13.5</v>
      </c>
      <c r="I1244">
        <v>0</v>
      </c>
      <c r="J1244">
        <v>0</v>
      </c>
      <c r="K1244">
        <v>0.27</v>
      </c>
      <c r="L1244">
        <v>0</v>
      </c>
      <c r="M1244">
        <v>119</v>
      </c>
      <c r="N1244" t="s">
        <v>38</v>
      </c>
      <c r="O1244" t="s">
        <v>76</v>
      </c>
      <c r="P1244" t="s">
        <v>77</v>
      </c>
      <c r="Q1244" t="s">
        <v>76</v>
      </c>
      <c r="R1244" t="s">
        <v>30</v>
      </c>
      <c r="S1244" t="s">
        <v>78</v>
      </c>
      <c r="T1244" t="s">
        <v>38</v>
      </c>
    </row>
    <row r="1245" spans="1:20" x14ac:dyDescent="0.25">
      <c r="A1245" t="s">
        <v>122</v>
      </c>
      <c r="C1245" t="s">
        <v>762</v>
      </c>
      <c r="D1245">
        <v>0.5</v>
      </c>
      <c r="E1245">
        <v>18.5</v>
      </c>
      <c r="F1245">
        <v>2.4990000000000001</v>
      </c>
      <c r="G1245">
        <v>3.59</v>
      </c>
      <c r="H1245">
        <v>0.18</v>
      </c>
      <c r="I1245">
        <v>0.59</v>
      </c>
      <c r="J1245">
        <v>0</v>
      </c>
      <c r="K1245">
        <v>2.38</v>
      </c>
      <c r="L1245">
        <v>1.2495000000000001</v>
      </c>
      <c r="M1245">
        <v>37</v>
      </c>
      <c r="N1245" t="s">
        <v>763</v>
      </c>
      <c r="O1245" t="s">
        <v>764</v>
      </c>
      <c r="P1245" t="s">
        <v>765</v>
      </c>
      <c r="Q1245" t="s">
        <v>766</v>
      </c>
      <c r="R1245" t="s">
        <v>30</v>
      </c>
      <c r="S1245" t="s">
        <v>767</v>
      </c>
      <c r="T1245" t="s">
        <v>768</v>
      </c>
    </row>
    <row r="1248" spans="1:20" x14ac:dyDescent="0.25">
      <c r="A1248" s="2" t="s">
        <v>79</v>
      </c>
    </row>
    <row r="1249" spans="1:20" x14ac:dyDescent="0.25">
      <c r="A1249" t="s">
        <v>80</v>
      </c>
      <c r="B1249" t="s">
        <v>81</v>
      </c>
      <c r="C1249" t="s">
        <v>82</v>
      </c>
      <c r="D1249" t="s">
        <v>83</v>
      </c>
      <c r="E1249" t="s">
        <v>84</v>
      </c>
    </row>
    <row r="1250" spans="1:20" x14ac:dyDescent="0.25">
      <c r="A1250" t="s">
        <v>85</v>
      </c>
      <c r="B1250">
        <v>30</v>
      </c>
      <c r="C1250">
        <v>37</v>
      </c>
      <c r="D1250">
        <v>0</v>
      </c>
      <c r="E1250" t="s">
        <v>86</v>
      </c>
    </row>
    <row r="1253" spans="1:20" x14ac:dyDescent="0.25">
      <c r="A1253" s="2" t="s">
        <v>88</v>
      </c>
    </row>
    <row r="1254" spans="1:20" x14ac:dyDescent="0.25">
      <c r="E1254" s="2" t="s">
        <v>15</v>
      </c>
      <c r="F1254" s="2" t="s">
        <v>16</v>
      </c>
      <c r="G1254" s="2" t="s">
        <v>89</v>
      </c>
      <c r="H1254" s="2" t="s">
        <v>90</v>
      </c>
      <c r="I1254" s="2" t="s">
        <v>19</v>
      </c>
      <c r="J1254" s="2" t="s">
        <v>20</v>
      </c>
      <c r="K1254" s="2" t="s">
        <v>21</v>
      </c>
      <c r="L1254" s="2" t="s">
        <v>22</v>
      </c>
    </row>
    <row r="1255" spans="1:20" x14ac:dyDescent="0.25">
      <c r="E1255">
        <v>2336.75</v>
      </c>
      <c r="F1255">
        <v>60.56</v>
      </c>
      <c r="G1255">
        <v>184.32</v>
      </c>
      <c r="H1255">
        <v>138.38</v>
      </c>
      <c r="I1255">
        <v>106.38</v>
      </c>
      <c r="J1255">
        <v>145</v>
      </c>
      <c r="K1255" t="s">
        <v>769</v>
      </c>
      <c r="L1255">
        <v>44.49</v>
      </c>
    </row>
    <row r="1256" spans="1:20" x14ac:dyDescent="0.25">
      <c r="E1256" s="2" t="s">
        <v>92</v>
      </c>
      <c r="F1256" t="s">
        <v>686</v>
      </c>
    </row>
    <row r="1257" spans="1:20" x14ac:dyDescent="0.25">
      <c r="E1257" s="2" t="s">
        <v>94</v>
      </c>
      <c r="F1257" t="s">
        <v>770</v>
      </c>
    </row>
    <row r="1258" spans="1:20" x14ac:dyDescent="0.25">
      <c r="E1258" s="2" t="s">
        <v>82</v>
      </c>
      <c r="F1258">
        <v>37</v>
      </c>
    </row>
    <row r="1259" spans="1:20" x14ac:dyDescent="0.25">
      <c r="E1259" t="s">
        <v>96</v>
      </c>
      <c r="F1259">
        <f>2336.75-F1258</f>
        <v>2299.75</v>
      </c>
    </row>
    <row r="1261" spans="1:20" ht="15.75" x14ac:dyDescent="0.25">
      <c r="A1261" s="1" t="s">
        <v>0</v>
      </c>
      <c r="B1261" s="2" t="s">
        <v>771</v>
      </c>
    </row>
    <row r="1263" spans="1:20" ht="15.75" x14ac:dyDescent="0.25">
      <c r="A1263" s="1" t="s">
        <v>2</v>
      </c>
    </row>
    <row r="1264" spans="1:20" x14ac:dyDescent="0.25">
      <c r="A1264" s="2" t="s">
        <v>3</v>
      </c>
      <c r="B1264" s="2" t="s">
        <v>4</v>
      </c>
      <c r="C1264" s="2" t="s">
        <v>5</v>
      </c>
      <c r="D1264" s="2" t="s">
        <v>6</v>
      </c>
      <c r="E1264" s="2" t="s">
        <v>7</v>
      </c>
      <c r="F1264" s="2" t="s">
        <v>8</v>
      </c>
      <c r="G1264" s="2" t="s">
        <v>9</v>
      </c>
      <c r="H1264" s="2" t="s">
        <v>10</v>
      </c>
      <c r="I1264" s="2" t="s">
        <v>11</v>
      </c>
      <c r="J1264" s="2" t="s">
        <v>12</v>
      </c>
      <c r="K1264" s="2" t="s">
        <v>13</v>
      </c>
      <c r="L1264" s="2" t="s">
        <v>14</v>
      </c>
      <c r="M1264" s="2" t="s">
        <v>15</v>
      </c>
      <c r="N1264" s="2" t="s">
        <v>16</v>
      </c>
      <c r="O1264" s="2" t="s">
        <v>17</v>
      </c>
      <c r="P1264" s="2" t="s">
        <v>18</v>
      </c>
      <c r="Q1264" s="2" t="s">
        <v>19</v>
      </c>
      <c r="R1264" s="2" t="s">
        <v>20</v>
      </c>
      <c r="S1264" s="2" t="s">
        <v>21</v>
      </c>
      <c r="T1264" s="2" t="s">
        <v>22</v>
      </c>
    </row>
    <row r="1265" spans="1:20" x14ac:dyDescent="0.25">
      <c r="A1265" t="s">
        <v>23</v>
      </c>
      <c r="C1265" t="s">
        <v>44</v>
      </c>
      <c r="D1265">
        <v>1.5</v>
      </c>
      <c r="E1265">
        <v>157.5</v>
      </c>
      <c r="F1265">
        <v>21.6465</v>
      </c>
      <c r="G1265">
        <v>40.424999999999997</v>
      </c>
      <c r="H1265">
        <v>0.58499999999999996</v>
      </c>
      <c r="I1265">
        <v>1.9350000000000001</v>
      </c>
      <c r="J1265">
        <v>0</v>
      </c>
      <c r="K1265">
        <v>1.77</v>
      </c>
      <c r="L1265">
        <v>4.6020000000000003</v>
      </c>
      <c r="M1265">
        <v>105</v>
      </c>
      <c r="N1265" t="s">
        <v>45</v>
      </c>
      <c r="O1265" t="s">
        <v>46</v>
      </c>
      <c r="P1265" t="s">
        <v>47</v>
      </c>
      <c r="Q1265" t="s">
        <v>48</v>
      </c>
      <c r="R1265" t="s">
        <v>30</v>
      </c>
      <c r="S1265" t="s">
        <v>49</v>
      </c>
      <c r="T1265" t="s">
        <v>50</v>
      </c>
    </row>
    <row r="1266" spans="1:20" x14ac:dyDescent="0.25">
      <c r="A1266" t="s">
        <v>51</v>
      </c>
      <c r="B1266" t="s">
        <v>280</v>
      </c>
      <c r="C1266" t="s">
        <v>772</v>
      </c>
      <c r="D1266">
        <v>1</v>
      </c>
      <c r="E1266">
        <v>120</v>
      </c>
      <c r="F1266">
        <v>30</v>
      </c>
      <c r="G1266">
        <v>30</v>
      </c>
      <c r="H1266">
        <v>0</v>
      </c>
      <c r="I1266">
        <v>0</v>
      </c>
      <c r="J1266">
        <v>0</v>
      </c>
      <c r="K1266">
        <v>25</v>
      </c>
      <c r="L1266">
        <v>0</v>
      </c>
      <c r="M1266">
        <v>120</v>
      </c>
      <c r="N1266" t="s">
        <v>39</v>
      </c>
      <c r="O1266" t="s">
        <v>39</v>
      </c>
      <c r="P1266" t="s">
        <v>38</v>
      </c>
      <c r="Q1266" t="s">
        <v>38</v>
      </c>
      <c r="R1266" t="s">
        <v>62</v>
      </c>
      <c r="S1266" t="s">
        <v>181</v>
      </c>
      <c r="T1266" t="s">
        <v>60</v>
      </c>
    </row>
    <row r="1267" spans="1:20" x14ac:dyDescent="0.25">
      <c r="A1267" t="s">
        <v>51</v>
      </c>
      <c r="C1267" t="s">
        <v>705</v>
      </c>
      <c r="D1267">
        <v>3</v>
      </c>
      <c r="E1267">
        <v>132</v>
      </c>
      <c r="F1267">
        <v>0.12509999999999999</v>
      </c>
      <c r="G1267">
        <v>21.774900000000002</v>
      </c>
      <c r="H1267">
        <v>3.5499000000000001</v>
      </c>
      <c r="I1267">
        <v>4.1100000000000003</v>
      </c>
      <c r="J1267">
        <v>0</v>
      </c>
      <c r="K1267">
        <v>1601.4999</v>
      </c>
      <c r="L1267">
        <v>3.6500999999999997</v>
      </c>
      <c r="M1267">
        <v>44</v>
      </c>
      <c r="N1267">
        <v>4.1700000000000001E-2</v>
      </c>
      <c r="O1267">
        <v>7.2583000000000002</v>
      </c>
      <c r="P1267">
        <v>1.1833</v>
      </c>
      <c r="Q1267">
        <v>1.37</v>
      </c>
      <c r="R1267">
        <v>0</v>
      </c>
      <c r="S1267">
        <v>533.83330000000001</v>
      </c>
      <c r="T1267">
        <v>1.2166999999999999</v>
      </c>
    </row>
    <row r="1268" spans="1:20" x14ac:dyDescent="0.25">
      <c r="A1268" t="s">
        <v>51</v>
      </c>
      <c r="C1268" t="s">
        <v>711</v>
      </c>
      <c r="D1268">
        <v>1</v>
      </c>
      <c r="E1268">
        <v>315</v>
      </c>
      <c r="F1268">
        <v>0.875</v>
      </c>
      <c r="G1268">
        <v>48.25</v>
      </c>
      <c r="H1268">
        <v>11.3125</v>
      </c>
      <c r="I1268">
        <v>5.7949999999999999</v>
      </c>
      <c r="J1268">
        <v>0</v>
      </c>
      <c r="K1268">
        <v>157.65</v>
      </c>
      <c r="L1268">
        <v>3.9049999999999998</v>
      </c>
      <c r="M1268">
        <v>315</v>
      </c>
      <c r="N1268">
        <v>0.875</v>
      </c>
      <c r="O1268">
        <v>48.25</v>
      </c>
      <c r="P1268">
        <v>11.3125</v>
      </c>
      <c r="Q1268">
        <v>5.7949999999999999</v>
      </c>
      <c r="R1268">
        <v>0</v>
      </c>
      <c r="S1268">
        <v>157.65</v>
      </c>
      <c r="T1268">
        <v>3.9049999999999998</v>
      </c>
    </row>
    <row r="1269" spans="1:20" x14ac:dyDescent="0.25">
      <c r="A1269" t="s">
        <v>51</v>
      </c>
      <c r="B1269" t="s">
        <v>773</v>
      </c>
      <c r="C1269" t="s">
        <v>774</v>
      </c>
      <c r="D1269">
        <v>8</v>
      </c>
      <c r="E1269">
        <v>800</v>
      </c>
      <c r="F1269">
        <v>24</v>
      </c>
      <c r="G1269">
        <v>160</v>
      </c>
      <c r="H1269">
        <v>8</v>
      </c>
      <c r="I1269">
        <v>24</v>
      </c>
      <c r="J1269">
        <v>0</v>
      </c>
      <c r="K1269">
        <v>3440</v>
      </c>
      <c r="L1269">
        <v>4</v>
      </c>
      <c r="M1269">
        <v>100</v>
      </c>
      <c r="N1269" t="s">
        <v>61</v>
      </c>
      <c r="O1269" t="s">
        <v>451</v>
      </c>
      <c r="P1269" t="s">
        <v>29</v>
      </c>
      <c r="Q1269" t="s">
        <v>61</v>
      </c>
      <c r="R1269" t="s">
        <v>30</v>
      </c>
      <c r="S1269" t="s">
        <v>339</v>
      </c>
      <c r="T1269" t="s">
        <v>32</v>
      </c>
    </row>
    <row r="1270" spans="1:20" x14ac:dyDescent="0.25">
      <c r="A1270" t="s">
        <v>51</v>
      </c>
      <c r="C1270" t="s">
        <v>716</v>
      </c>
      <c r="D1270">
        <v>1</v>
      </c>
      <c r="E1270">
        <v>280</v>
      </c>
      <c r="F1270">
        <v>15.625</v>
      </c>
      <c r="G1270">
        <v>33.648499999999999</v>
      </c>
      <c r="H1270">
        <v>14.936999999999999</v>
      </c>
      <c r="I1270">
        <v>4.0940000000000003</v>
      </c>
      <c r="J1270">
        <v>0</v>
      </c>
      <c r="K1270">
        <v>373.75</v>
      </c>
      <c r="L1270">
        <v>4.0235000000000003</v>
      </c>
      <c r="M1270">
        <v>280</v>
      </c>
      <c r="N1270">
        <v>15.625</v>
      </c>
      <c r="O1270">
        <v>33.648499999999999</v>
      </c>
      <c r="P1270">
        <v>14.936999999999999</v>
      </c>
      <c r="Q1270">
        <v>4.0940000000000003</v>
      </c>
      <c r="R1270">
        <v>0</v>
      </c>
      <c r="S1270">
        <v>373.75</v>
      </c>
      <c r="T1270">
        <v>4.0235000000000003</v>
      </c>
    </row>
    <row r="1271" spans="1:20" x14ac:dyDescent="0.25">
      <c r="A1271" t="s">
        <v>51</v>
      </c>
      <c r="B1271" t="s">
        <v>457</v>
      </c>
      <c r="C1271" t="s">
        <v>775</v>
      </c>
      <c r="D1271">
        <v>2</v>
      </c>
      <c r="E1271">
        <v>220</v>
      </c>
      <c r="F1271">
        <v>4</v>
      </c>
      <c r="G1271">
        <v>6</v>
      </c>
      <c r="H1271">
        <v>12</v>
      </c>
      <c r="I1271">
        <v>20</v>
      </c>
      <c r="J1271">
        <v>0</v>
      </c>
      <c r="K1271">
        <v>780</v>
      </c>
      <c r="L1271">
        <v>0</v>
      </c>
      <c r="M1271">
        <v>110</v>
      </c>
      <c r="N1271" t="s">
        <v>56</v>
      </c>
      <c r="O1271" t="s">
        <v>61</v>
      </c>
      <c r="P1271" t="s">
        <v>55</v>
      </c>
      <c r="Q1271" t="s">
        <v>165</v>
      </c>
      <c r="R1271" t="s">
        <v>30</v>
      </c>
      <c r="S1271" t="s">
        <v>459</v>
      </c>
      <c r="T1271" t="s">
        <v>38</v>
      </c>
    </row>
    <row r="1272" spans="1:20" x14ac:dyDescent="0.25">
      <c r="A1272" t="s">
        <v>51</v>
      </c>
      <c r="C1272" t="s">
        <v>717</v>
      </c>
      <c r="D1272">
        <v>1</v>
      </c>
      <c r="E1272">
        <v>418</v>
      </c>
      <c r="F1272">
        <v>104.983</v>
      </c>
      <c r="G1272">
        <v>107.75</v>
      </c>
      <c r="H1272">
        <v>0.42</v>
      </c>
      <c r="I1272">
        <v>0.55000000000000004</v>
      </c>
      <c r="J1272">
        <v>0</v>
      </c>
      <c r="K1272">
        <v>80.33</v>
      </c>
      <c r="L1272">
        <v>2.77</v>
      </c>
      <c r="M1272">
        <v>418</v>
      </c>
      <c r="N1272" t="s">
        <v>718</v>
      </c>
      <c r="O1272" t="s">
        <v>719</v>
      </c>
      <c r="P1272" t="s">
        <v>720</v>
      </c>
      <c r="Q1272" t="s">
        <v>721</v>
      </c>
      <c r="R1272" t="s">
        <v>30</v>
      </c>
      <c r="S1272" t="s">
        <v>722</v>
      </c>
      <c r="T1272" t="s">
        <v>127</v>
      </c>
    </row>
    <row r="1273" spans="1:20" x14ac:dyDescent="0.25">
      <c r="A1273" t="s">
        <v>139</v>
      </c>
      <c r="B1273" t="s">
        <v>776</v>
      </c>
      <c r="C1273" t="s">
        <v>777</v>
      </c>
      <c r="D1273">
        <v>1</v>
      </c>
      <c r="E1273">
        <v>130</v>
      </c>
      <c r="F1273">
        <v>0</v>
      </c>
      <c r="G1273">
        <v>9</v>
      </c>
      <c r="H1273">
        <v>6</v>
      </c>
      <c r="I1273">
        <v>11</v>
      </c>
      <c r="J1273">
        <v>0</v>
      </c>
      <c r="K1273">
        <v>90</v>
      </c>
      <c r="L1273">
        <v>2</v>
      </c>
      <c r="M1273">
        <v>130</v>
      </c>
      <c r="N1273" t="s">
        <v>38</v>
      </c>
      <c r="O1273" t="s">
        <v>164</v>
      </c>
      <c r="P1273" t="s">
        <v>55</v>
      </c>
      <c r="Q1273" t="s">
        <v>119</v>
      </c>
      <c r="R1273" t="s">
        <v>30</v>
      </c>
      <c r="S1273" t="s">
        <v>557</v>
      </c>
      <c r="T1273" t="s">
        <v>56</v>
      </c>
    </row>
    <row r="1276" spans="1:20" x14ac:dyDescent="0.25">
      <c r="A1276" s="2" t="s">
        <v>79</v>
      </c>
    </row>
    <row r="1277" spans="1:20" x14ac:dyDescent="0.25">
      <c r="A1277" t="s">
        <v>80</v>
      </c>
      <c r="B1277" t="s">
        <v>81</v>
      </c>
      <c r="C1277" t="s">
        <v>82</v>
      </c>
      <c r="D1277" t="s">
        <v>83</v>
      </c>
      <c r="E1277" t="s">
        <v>84</v>
      </c>
    </row>
    <row r="1278" spans="1:20" x14ac:dyDescent="0.25">
      <c r="A1278" t="s">
        <v>85</v>
      </c>
      <c r="B1278">
        <v>30</v>
      </c>
      <c r="C1278">
        <v>127</v>
      </c>
      <c r="D1278">
        <v>0</v>
      </c>
      <c r="E1278" t="s">
        <v>86</v>
      </c>
    </row>
    <row r="1281" spans="1:20" x14ac:dyDescent="0.25">
      <c r="A1281" s="2" t="s">
        <v>88</v>
      </c>
    </row>
    <row r="1282" spans="1:20" x14ac:dyDescent="0.25">
      <c r="E1282" s="2" t="s">
        <v>15</v>
      </c>
      <c r="F1282" s="2" t="s">
        <v>16</v>
      </c>
      <c r="G1282" s="2" t="s">
        <v>89</v>
      </c>
      <c r="H1282" s="2" t="s">
        <v>90</v>
      </c>
      <c r="I1282" s="2" t="s">
        <v>19</v>
      </c>
      <c r="J1282" s="2" t="s">
        <v>20</v>
      </c>
      <c r="K1282" s="2" t="s">
        <v>21</v>
      </c>
      <c r="L1282" s="2" t="s">
        <v>22</v>
      </c>
    </row>
    <row r="1283" spans="1:20" x14ac:dyDescent="0.25">
      <c r="E1283">
        <v>2572.5</v>
      </c>
      <c r="F1283">
        <v>201.25</v>
      </c>
      <c r="G1283">
        <v>456.85</v>
      </c>
      <c r="H1283">
        <v>56.8</v>
      </c>
      <c r="I1283">
        <v>71.48</v>
      </c>
      <c r="J1283">
        <v>0</v>
      </c>
      <c r="K1283" t="s">
        <v>778</v>
      </c>
      <c r="L1283">
        <v>24.95</v>
      </c>
    </row>
    <row r="1284" spans="1:20" x14ac:dyDescent="0.25">
      <c r="E1284" s="2" t="s">
        <v>92</v>
      </c>
      <c r="F1284" t="s">
        <v>686</v>
      </c>
    </row>
    <row r="1285" spans="1:20" x14ac:dyDescent="0.25">
      <c r="E1285" s="2" t="s">
        <v>94</v>
      </c>
      <c r="F1285" t="s">
        <v>779</v>
      </c>
    </row>
    <row r="1286" spans="1:20" x14ac:dyDescent="0.25">
      <c r="E1286" s="2" t="s">
        <v>82</v>
      </c>
      <c r="F1286">
        <v>127</v>
      </c>
    </row>
    <row r="1287" spans="1:20" x14ac:dyDescent="0.25">
      <c r="E1287" t="s">
        <v>96</v>
      </c>
      <c r="F1287">
        <f>2572.5-F1286</f>
        <v>2445.5</v>
      </c>
    </row>
    <row r="1289" spans="1:20" ht="15.75" x14ac:dyDescent="0.25">
      <c r="A1289" s="1" t="s">
        <v>0</v>
      </c>
      <c r="B1289" s="2" t="s">
        <v>780</v>
      </c>
    </row>
    <row r="1291" spans="1:20" ht="15.75" x14ac:dyDescent="0.25">
      <c r="A1291" s="1" t="s">
        <v>2</v>
      </c>
    </row>
    <row r="1292" spans="1:20" x14ac:dyDescent="0.25">
      <c r="A1292" s="2" t="s">
        <v>3</v>
      </c>
      <c r="B1292" s="2" t="s">
        <v>4</v>
      </c>
      <c r="C1292" s="2" t="s">
        <v>5</v>
      </c>
      <c r="D1292" s="2" t="s">
        <v>6</v>
      </c>
      <c r="E1292" s="2" t="s">
        <v>7</v>
      </c>
      <c r="F1292" s="2" t="s">
        <v>8</v>
      </c>
      <c r="G1292" s="2" t="s">
        <v>9</v>
      </c>
      <c r="H1292" s="2" t="s">
        <v>10</v>
      </c>
      <c r="I1292" s="2" t="s">
        <v>11</v>
      </c>
      <c r="J1292" s="2" t="s">
        <v>12</v>
      </c>
      <c r="K1292" s="2" t="s">
        <v>13</v>
      </c>
      <c r="L1292" s="2" t="s">
        <v>14</v>
      </c>
      <c r="M1292" s="2" t="s">
        <v>15</v>
      </c>
      <c r="N1292" s="2" t="s">
        <v>16</v>
      </c>
      <c r="O1292" s="2" t="s">
        <v>17</v>
      </c>
      <c r="P1292" s="2" t="s">
        <v>18</v>
      </c>
      <c r="Q1292" s="2" t="s">
        <v>19</v>
      </c>
      <c r="R1292" s="2" t="s">
        <v>20</v>
      </c>
      <c r="S1292" s="2" t="s">
        <v>21</v>
      </c>
      <c r="T1292" s="2" t="s">
        <v>22</v>
      </c>
    </row>
    <row r="1293" spans="1:20" x14ac:dyDescent="0.25">
      <c r="A1293" t="s">
        <v>23</v>
      </c>
      <c r="B1293" t="s">
        <v>33</v>
      </c>
      <c r="C1293" t="s">
        <v>34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25">
      <c r="A1294" t="s">
        <v>23</v>
      </c>
      <c r="C1294" t="s">
        <v>40</v>
      </c>
      <c r="D1294">
        <v>1</v>
      </c>
      <c r="E1294">
        <v>550</v>
      </c>
      <c r="F1294">
        <v>7</v>
      </c>
      <c r="G1294">
        <v>53</v>
      </c>
      <c r="H1294">
        <v>29.5</v>
      </c>
      <c r="I1294">
        <v>17.5</v>
      </c>
      <c r="J1294">
        <v>0</v>
      </c>
      <c r="K1294">
        <v>51.5</v>
      </c>
      <c r="L1294">
        <v>15</v>
      </c>
      <c r="M1294">
        <v>550</v>
      </c>
      <c r="N1294">
        <v>7</v>
      </c>
      <c r="O1294">
        <v>53</v>
      </c>
      <c r="P1294">
        <v>29.5</v>
      </c>
      <c r="Q1294">
        <v>17.5</v>
      </c>
      <c r="R1294">
        <v>0</v>
      </c>
      <c r="S1294">
        <v>51.5</v>
      </c>
      <c r="T1294">
        <v>15</v>
      </c>
    </row>
    <row r="1295" spans="1:20" x14ac:dyDescent="0.25">
      <c r="A1295" t="s">
        <v>23</v>
      </c>
      <c r="B1295" t="s">
        <v>200</v>
      </c>
      <c r="C1295" t="s">
        <v>201</v>
      </c>
      <c r="D1295">
        <v>2</v>
      </c>
      <c r="E1295">
        <v>180</v>
      </c>
      <c r="F1295">
        <v>12</v>
      </c>
      <c r="G1295">
        <v>18</v>
      </c>
      <c r="H1295">
        <v>7</v>
      </c>
      <c r="I1295">
        <v>12</v>
      </c>
      <c r="J1295">
        <v>0</v>
      </c>
      <c r="K1295">
        <v>220</v>
      </c>
      <c r="L1295">
        <v>4</v>
      </c>
      <c r="M1295">
        <v>90</v>
      </c>
      <c r="N1295">
        <v>6</v>
      </c>
      <c r="O1295">
        <v>9</v>
      </c>
      <c r="P1295">
        <v>3.5</v>
      </c>
      <c r="Q1295">
        <v>6</v>
      </c>
      <c r="R1295">
        <v>0</v>
      </c>
      <c r="S1295">
        <v>110</v>
      </c>
      <c r="T1295">
        <v>2</v>
      </c>
    </row>
    <row r="1296" spans="1:20" x14ac:dyDescent="0.25">
      <c r="A1296" t="s">
        <v>23</v>
      </c>
      <c r="C1296" t="s">
        <v>44</v>
      </c>
      <c r="D1296">
        <v>1</v>
      </c>
      <c r="E1296">
        <v>105</v>
      </c>
      <c r="F1296">
        <v>14.430999999999999</v>
      </c>
      <c r="G1296">
        <v>26.95</v>
      </c>
      <c r="H1296">
        <v>0.39</v>
      </c>
      <c r="I1296">
        <v>1.29</v>
      </c>
      <c r="J1296">
        <v>0</v>
      </c>
      <c r="K1296">
        <v>1.18</v>
      </c>
      <c r="L1296">
        <v>3.0680000000000001</v>
      </c>
      <c r="M1296">
        <v>105</v>
      </c>
      <c r="N1296" t="s">
        <v>45</v>
      </c>
      <c r="O1296" t="s">
        <v>46</v>
      </c>
      <c r="P1296" t="s">
        <v>47</v>
      </c>
      <c r="Q1296" t="s">
        <v>48</v>
      </c>
      <c r="R1296" t="s">
        <v>30</v>
      </c>
      <c r="S1296" t="s">
        <v>49</v>
      </c>
      <c r="T1296" t="s">
        <v>50</v>
      </c>
    </row>
    <row r="1297" spans="1:20" x14ac:dyDescent="0.25">
      <c r="A1297" t="s">
        <v>23</v>
      </c>
      <c r="C1297" t="s">
        <v>325</v>
      </c>
      <c r="D1297">
        <v>1</v>
      </c>
      <c r="E1297">
        <v>62</v>
      </c>
      <c r="F1297">
        <v>12.247999999999999</v>
      </c>
      <c r="G1297">
        <v>15.39</v>
      </c>
      <c r="H1297">
        <v>0.16</v>
      </c>
      <c r="I1297">
        <v>1.23</v>
      </c>
      <c r="J1297">
        <v>0</v>
      </c>
      <c r="K1297">
        <v>0</v>
      </c>
      <c r="L1297">
        <v>3.1440000000000001</v>
      </c>
      <c r="M1297">
        <v>62</v>
      </c>
      <c r="N1297" t="s">
        <v>326</v>
      </c>
      <c r="O1297" t="s">
        <v>327</v>
      </c>
      <c r="P1297" t="s">
        <v>328</v>
      </c>
      <c r="Q1297" t="s">
        <v>329</v>
      </c>
      <c r="R1297" t="s">
        <v>30</v>
      </c>
      <c r="S1297" t="s">
        <v>30</v>
      </c>
      <c r="T1297" t="s">
        <v>330</v>
      </c>
    </row>
    <row r="1298" spans="1:20" x14ac:dyDescent="0.25">
      <c r="A1298" t="s">
        <v>51</v>
      </c>
      <c r="B1298" t="s">
        <v>162</v>
      </c>
      <c r="C1298" t="s">
        <v>590</v>
      </c>
      <c r="D1298">
        <v>1</v>
      </c>
      <c r="E1298">
        <v>210</v>
      </c>
      <c r="F1298">
        <v>0</v>
      </c>
      <c r="G1298">
        <v>26</v>
      </c>
      <c r="H1298">
        <v>9</v>
      </c>
      <c r="I1298">
        <v>10</v>
      </c>
      <c r="J1298">
        <v>5</v>
      </c>
      <c r="K1298">
        <v>410</v>
      </c>
      <c r="L1298">
        <v>3</v>
      </c>
      <c r="M1298">
        <v>210</v>
      </c>
      <c r="O1298" t="s">
        <v>142</v>
      </c>
      <c r="P1298" t="s">
        <v>164</v>
      </c>
      <c r="Q1298" t="s">
        <v>165</v>
      </c>
      <c r="R1298" t="s">
        <v>166</v>
      </c>
      <c r="S1298" t="s">
        <v>66</v>
      </c>
      <c r="T1298" t="s">
        <v>61</v>
      </c>
    </row>
    <row r="1299" spans="1:20" x14ac:dyDescent="0.25">
      <c r="A1299" t="s">
        <v>51</v>
      </c>
      <c r="C1299" t="s">
        <v>726</v>
      </c>
      <c r="D1299">
        <v>3</v>
      </c>
      <c r="E1299">
        <v>378</v>
      </c>
      <c r="F1299">
        <v>6.7799999999999994</v>
      </c>
      <c r="G1299">
        <v>53.94</v>
      </c>
      <c r="H1299">
        <v>13.86</v>
      </c>
      <c r="I1299">
        <v>6.66</v>
      </c>
      <c r="J1299">
        <v>0</v>
      </c>
      <c r="K1299">
        <v>6</v>
      </c>
      <c r="L1299">
        <v>3.5001000000000002</v>
      </c>
      <c r="M1299">
        <v>126</v>
      </c>
      <c r="N1299">
        <v>2.2599999999999998</v>
      </c>
      <c r="O1299">
        <v>17.98</v>
      </c>
      <c r="P1299">
        <v>4.62</v>
      </c>
      <c r="Q1299">
        <v>2.2200000000000002</v>
      </c>
      <c r="R1299">
        <v>0</v>
      </c>
      <c r="S1299">
        <v>2</v>
      </c>
      <c r="T1299">
        <v>1.1667000000000001</v>
      </c>
    </row>
    <row r="1300" spans="1:20" x14ac:dyDescent="0.25">
      <c r="A1300" t="s">
        <v>51</v>
      </c>
      <c r="C1300" t="s">
        <v>716</v>
      </c>
      <c r="D1300">
        <v>1</v>
      </c>
      <c r="E1300">
        <v>280</v>
      </c>
      <c r="F1300">
        <v>15.625</v>
      </c>
      <c r="G1300">
        <v>33.648499999999999</v>
      </c>
      <c r="H1300">
        <v>14.936999999999999</v>
      </c>
      <c r="I1300">
        <v>4.0940000000000003</v>
      </c>
      <c r="J1300">
        <v>0</v>
      </c>
      <c r="K1300">
        <v>373.75</v>
      </c>
      <c r="L1300">
        <v>4.0235000000000003</v>
      </c>
      <c r="M1300">
        <v>280</v>
      </c>
      <c r="N1300">
        <v>15.625</v>
      </c>
      <c r="O1300">
        <v>33.648499999999999</v>
      </c>
      <c r="P1300">
        <v>14.936999999999999</v>
      </c>
      <c r="Q1300">
        <v>4.0940000000000003</v>
      </c>
      <c r="R1300">
        <v>0</v>
      </c>
      <c r="S1300">
        <v>373.75</v>
      </c>
      <c r="T1300">
        <v>4.0235000000000003</v>
      </c>
    </row>
    <row r="1301" spans="1:20" x14ac:dyDescent="0.25">
      <c r="A1301" t="s">
        <v>51</v>
      </c>
      <c r="B1301" t="s">
        <v>112</v>
      </c>
      <c r="C1301" t="s">
        <v>781</v>
      </c>
      <c r="D1301">
        <v>0.5</v>
      </c>
      <c r="E1301">
        <v>30</v>
      </c>
      <c r="F1301">
        <v>0</v>
      </c>
      <c r="G1301">
        <v>1</v>
      </c>
      <c r="H1301">
        <v>2.25</v>
      </c>
      <c r="I1301">
        <v>1</v>
      </c>
      <c r="J1301">
        <v>0</v>
      </c>
      <c r="K1301">
        <v>115</v>
      </c>
      <c r="L1301">
        <v>0.5</v>
      </c>
      <c r="M1301">
        <v>60</v>
      </c>
      <c r="O1301" t="s">
        <v>56</v>
      </c>
      <c r="P1301" t="s">
        <v>114</v>
      </c>
      <c r="Q1301" t="s">
        <v>56</v>
      </c>
      <c r="S1301" t="s">
        <v>115</v>
      </c>
      <c r="T1301" t="s">
        <v>29</v>
      </c>
    </row>
    <row r="1302" spans="1:20" x14ac:dyDescent="0.25">
      <c r="A1302" t="s">
        <v>51</v>
      </c>
      <c r="C1302" t="s">
        <v>121</v>
      </c>
      <c r="D1302">
        <v>1</v>
      </c>
      <c r="E1302">
        <v>157</v>
      </c>
      <c r="F1302">
        <v>0.95</v>
      </c>
      <c r="G1302">
        <v>12.3735</v>
      </c>
      <c r="H1302">
        <v>10.1805</v>
      </c>
      <c r="I1302">
        <v>2.5525000000000002</v>
      </c>
      <c r="J1302">
        <v>0</v>
      </c>
      <c r="K1302">
        <v>168.42</v>
      </c>
      <c r="L1302">
        <v>6.1559999999999997</v>
      </c>
      <c r="M1302">
        <v>157</v>
      </c>
      <c r="N1302">
        <v>0.95</v>
      </c>
      <c r="O1302">
        <v>12.3735</v>
      </c>
      <c r="P1302">
        <v>10.1805</v>
      </c>
      <c r="Q1302">
        <v>2.5525000000000002</v>
      </c>
      <c r="R1302">
        <v>0</v>
      </c>
      <c r="S1302">
        <v>168.42</v>
      </c>
      <c r="T1302">
        <v>6.1559999999999997</v>
      </c>
    </row>
    <row r="1305" spans="1:20" x14ac:dyDescent="0.25">
      <c r="A1305" s="2" t="s">
        <v>79</v>
      </c>
    </row>
    <row r="1306" spans="1:20" x14ac:dyDescent="0.25">
      <c r="A1306" t="s">
        <v>80</v>
      </c>
      <c r="B1306" t="s">
        <v>81</v>
      </c>
      <c r="C1306" t="s">
        <v>82</v>
      </c>
      <c r="D1306" t="s">
        <v>83</v>
      </c>
      <c r="E1306" t="s">
        <v>84</v>
      </c>
    </row>
    <row r="1307" spans="1:20" x14ac:dyDescent="0.25">
      <c r="A1307" t="s">
        <v>85</v>
      </c>
      <c r="B1307">
        <v>30</v>
      </c>
      <c r="C1307">
        <v>50</v>
      </c>
      <c r="D1307">
        <v>0</v>
      </c>
      <c r="E1307" t="s">
        <v>86</v>
      </c>
    </row>
    <row r="1310" spans="1:20" x14ac:dyDescent="0.25">
      <c r="A1310" s="2" t="s">
        <v>88</v>
      </c>
    </row>
    <row r="1311" spans="1:20" x14ac:dyDescent="0.25">
      <c r="E1311" s="2" t="s">
        <v>15</v>
      </c>
      <c r="F1311" s="2" t="s">
        <v>16</v>
      </c>
      <c r="G1311" s="2" t="s">
        <v>89</v>
      </c>
      <c r="H1311" s="2" t="s">
        <v>90</v>
      </c>
      <c r="I1311" s="2" t="s">
        <v>19</v>
      </c>
      <c r="J1311" s="2" t="s">
        <v>20</v>
      </c>
      <c r="K1311" s="2" t="s">
        <v>21</v>
      </c>
      <c r="L1311" s="2" t="s">
        <v>22</v>
      </c>
    </row>
    <row r="1312" spans="1:20" x14ac:dyDescent="0.25">
      <c r="E1312">
        <v>1952</v>
      </c>
      <c r="F1312">
        <v>69.03</v>
      </c>
      <c r="G1312">
        <v>240.3</v>
      </c>
      <c r="H1312">
        <v>87.28</v>
      </c>
      <c r="I1312">
        <v>56.33</v>
      </c>
      <c r="J1312">
        <v>5</v>
      </c>
      <c r="K1312" t="s">
        <v>782</v>
      </c>
      <c r="L1312">
        <v>42.39</v>
      </c>
    </row>
    <row r="1313" spans="1:20" x14ac:dyDescent="0.25">
      <c r="E1313" s="2" t="s">
        <v>92</v>
      </c>
      <c r="F1313" t="s">
        <v>686</v>
      </c>
    </row>
    <row r="1314" spans="1:20" x14ac:dyDescent="0.25">
      <c r="E1314" s="2" t="s">
        <v>94</v>
      </c>
      <c r="F1314" t="s">
        <v>783</v>
      </c>
    </row>
    <row r="1315" spans="1:20" x14ac:dyDescent="0.25">
      <c r="E1315" s="2" t="s">
        <v>82</v>
      </c>
      <c r="F1315">
        <v>50</v>
      </c>
    </row>
    <row r="1316" spans="1:20" x14ac:dyDescent="0.25">
      <c r="E1316" t="s">
        <v>96</v>
      </c>
      <c r="F1316">
        <f>1952-F1315</f>
        <v>1902</v>
      </c>
    </row>
    <row r="1318" spans="1:20" ht="15.75" x14ac:dyDescent="0.25">
      <c r="A1318" s="1" t="s">
        <v>0</v>
      </c>
      <c r="B1318" s="2" t="s">
        <v>784</v>
      </c>
    </row>
    <row r="1320" spans="1:20" ht="15.75" x14ac:dyDescent="0.25">
      <c r="A1320" s="1" t="s">
        <v>2</v>
      </c>
    </row>
    <row r="1321" spans="1:20" x14ac:dyDescent="0.25">
      <c r="A1321" s="2" t="s">
        <v>3</v>
      </c>
      <c r="B1321" s="2" t="s">
        <v>4</v>
      </c>
      <c r="C1321" s="2" t="s">
        <v>5</v>
      </c>
      <c r="D1321" s="2" t="s">
        <v>6</v>
      </c>
      <c r="E1321" s="2" t="s">
        <v>7</v>
      </c>
      <c r="F1321" s="2" t="s">
        <v>8</v>
      </c>
      <c r="G1321" s="2" t="s">
        <v>9</v>
      </c>
      <c r="H1321" s="2" t="s">
        <v>10</v>
      </c>
      <c r="I1321" s="2" t="s">
        <v>11</v>
      </c>
      <c r="J1321" s="2" t="s">
        <v>12</v>
      </c>
      <c r="K1321" s="2" t="s">
        <v>13</v>
      </c>
      <c r="L1321" s="2" t="s">
        <v>14</v>
      </c>
      <c r="M1321" s="2" t="s">
        <v>15</v>
      </c>
      <c r="N1321" s="2" t="s">
        <v>16</v>
      </c>
      <c r="O1321" s="2" t="s">
        <v>17</v>
      </c>
      <c r="P1321" s="2" t="s">
        <v>18</v>
      </c>
      <c r="Q1321" s="2" t="s">
        <v>19</v>
      </c>
      <c r="R1321" s="2" t="s">
        <v>20</v>
      </c>
      <c r="S1321" s="2" t="s">
        <v>21</v>
      </c>
      <c r="T1321" s="2" t="s">
        <v>22</v>
      </c>
    </row>
    <row r="1322" spans="1:20" x14ac:dyDescent="0.25">
      <c r="A1322" t="s">
        <v>23</v>
      </c>
      <c r="B1322" t="s">
        <v>24</v>
      </c>
      <c r="C1322" t="s">
        <v>25</v>
      </c>
      <c r="D1322">
        <v>1.5</v>
      </c>
      <c r="E1322">
        <v>90</v>
      </c>
      <c r="F1322">
        <v>10.5</v>
      </c>
      <c r="G1322">
        <v>12</v>
      </c>
      <c r="H1322">
        <v>3.75</v>
      </c>
      <c r="I1322">
        <v>1.5</v>
      </c>
      <c r="J1322">
        <v>0</v>
      </c>
      <c r="K1322">
        <v>240</v>
      </c>
      <c r="L1322">
        <v>0.75</v>
      </c>
      <c r="M1322">
        <v>60</v>
      </c>
      <c r="N1322" t="s">
        <v>26</v>
      </c>
      <c r="O1322" t="s">
        <v>27</v>
      </c>
      <c r="P1322" t="s">
        <v>28</v>
      </c>
      <c r="Q1322" t="s">
        <v>29</v>
      </c>
      <c r="R1322" t="s">
        <v>30</v>
      </c>
      <c r="S1322" t="s">
        <v>31</v>
      </c>
      <c r="T1322" t="s">
        <v>32</v>
      </c>
    </row>
    <row r="1323" spans="1:20" x14ac:dyDescent="0.25">
      <c r="A1323" t="s">
        <v>23</v>
      </c>
      <c r="B1323" t="s">
        <v>33</v>
      </c>
      <c r="C1323" t="s">
        <v>34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1:20" x14ac:dyDescent="0.25">
      <c r="A1324" t="s">
        <v>23</v>
      </c>
      <c r="C1324" t="s">
        <v>35</v>
      </c>
      <c r="D1324">
        <v>1</v>
      </c>
      <c r="E1324">
        <v>60</v>
      </c>
      <c r="F1324">
        <v>5</v>
      </c>
      <c r="G1324">
        <v>50</v>
      </c>
      <c r="H1324">
        <v>0</v>
      </c>
      <c r="I1324">
        <v>0</v>
      </c>
      <c r="J1324">
        <v>0</v>
      </c>
      <c r="K1324">
        <v>0</v>
      </c>
      <c r="L1324">
        <v>30</v>
      </c>
      <c r="M1324">
        <v>60</v>
      </c>
      <c r="N1324" t="s">
        <v>36</v>
      </c>
      <c r="O1324" t="s">
        <v>37</v>
      </c>
      <c r="P1324" t="s">
        <v>38</v>
      </c>
      <c r="Q1324" t="s">
        <v>38</v>
      </c>
      <c r="R1324" t="s">
        <v>30</v>
      </c>
      <c r="S1324" t="s">
        <v>30</v>
      </c>
      <c r="T1324" t="s">
        <v>39</v>
      </c>
    </row>
    <row r="1325" spans="1:20" x14ac:dyDescent="0.25">
      <c r="A1325" t="s">
        <v>23</v>
      </c>
      <c r="C1325" t="s">
        <v>40</v>
      </c>
      <c r="D1325">
        <v>1</v>
      </c>
      <c r="E1325">
        <v>550</v>
      </c>
      <c r="F1325">
        <v>7</v>
      </c>
      <c r="G1325">
        <v>53</v>
      </c>
      <c r="H1325">
        <v>29.5</v>
      </c>
      <c r="I1325">
        <v>17.5</v>
      </c>
      <c r="J1325">
        <v>0</v>
      </c>
      <c r="K1325">
        <v>51.5</v>
      </c>
      <c r="L1325">
        <v>15</v>
      </c>
      <c r="M1325">
        <v>550</v>
      </c>
      <c r="N1325">
        <v>7</v>
      </c>
      <c r="O1325">
        <v>53</v>
      </c>
      <c r="P1325">
        <v>29.5</v>
      </c>
      <c r="Q1325">
        <v>17.5</v>
      </c>
      <c r="R1325">
        <v>0</v>
      </c>
      <c r="S1325">
        <v>51.5</v>
      </c>
      <c r="T1325">
        <v>15</v>
      </c>
    </row>
    <row r="1326" spans="1:20" x14ac:dyDescent="0.25">
      <c r="A1326" t="s">
        <v>23</v>
      </c>
      <c r="B1326" t="s">
        <v>200</v>
      </c>
      <c r="C1326" t="s">
        <v>201</v>
      </c>
      <c r="D1326">
        <v>0.5</v>
      </c>
      <c r="E1326">
        <v>45</v>
      </c>
      <c r="F1326">
        <v>3</v>
      </c>
      <c r="G1326">
        <v>4.5</v>
      </c>
      <c r="H1326">
        <v>1.75</v>
      </c>
      <c r="I1326">
        <v>3</v>
      </c>
      <c r="J1326">
        <v>0</v>
      </c>
      <c r="K1326">
        <v>55</v>
      </c>
      <c r="L1326">
        <v>1</v>
      </c>
      <c r="M1326">
        <v>90</v>
      </c>
      <c r="N1326">
        <v>6</v>
      </c>
      <c r="O1326">
        <v>9</v>
      </c>
      <c r="P1326">
        <v>3.5</v>
      </c>
      <c r="Q1326">
        <v>6</v>
      </c>
      <c r="R1326">
        <v>0</v>
      </c>
      <c r="S1326">
        <v>110</v>
      </c>
      <c r="T1326">
        <v>2</v>
      </c>
    </row>
    <row r="1327" spans="1:20" x14ac:dyDescent="0.25">
      <c r="A1327" t="s">
        <v>23</v>
      </c>
      <c r="B1327" t="s">
        <v>42</v>
      </c>
      <c r="C1327" t="s">
        <v>43</v>
      </c>
      <c r="D1327">
        <v>2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25">
      <c r="A1328" t="s">
        <v>23</v>
      </c>
      <c r="C1328" t="s">
        <v>44</v>
      </c>
      <c r="D1328">
        <v>1</v>
      </c>
      <c r="E1328">
        <v>105</v>
      </c>
      <c r="F1328">
        <v>14.430999999999999</v>
      </c>
      <c r="G1328">
        <v>26.95</v>
      </c>
      <c r="H1328">
        <v>0.39</v>
      </c>
      <c r="I1328">
        <v>1.29</v>
      </c>
      <c r="J1328">
        <v>0</v>
      </c>
      <c r="K1328">
        <v>1.18</v>
      </c>
      <c r="L1328">
        <v>3.0680000000000001</v>
      </c>
      <c r="M1328">
        <v>105</v>
      </c>
      <c r="N1328" t="s">
        <v>45</v>
      </c>
      <c r="O1328" t="s">
        <v>46</v>
      </c>
      <c r="P1328" t="s">
        <v>47</v>
      </c>
      <c r="Q1328" t="s">
        <v>48</v>
      </c>
      <c r="R1328" t="s">
        <v>30</v>
      </c>
      <c r="S1328" t="s">
        <v>49</v>
      </c>
      <c r="T1328" t="s">
        <v>50</v>
      </c>
    </row>
    <row r="1329" spans="1:20" x14ac:dyDescent="0.25">
      <c r="A1329" t="s">
        <v>23</v>
      </c>
      <c r="C1329" t="s">
        <v>325</v>
      </c>
      <c r="D1329">
        <v>1</v>
      </c>
      <c r="E1329">
        <v>62</v>
      </c>
      <c r="F1329">
        <v>12.247999999999999</v>
      </c>
      <c r="G1329">
        <v>15.39</v>
      </c>
      <c r="H1329">
        <v>0.16</v>
      </c>
      <c r="I1329">
        <v>1.23</v>
      </c>
      <c r="J1329">
        <v>0</v>
      </c>
      <c r="K1329">
        <v>0</v>
      </c>
      <c r="L1329">
        <v>3.1440000000000001</v>
      </c>
      <c r="M1329">
        <v>62</v>
      </c>
      <c r="N1329" t="s">
        <v>326</v>
      </c>
      <c r="O1329" t="s">
        <v>327</v>
      </c>
      <c r="P1329" t="s">
        <v>328</v>
      </c>
      <c r="Q1329" t="s">
        <v>329</v>
      </c>
      <c r="R1329" t="s">
        <v>30</v>
      </c>
      <c r="S1329" t="s">
        <v>30</v>
      </c>
      <c r="T1329" t="s">
        <v>330</v>
      </c>
    </row>
    <row r="1330" spans="1:20" x14ac:dyDescent="0.25">
      <c r="A1330" t="s">
        <v>51</v>
      </c>
      <c r="B1330" t="s">
        <v>174</v>
      </c>
      <c r="C1330" t="s">
        <v>785</v>
      </c>
      <c r="D1330">
        <v>3</v>
      </c>
      <c r="E1330">
        <v>270</v>
      </c>
      <c r="F1330">
        <v>3</v>
      </c>
      <c r="G1330">
        <v>57</v>
      </c>
      <c r="H1330">
        <v>1.5</v>
      </c>
      <c r="I1330">
        <v>21</v>
      </c>
      <c r="J1330">
        <v>0</v>
      </c>
      <c r="K1330">
        <v>1380</v>
      </c>
      <c r="L1330">
        <v>18</v>
      </c>
      <c r="M1330">
        <v>90</v>
      </c>
      <c r="N1330" t="s">
        <v>29</v>
      </c>
      <c r="O1330" t="s">
        <v>192</v>
      </c>
      <c r="P1330" t="s">
        <v>32</v>
      </c>
      <c r="Q1330" t="s">
        <v>26</v>
      </c>
      <c r="R1330" t="s">
        <v>30</v>
      </c>
      <c r="S1330" t="s">
        <v>786</v>
      </c>
      <c r="T1330" t="s">
        <v>55</v>
      </c>
    </row>
    <row r="1331" spans="1:20" x14ac:dyDescent="0.25">
      <c r="A1331" t="s">
        <v>51</v>
      </c>
      <c r="B1331" t="s">
        <v>162</v>
      </c>
      <c r="C1331" t="s">
        <v>590</v>
      </c>
      <c r="D1331">
        <v>1</v>
      </c>
      <c r="E1331">
        <v>210</v>
      </c>
      <c r="F1331">
        <v>0</v>
      </c>
      <c r="G1331">
        <v>26</v>
      </c>
      <c r="H1331">
        <v>9</v>
      </c>
      <c r="I1331">
        <v>10</v>
      </c>
      <c r="J1331">
        <v>5</v>
      </c>
      <c r="K1331">
        <v>410</v>
      </c>
      <c r="L1331">
        <v>3</v>
      </c>
      <c r="M1331">
        <v>210</v>
      </c>
      <c r="O1331" t="s">
        <v>142</v>
      </c>
      <c r="P1331" t="s">
        <v>164</v>
      </c>
      <c r="Q1331" t="s">
        <v>165</v>
      </c>
      <c r="R1331" t="s">
        <v>166</v>
      </c>
      <c r="S1331" t="s">
        <v>66</v>
      </c>
      <c r="T1331" t="s">
        <v>61</v>
      </c>
    </row>
    <row r="1332" spans="1:20" x14ac:dyDescent="0.25">
      <c r="A1332" t="s">
        <v>51</v>
      </c>
      <c r="C1332" t="s">
        <v>726</v>
      </c>
      <c r="D1332">
        <v>2</v>
      </c>
      <c r="E1332">
        <v>252</v>
      </c>
      <c r="F1332">
        <v>4.5199999999999996</v>
      </c>
      <c r="G1332">
        <v>35.96</v>
      </c>
      <c r="H1332">
        <v>9.24</v>
      </c>
      <c r="I1332">
        <v>4.4400000000000004</v>
      </c>
      <c r="J1332">
        <v>0</v>
      </c>
      <c r="K1332">
        <v>4</v>
      </c>
      <c r="L1332">
        <v>2.3334000000000001</v>
      </c>
      <c r="M1332">
        <v>126</v>
      </c>
      <c r="N1332">
        <v>2.2599999999999998</v>
      </c>
      <c r="O1332">
        <v>17.98</v>
      </c>
      <c r="P1332">
        <v>4.62</v>
      </c>
      <c r="Q1332">
        <v>2.2200000000000002</v>
      </c>
      <c r="R1332">
        <v>0</v>
      </c>
      <c r="S1332">
        <v>2</v>
      </c>
      <c r="T1332">
        <v>1.1667000000000001</v>
      </c>
    </row>
    <row r="1333" spans="1:20" x14ac:dyDescent="0.25">
      <c r="A1333" t="s">
        <v>51</v>
      </c>
      <c r="B1333" t="s">
        <v>112</v>
      </c>
      <c r="C1333" t="s">
        <v>781</v>
      </c>
      <c r="D1333">
        <v>0.5</v>
      </c>
      <c r="E1333">
        <v>30</v>
      </c>
      <c r="F1333">
        <v>0</v>
      </c>
      <c r="G1333">
        <v>1</v>
      </c>
      <c r="H1333">
        <v>2.25</v>
      </c>
      <c r="I1333">
        <v>1</v>
      </c>
      <c r="J1333">
        <v>0</v>
      </c>
      <c r="K1333">
        <v>115</v>
      </c>
      <c r="L1333">
        <v>0.5</v>
      </c>
      <c r="M1333">
        <v>60</v>
      </c>
      <c r="O1333" t="s">
        <v>56</v>
      </c>
      <c r="P1333" t="s">
        <v>114</v>
      </c>
      <c r="Q1333" t="s">
        <v>56</v>
      </c>
      <c r="S1333" t="s">
        <v>115</v>
      </c>
      <c r="T1333" t="s">
        <v>29</v>
      </c>
    </row>
    <row r="1334" spans="1:20" x14ac:dyDescent="0.25">
      <c r="A1334" t="s">
        <v>122</v>
      </c>
      <c r="B1334" t="s">
        <v>162</v>
      </c>
      <c r="C1334" t="s">
        <v>590</v>
      </c>
      <c r="D1334">
        <v>1</v>
      </c>
      <c r="E1334">
        <v>210</v>
      </c>
      <c r="F1334">
        <v>0</v>
      </c>
      <c r="G1334">
        <v>26</v>
      </c>
      <c r="H1334">
        <v>9</v>
      </c>
      <c r="I1334">
        <v>10</v>
      </c>
      <c r="J1334">
        <v>5</v>
      </c>
      <c r="K1334">
        <v>410</v>
      </c>
      <c r="L1334">
        <v>3</v>
      </c>
      <c r="M1334">
        <v>210</v>
      </c>
      <c r="O1334" t="s">
        <v>142</v>
      </c>
      <c r="P1334" t="s">
        <v>164</v>
      </c>
      <c r="Q1334" t="s">
        <v>165</v>
      </c>
      <c r="R1334" t="s">
        <v>166</v>
      </c>
      <c r="S1334" t="s">
        <v>66</v>
      </c>
      <c r="T1334" t="s">
        <v>61</v>
      </c>
    </row>
    <row r="1335" spans="1:20" x14ac:dyDescent="0.25">
      <c r="A1335" t="s">
        <v>122</v>
      </c>
      <c r="B1335" t="s">
        <v>619</v>
      </c>
      <c r="C1335" t="s">
        <v>654</v>
      </c>
      <c r="D1335">
        <v>1</v>
      </c>
      <c r="E1335">
        <v>120</v>
      </c>
      <c r="F1335">
        <v>31</v>
      </c>
      <c r="G1335">
        <v>31</v>
      </c>
      <c r="H1335">
        <v>0</v>
      </c>
      <c r="I1335">
        <v>0</v>
      </c>
      <c r="J1335">
        <v>0</v>
      </c>
      <c r="K1335">
        <v>80</v>
      </c>
      <c r="L1335">
        <v>0</v>
      </c>
      <c r="M1335">
        <v>120</v>
      </c>
      <c r="N1335" t="s">
        <v>413</v>
      </c>
      <c r="O1335" t="s">
        <v>413</v>
      </c>
      <c r="P1335" t="s">
        <v>38</v>
      </c>
      <c r="Q1335" t="s">
        <v>38</v>
      </c>
      <c r="S1335" t="s">
        <v>655</v>
      </c>
    </row>
    <row r="1336" spans="1:20" x14ac:dyDescent="0.25">
      <c r="A1336" t="s">
        <v>122</v>
      </c>
      <c r="C1336" t="s">
        <v>787</v>
      </c>
      <c r="D1336">
        <v>0.5</v>
      </c>
      <c r="E1336">
        <v>253</v>
      </c>
      <c r="F1336">
        <v>1.9280999999999999</v>
      </c>
      <c r="G1336">
        <v>19.474399999999999</v>
      </c>
      <c r="H1336">
        <v>14.629149999999999</v>
      </c>
      <c r="I1336">
        <v>11.99235</v>
      </c>
      <c r="J1336">
        <v>75.416650000000004</v>
      </c>
      <c r="K1336">
        <v>498.44785000000002</v>
      </c>
      <c r="L1336">
        <v>0.46310000000000001</v>
      </c>
      <c r="M1336">
        <v>506</v>
      </c>
      <c r="N1336">
        <v>3.8561999999999999</v>
      </c>
      <c r="O1336">
        <v>38.948799999999999</v>
      </c>
      <c r="P1336">
        <v>29.258299999999998</v>
      </c>
      <c r="Q1336">
        <v>23.9847</v>
      </c>
      <c r="R1336">
        <v>150.83330000000001</v>
      </c>
      <c r="S1336">
        <v>996.89570000000003</v>
      </c>
      <c r="T1336">
        <v>0.92620000000000002</v>
      </c>
    </row>
    <row r="1337" spans="1:20" x14ac:dyDescent="0.25">
      <c r="A1337" t="s">
        <v>122</v>
      </c>
      <c r="C1337" t="s">
        <v>716</v>
      </c>
      <c r="D1337">
        <v>2</v>
      </c>
      <c r="E1337">
        <v>560</v>
      </c>
      <c r="F1337">
        <v>31.25</v>
      </c>
      <c r="G1337">
        <v>67.296999999999997</v>
      </c>
      <c r="H1337">
        <v>29.873999999999999</v>
      </c>
      <c r="I1337">
        <v>8.1880000000000006</v>
      </c>
      <c r="J1337">
        <v>0</v>
      </c>
      <c r="K1337">
        <v>747.5</v>
      </c>
      <c r="L1337">
        <v>8.0470000000000006</v>
      </c>
      <c r="M1337">
        <v>280</v>
      </c>
      <c r="N1337">
        <v>15.625</v>
      </c>
      <c r="O1337">
        <v>33.648499999999999</v>
      </c>
      <c r="P1337">
        <v>14.936999999999999</v>
      </c>
      <c r="Q1337">
        <v>4.0940000000000003</v>
      </c>
      <c r="R1337">
        <v>0</v>
      </c>
      <c r="S1337">
        <v>373.75</v>
      </c>
      <c r="T1337">
        <v>4.0235000000000003</v>
      </c>
    </row>
    <row r="1338" spans="1:20" x14ac:dyDescent="0.25">
      <c r="A1338" t="s">
        <v>122</v>
      </c>
      <c r="C1338" t="s">
        <v>121</v>
      </c>
      <c r="D1338">
        <v>2</v>
      </c>
      <c r="E1338">
        <v>314</v>
      </c>
      <c r="F1338">
        <v>1.9</v>
      </c>
      <c r="G1338">
        <v>24.747</v>
      </c>
      <c r="H1338">
        <v>20.361000000000001</v>
      </c>
      <c r="I1338">
        <v>5.1050000000000004</v>
      </c>
      <c r="J1338">
        <v>0</v>
      </c>
      <c r="K1338">
        <v>336.84</v>
      </c>
      <c r="L1338">
        <v>12.311999999999999</v>
      </c>
      <c r="M1338">
        <v>157</v>
      </c>
      <c r="N1338">
        <v>0.95</v>
      </c>
      <c r="O1338">
        <v>12.3735</v>
      </c>
      <c r="P1338">
        <v>10.1805</v>
      </c>
      <c r="Q1338">
        <v>2.5525000000000002</v>
      </c>
      <c r="R1338">
        <v>0</v>
      </c>
      <c r="S1338">
        <v>168.42</v>
      </c>
      <c r="T1338">
        <v>6.1559999999999997</v>
      </c>
    </row>
    <row r="1341" spans="1:20" x14ac:dyDescent="0.25">
      <c r="A1341" s="2" t="s">
        <v>79</v>
      </c>
    </row>
    <row r="1342" spans="1:20" x14ac:dyDescent="0.25">
      <c r="A1342" t="s">
        <v>80</v>
      </c>
      <c r="B1342" t="s">
        <v>81</v>
      </c>
      <c r="C1342" t="s">
        <v>82</v>
      </c>
      <c r="D1342" t="s">
        <v>83</v>
      </c>
      <c r="E1342" t="s">
        <v>84</v>
      </c>
    </row>
    <row r="1343" spans="1:20" x14ac:dyDescent="0.25">
      <c r="A1343" t="s">
        <v>85</v>
      </c>
      <c r="B1343">
        <v>30</v>
      </c>
      <c r="C1343">
        <v>150</v>
      </c>
      <c r="D1343">
        <v>0</v>
      </c>
      <c r="E1343" t="s">
        <v>86</v>
      </c>
    </row>
    <row r="1346" spans="1:20" x14ac:dyDescent="0.25">
      <c r="A1346" s="2" t="s">
        <v>88</v>
      </c>
    </row>
    <row r="1347" spans="1:20" x14ac:dyDescent="0.25">
      <c r="E1347" s="2" t="s">
        <v>15</v>
      </c>
      <c r="F1347" s="2" t="s">
        <v>16</v>
      </c>
      <c r="G1347" s="2" t="s">
        <v>89</v>
      </c>
      <c r="H1347" s="2" t="s">
        <v>90</v>
      </c>
      <c r="I1347" s="2" t="s">
        <v>19</v>
      </c>
      <c r="J1347" s="2" t="s">
        <v>20</v>
      </c>
      <c r="K1347" s="2" t="s">
        <v>21</v>
      </c>
      <c r="L1347" s="2" t="s">
        <v>22</v>
      </c>
    </row>
    <row r="1348" spans="1:20" x14ac:dyDescent="0.25">
      <c r="E1348">
        <v>3131</v>
      </c>
      <c r="F1348">
        <v>125.78</v>
      </c>
      <c r="G1348">
        <v>450.32</v>
      </c>
      <c r="H1348">
        <v>131.4</v>
      </c>
      <c r="I1348">
        <v>96.25</v>
      </c>
      <c r="J1348">
        <v>85.42</v>
      </c>
      <c r="K1348" t="s">
        <v>788</v>
      </c>
      <c r="L1348">
        <v>100.62</v>
      </c>
    </row>
    <row r="1349" spans="1:20" x14ac:dyDescent="0.25">
      <c r="E1349" s="2" t="s">
        <v>92</v>
      </c>
      <c r="F1349" t="s">
        <v>686</v>
      </c>
    </row>
    <row r="1350" spans="1:20" x14ac:dyDescent="0.25">
      <c r="E1350" s="2" t="s">
        <v>94</v>
      </c>
      <c r="F1350" t="s">
        <v>789</v>
      </c>
    </row>
    <row r="1351" spans="1:20" x14ac:dyDescent="0.25">
      <c r="E1351" s="2" t="s">
        <v>82</v>
      </c>
      <c r="F1351">
        <v>150</v>
      </c>
    </row>
    <row r="1352" spans="1:20" x14ac:dyDescent="0.25">
      <c r="E1352" t="s">
        <v>96</v>
      </c>
      <c r="F1352">
        <f>3131-F1351</f>
        <v>2981</v>
      </c>
    </row>
    <row r="1354" spans="1:20" ht="15.75" x14ac:dyDescent="0.25">
      <c r="A1354" s="1" t="s">
        <v>0</v>
      </c>
      <c r="B1354" s="2" t="s">
        <v>790</v>
      </c>
    </row>
    <row r="1356" spans="1:20" ht="15.75" x14ac:dyDescent="0.25">
      <c r="A1356" s="1" t="s">
        <v>2</v>
      </c>
    </row>
    <row r="1357" spans="1:20" x14ac:dyDescent="0.25">
      <c r="A1357" s="2" t="s">
        <v>3</v>
      </c>
      <c r="B1357" s="2" t="s">
        <v>4</v>
      </c>
      <c r="C1357" s="2" t="s">
        <v>5</v>
      </c>
      <c r="D1357" s="2" t="s">
        <v>6</v>
      </c>
      <c r="E1357" s="2" t="s">
        <v>7</v>
      </c>
      <c r="F1357" s="2" t="s">
        <v>8</v>
      </c>
      <c r="G1357" s="2" t="s">
        <v>9</v>
      </c>
      <c r="H1357" s="2" t="s">
        <v>10</v>
      </c>
      <c r="I1357" s="2" t="s">
        <v>11</v>
      </c>
      <c r="J1357" s="2" t="s">
        <v>12</v>
      </c>
      <c r="K1357" s="2" t="s">
        <v>13</v>
      </c>
      <c r="L1357" s="2" t="s">
        <v>14</v>
      </c>
      <c r="M1357" s="2" t="s">
        <v>15</v>
      </c>
      <c r="N1357" s="2" t="s">
        <v>16</v>
      </c>
      <c r="O1357" s="2" t="s">
        <v>17</v>
      </c>
      <c r="P1357" s="2" t="s">
        <v>18</v>
      </c>
      <c r="Q1357" s="2" t="s">
        <v>19</v>
      </c>
      <c r="R1357" s="2" t="s">
        <v>20</v>
      </c>
      <c r="S1357" s="2" t="s">
        <v>21</v>
      </c>
      <c r="T1357" s="2" t="s">
        <v>22</v>
      </c>
    </row>
    <row r="1358" spans="1:20" x14ac:dyDescent="0.25">
      <c r="A1358" t="s">
        <v>23</v>
      </c>
      <c r="B1358" t="s">
        <v>24</v>
      </c>
      <c r="C1358" t="s">
        <v>25</v>
      </c>
      <c r="D1358">
        <v>2</v>
      </c>
      <c r="E1358">
        <v>120</v>
      </c>
      <c r="F1358">
        <v>14</v>
      </c>
      <c r="G1358">
        <v>16</v>
      </c>
      <c r="H1358">
        <v>5</v>
      </c>
      <c r="I1358">
        <v>2</v>
      </c>
      <c r="J1358">
        <v>0</v>
      </c>
      <c r="K1358">
        <v>320</v>
      </c>
      <c r="L1358">
        <v>1</v>
      </c>
      <c r="M1358">
        <v>60</v>
      </c>
      <c r="N1358" t="s">
        <v>26</v>
      </c>
      <c r="O1358" t="s">
        <v>27</v>
      </c>
      <c r="P1358" t="s">
        <v>28</v>
      </c>
      <c r="Q1358" t="s">
        <v>29</v>
      </c>
      <c r="R1358" t="s">
        <v>30</v>
      </c>
      <c r="S1358" t="s">
        <v>31</v>
      </c>
      <c r="T1358" t="s">
        <v>32</v>
      </c>
    </row>
    <row r="1359" spans="1:20" x14ac:dyDescent="0.25">
      <c r="A1359" t="s">
        <v>23</v>
      </c>
      <c r="B1359" t="s">
        <v>33</v>
      </c>
      <c r="C1359" t="s">
        <v>34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1:20" x14ac:dyDescent="0.25">
      <c r="A1360" t="s">
        <v>23</v>
      </c>
      <c r="C1360" t="s">
        <v>40</v>
      </c>
      <c r="D1360">
        <v>1</v>
      </c>
      <c r="E1360">
        <v>550</v>
      </c>
      <c r="F1360">
        <v>7</v>
      </c>
      <c r="G1360">
        <v>53</v>
      </c>
      <c r="H1360">
        <v>29.5</v>
      </c>
      <c r="I1360">
        <v>17.5</v>
      </c>
      <c r="J1360">
        <v>0</v>
      </c>
      <c r="K1360">
        <v>51.5</v>
      </c>
      <c r="L1360">
        <v>15</v>
      </c>
      <c r="M1360">
        <v>550</v>
      </c>
      <c r="N1360">
        <v>7</v>
      </c>
      <c r="O1360">
        <v>53</v>
      </c>
      <c r="P1360">
        <v>29.5</v>
      </c>
      <c r="Q1360">
        <v>17.5</v>
      </c>
      <c r="R1360">
        <v>0</v>
      </c>
      <c r="S1360">
        <v>51.5</v>
      </c>
      <c r="T1360">
        <v>15</v>
      </c>
    </row>
    <row r="1361" spans="1:20" x14ac:dyDescent="0.25">
      <c r="A1361" t="s">
        <v>23</v>
      </c>
      <c r="C1361" t="s">
        <v>44</v>
      </c>
      <c r="D1361">
        <v>1</v>
      </c>
      <c r="E1361">
        <v>105</v>
      </c>
      <c r="F1361">
        <v>14.430999999999999</v>
      </c>
      <c r="G1361">
        <v>26.95</v>
      </c>
      <c r="H1361">
        <v>0.39</v>
      </c>
      <c r="I1361">
        <v>1.29</v>
      </c>
      <c r="J1361">
        <v>0</v>
      </c>
      <c r="K1361">
        <v>1.18</v>
      </c>
      <c r="L1361">
        <v>3.0680000000000001</v>
      </c>
      <c r="M1361">
        <v>105</v>
      </c>
      <c r="N1361" t="s">
        <v>45</v>
      </c>
      <c r="O1361" t="s">
        <v>46</v>
      </c>
      <c r="P1361" t="s">
        <v>47</v>
      </c>
      <c r="Q1361" t="s">
        <v>48</v>
      </c>
      <c r="R1361" t="s">
        <v>30</v>
      </c>
      <c r="S1361" t="s">
        <v>49</v>
      </c>
      <c r="T1361" t="s">
        <v>50</v>
      </c>
    </row>
    <row r="1362" spans="1:20" x14ac:dyDescent="0.25">
      <c r="A1362" t="s">
        <v>23</v>
      </c>
      <c r="C1362" t="s">
        <v>791</v>
      </c>
      <c r="D1362">
        <v>2</v>
      </c>
      <c r="E1362">
        <v>92</v>
      </c>
      <c r="F1362">
        <v>14.084</v>
      </c>
      <c r="G1362">
        <v>22.12</v>
      </c>
      <c r="H1362">
        <v>0.86</v>
      </c>
      <c r="I1362">
        <v>1.92</v>
      </c>
      <c r="J1362">
        <v>0</v>
      </c>
      <c r="K1362">
        <v>2.88</v>
      </c>
      <c r="L1362">
        <v>5.76</v>
      </c>
      <c r="M1362">
        <v>46</v>
      </c>
      <c r="N1362" t="s">
        <v>792</v>
      </c>
      <c r="O1362" t="s">
        <v>793</v>
      </c>
      <c r="P1362" t="s">
        <v>231</v>
      </c>
      <c r="Q1362" t="s">
        <v>794</v>
      </c>
      <c r="R1362" t="s">
        <v>30</v>
      </c>
      <c r="S1362" t="s">
        <v>795</v>
      </c>
      <c r="T1362" t="s">
        <v>796</v>
      </c>
    </row>
    <row r="1363" spans="1:20" x14ac:dyDescent="0.25">
      <c r="A1363" t="s">
        <v>51</v>
      </c>
      <c r="C1363" t="s">
        <v>726</v>
      </c>
      <c r="D1363">
        <v>2</v>
      </c>
      <c r="E1363">
        <v>252</v>
      </c>
      <c r="F1363">
        <v>4.5199999999999996</v>
      </c>
      <c r="G1363">
        <v>35.96</v>
      </c>
      <c r="H1363">
        <v>9.24</v>
      </c>
      <c r="I1363">
        <v>4.4400000000000004</v>
      </c>
      <c r="J1363">
        <v>0</v>
      </c>
      <c r="K1363">
        <v>4</v>
      </c>
      <c r="L1363">
        <v>2.3334000000000001</v>
      </c>
      <c r="M1363">
        <v>126</v>
      </c>
      <c r="N1363">
        <v>2.2599999999999998</v>
      </c>
      <c r="O1363">
        <v>17.98</v>
      </c>
      <c r="P1363">
        <v>4.62</v>
      </c>
      <c r="Q1363">
        <v>2.2200000000000002</v>
      </c>
      <c r="R1363">
        <v>0</v>
      </c>
      <c r="S1363">
        <v>2</v>
      </c>
      <c r="T1363">
        <v>1.1667000000000001</v>
      </c>
    </row>
    <row r="1364" spans="1:20" x14ac:dyDescent="0.25">
      <c r="A1364" t="s">
        <v>51</v>
      </c>
      <c r="B1364" t="s">
        <v>69</v>
      </c>
      <c r="C1364" t="s">
        <v>70</v>
      </c>
      <c r="D1364">
        <v>3</v>
      </c>
      <c r="E1364">
        <v>210</v>
      </c>
      <c r="F1364">
        <v>0</v>
      </c>
      <c r="G1364">
        <v>6</v>
      </c>
      <c r="H1364">
        <v>10.5</v>
      </c>
      <c r="I1364">
        <v>24</v>
      </c>
      <c r="J1364">
        <v>0</v>
      </c>
      <c r="K1364">
        <v>60</v>
      </c>
      <c r="L1364">
        <v>1.5</v>
      </c>
      <c r="M1364">
        <v>70</v>
      </c>
      <c r="N1364" t="s">
        <v>38</v>
      </c>
      <c r="O1364" t="s">
        <v>56</v>
      </c>
      <c r="P1364" t="s">
        <v>71</v>
      </c>
      <c r="Q1364" t="s">
        <v>27</v>
      </c>
      <c r="R1364" t="s">
        <v>30</v>
      </c>
      <c r="S1364" t="s">
        <v>72</v>
      </c>
      <c r="T1364" t="s">
        <v>32</v>
      </c>
    </row>
    <row r="1365" spans="1:20" x14ac:dyDescent="0.25">
      <c r="A1365" t="s">
        <v>51</v>
      </c>
      <c r="C1365" t="s">
        <v>132</v>
      </c>
      <c r="D1365">
        <v>1</v>
      </c>
      <c r="E1365">
        <v>188</v>
      </c>
      <c r="F1365">
        <v>2.6909999999999998</v>
      </c>
      <c r="G1365">
        <v>6.9</v>
      </c>
      <c r="H1365">
        <v>15.98</v>
      </c>
      <c r="I1365">
        <v>7.7</v>
      </c>
      <c r="J1365">
        <v>0</v>
      </c>
      <c r="K1365">
        <v>5.44</v>
      </c>
      <c r="L1365">
        <v>2.56</v>
      </c>
      <c r="M1365">
        <v>188</v>
      </c>
      <c r="N1365" t="s">
        <v>133</v>
      </c>
      <c r="O1365" t="s">
        <v>134</v>
      </c>
      <c r="P1365" t="s">
        <v>135</v>
      </c>
      <c r="Q1365" t="s">
        <v>136</v>
      </c>
      <c r="R1365" t="s">
        <v>30</v>
      </c>
      <c r="S1365" t="s">
        <v>137</v>
      </c>
      <c r="T1365" t="s">
        <v>138</v>
      </c>
    </row>
    <row r="1366" spans="1:20" x14ac:dyDescent="0.25">
      <c r="A1366" t="s">
        <v>122</v>
      </c>
      <c r="B1366" t="s">
        <v>389</v>
      </c>
      <c r="C1366" t="s">
        <v>390</v>
      </c>
      <c r="D1366">
        <v>0.5</v>
      </c>
      <c r="E1366">
        <v>7.5</v>
      </c>
      <c r="F1366">
        <v>0.5</v>
      </c>
      <c r="G1366">
        <v>1</v>
      </c>
      <c r="H1366">
        <v>0</v>
      </c>
      <c r="I1366">
        <v>0.5</v>
      </c>
      <c r="J1366">
        <v>0</v>
      </c>
      <c r="K1366">
        <v>7.5</v>
      </c>
      <c r="L1366">
        <v>0</v>
      </c>
      <c r="M1366">
        <v>15</v>
      </c>
      <c r="N1366" t="s">
        <v>29</v>
      </c>
      <c r="O1366" t="s">
        <v>56</v>
      </c>
      <c r="P1366" t="s">
        <v>38</v>
      </c>
      <c r="Q1366" t="s">
        <v>29</v>
      </c>
      <c r="R1366" t="s">
        <v>30</v>
      </c>
      <c r="S1366" t="s">
        <v>305</v>
      </c>
      <c r="T1366" t="s">
        <v>38</v>
      </c>
    </row>
    <row r="1367" spans="1:20" x14ac:dyDescent="0.25">
      <c r="A1367" t="s">
        <v>122</v>
      </c>
      <c r="B1367" t="s">
        <v>174</v>
      </c>
      <c r="C1367" t="s">
        <v>785</v>
      </c>
      <c r="D1367">
        <v>3</v>
      </c>
      <c r="E1367">
        <v>270</v>
      </c>
      <c r="F1367">
        <v>3</v>
      </c>
      <c r="G1367">
        <v>57</v>
      </c>
      <c r="H1367">
        <v>1.5</v>
      </c>
      <c r="I1367">
        <v>21</v>
      </c>
      <c r="J1367">
        <v>0</v>
      </c>
      <c r="K1367">
        <v>1380</v>
      </c>
      <c r="L1367">
        <v>18</v>
      </c>
      <c r="M1367">
        <v>90</v>
      </c>
      <c r="N1367" t="s">
        <v>29</v>
      </c>
      <c r="O1367" t="s">
        <v>192</v>
      </c>
      <c r="P1367" t="s">
        <v>32</v>
      </c>
      <c r="Q1367" t="s">
        <v>26</v>
      </c>
      <c r="R1367" t="s">
        <v>30</v>
      </c>
      <c r="S1367" t="s">
        <v>786</v>
      </c>
      <c r="T1367" t="s">
        <v>55</v>
      </c>
    </row>
    <row r="1368" spans="1:20" x14ac:dyDescent="0.25">
      <c r="A1368" t="s">
        <v>122</v>
      </c>
      <c r="B1368" t="s">
        <v>757</v>
      </c>
      <c r="C1368" t="s">
        <v>758</v>
      </c>
      <c r="D1368">
        <v>1.5</v>
      </c>
      <c r="E1368">
        <v>7.5</v>
      </c>
      <c r="F1368">
        <v>3</v>
      </c>
      <c r="G1368">
        <v>6</v>
      </c>
      <c r="H1368">
        <v>0</v>
      </c>
      <c r="I1368">
        <v>0</v>
      </c>
      <c r="J1368">
        <v>0</v>
      </c>
      <c r="K1368">
        <v>0</v>
      </c>
      <c r="L1368">
        <v>3</v>
      </c>
      <c r="M1368">
        <v>5</v>
      </c>
      <c r="N1368" t="s">
        <v>56</v>
      </c>
      <c r="O1368" t="s">
        <v>143</v>
      </c>
      <c r="P1368" t="s">
        <v>38</v>
      </c>
      <c r="Q1368" t="s">
        <v>38</v>
      </c>
      <c r="R1368" t="s">
        <v>30</v>
      </c>
      <c r="S1368" t="s">
        <v>30</v>
      </c>
      <c r="T1368" t="s">
        <v>56</v>
      </c>
    </row>
    <row r="1369" spans="1:20" x14ac:dyDescent="0.25">
      <c r="A1369" t="s">
        <v>122</v>
      </c>
      <c r="B1369" t="s">
        <v>210</v>
      </c>
      <c r="C1369" t="s">
        <v>797</v>
      </c>
      <c r="D1369">
        <v>1</v>
      </c>
      <c r="E1369">
        <v>10</v>
      </c>
      <c r="F1369">
        <v>1</v>
      </c>
      <c r="G1369">
        <v>2</v>
      </c>
      <c r="H1369">
        <v>0</v>
      </c>
      <c r="I1369">
        <v>1</v>
      </c>
      <c r="J1369">
        <v>0</v>
      </c>
      <c r="K1369">
        <v>0</v>
      </c>
      <c r="L1369">
        <v>1</v>
      </c>
      <c r="M1369">
        <v>10</v>
      </c>
      <c r="N1369" t="s">
        <v>29</v>
      </c>
      <c r="O1369" t="s">
        <v>56</v>
      </c>
      <c r="P1369" t="s">
        <v>38</v>
      </c>
      <c r="Q1369" t="s">
        <v>29</v>
      </c>
      <c r="R1369" t="s">
        <v>30</v>
      </c>
      <c r="S1369" t="s">
        <v>30</v>
      </c>
      <c r="T1369" t="s">
        <v>29</v>
      </c>
    </row>
    <row r="1370" spans="1:20" x14ac:dyDescent="0.25">
      <c r="A1370" t="s">
        <v>122</v>
      </c>
      <c r="B1370" t="s">
        <v>627</v>
      </c>
      <c r="C1370" t="s">
        <v>628</v>
      </c>
      <c r="D1370">
        <v>0.5</v>
      </c>
      <c r="E1370">
        <v>22.5</v>
      </c>
      <c r="F1370">
        <v>3</v>
      </c>
      <c r="G1370">
        <v>4.5</v>
      </c>
      <c r="H1370">
        <v>0</v>
      </c>
      <c r="I1370">
        <v>1.5</v>
      </c>
      <c r="J1370">
        <v>0</v>
      </c>
      <c r="K1370">
        <v>0</v>
      </c>
      <c r="L1370">
        <v>0</v>
      </c>
      <c r="M1370">
        <v>45</v>
      </c>
      <c r="N1370" t="s">
        <v>55</v>
      </c>
      <c r="O1370" t="s">
        <v>164</v>
      </c>
      <c r="P1370" t="s">
        <v>38</v>
      </c>
      <c r="Q1370" t="s">
        <v>61</v>
      </c>
      <c r="R1370" t="s">
        <v>30</v>
      </c>
      <c r="S1370" t="s">
        <v>30</v>
      </c>
      <c r="T1370" t="s">
        <v>38</v>
      </c>
    </row>
    <row r="1371" spans="1:20" x14ac:dyDescent="0.25">
      <c r="A1371" t="s">
        <v>122</v>
      </c>
      <c r="B1371" t="s">
        <v>302</v>
      </c>
      <c r="C1371" t="s">
        <v>303</v>
      </c>
      <c r="D1371">
        <v>1.5</v>
      </c>
      <c r="E1371">
        <v>390</v>
      </c>
      <c r="F1371">
        <v>3</v>
      </c>
      <c r="G1371">
        <v>48</v>
      </c>
      <c r="H1371">
        <v>13.5</v>
      </c>
      <c r="I1371">
        <v>15</v>
      </c>
      <c r="J1371">
        <v>22.5</v>
      </c>
      <c r="K1371">
        <v>750</v>
      </c>
      <c r="L1371">
        <v>3</v>
      </c>
      <c r="M1371">
        <v>260</v>
      </c>
      <c r="N1371" t="s">
        <v>56</v>
      </c>
      <c r="O1371" t="s">
        <v>304</v>
      </c>
      <c r="P1371" t="s">
        <v>164</v>
      </c>
      <c r="Q1371" t="s">
        <v>165</v>
      </c>
      <c r="R1371" t="s">
        <v>305</v>
      </c>
      <c r="S1371" t="s">
        <v>306</v>
      </c>
      <c r="T1371" t="s">
        <v>56</v>
      </c>
    </row>
    <row r="1372" spans="1:20" x14ac:dyDescent="0.25">
      <c r="A1372" t="s">
        <v>122</v>
      </c>
      <c r="C1372" t="s">
        <v>75</v>
      </c>
      <c r="D1372">
        <v>1</v>
      </c>
      <c r="E1372">
        <v>119</v>
      </c>
      <c r="F1372">
        <v>0</v>
      </c>
      <c r="G1372">
        <v>0</v>
      </c>
      <c r="H1372">
        <v>13.5</v>
      </c>
      <c r="I1372">
        <v>0</v>
      </c>
      <c r="J1372">
        <v>0</v>
      </c>
      <c r="K1372">
        <v>0.27</v>
      </c>
      <c r="L1372">
        <v>0</v>
      </c>
      <c r="M1372">
        <v>119</v>
      </c>
      <c r="N1372" t="s">
        <v>38</v>
      </c>
      <c r="O1372" t="s">
        <v>76</v>
      </c>
      <c r="P1372" t="s">
        <v>77</v>
      </c>
      <c r="Q1372" t="s">
        <v>76</v>
      </c>
      <c r="R1372" t="s">
        <v>30</v>
      </c>
      <c r="S1372" t="s">
        <v>78</v>
      </c>
      <c r="T1372" t="s">
        <v>38</v>
      </c>
    </row>
    <row r="1375" spans="1:20" x14ac:dyDescent="0.25">
      <c r="A1375" s="2" t="s">
        <v>79</v>
      </c>
    </row>
    <row r="1376" spans="1:20" x14ac:dyDescent="0.25">
      <c r="A1376" t="s">
        <v>80</v>
      </c>
      <c r="B1376" t="s">
        <v>81</v>
      </c>
      <c r="C1376" t="s">
        <v>82</v>
      </c>
      <c r="D1376" t="s">
        <v>83</v>
      </c>
      <c r="E1376" t="s">
        <v>84</v>
      </c>
    </row>
    <row r="1377" spans="1:20" x14ac:dyDescent="0.25">
      <c r="A1377" t="s">
        <v>85</v>
      </c>
      <c r="B1377">
        <v>30</v>
      </c>
      <c r="C1377">
        <v>76</v>
      </c>
      <c r="D1377">
        <v>0</v>
      </c>
      <c r="E1377" t="s">
        <v>86</v>
      </c>
    </row>
    <row r="1380" spans="1:20" x14ac:dyDescent="0.25">
      <c r="A1380" s="2" t="s">
        <v>88</v>
      </c>
    </row>
    <row r="1381" spans="1:20" x14ac:dyDescent="0.25">
      <c r="E1381" s="2" t="s">
        <v>15</v>
      </c>
      <c r="F1381" s="2" t="s">
        <v>16</v>
      </c>
      <c r="G1381" s="2" t="s">
        <v>89</v>
      </c>
      <c r="H1381" s="2" t="s">
        <v>90</v>
      </c>
      <c r="I1381" s="2" t="s">
        <v>19</v>
      </c>
      <c r="J1381" s="2" t="s">
        <v>20</v>
      </c>
      <c r="K1381" s="2" t="s">
        <v>21</v>
      </c>
      <c r="L1381" s="2" t="s">
        <v>22</v>
      </c>
    </row>
    <row r="1382" spans="1:20" x14ac:dyDescent="0.25">
      <c r="E1382">
        <v>2343.5</v>
      </c>
      <c r="F1382">
        <v>70.23</v>
      </c>
      <c r="G1382">
        <v>285.43</v>
      </c>
      <c r="H1382">
        <v>99.97</v>
      </c>
      <c r="I1382">
        <v>97.85</v>
      </c>
      <c r="J1382">
        <v>22.5</v>
      </c>
      <c r="K1382" t="s">
        <v>798</v>
      </c>
      <c r="L1382">
        <v>56.22</v>
      </c>
    </row>
    <row r="1383" spans="1:20" x14ac:dyDescent="0.25">
      <c r="E1383" s="2" t="s">
        <v>92</v>
      </c>
      <c r="F1383" t="s">
        <v>686</v>
      </c>
    </row>
    <row r="1384" spans="1:20" x14ac:dyDescent="0.25">
      <c r="E1384" s="2" t="s">
        <v>94</v>
      </c>
      <c r="F1384" t="s">
        <v>799</v>
      </c>
    </row>
    <row r="1385" spans="1:20" x14ac:dyDescent="0.25">
      <c r="E1385" s="2" t="s">
        <v>82</v>
      </c>
      <c r="F1385">
        <v>76</v>
      </c>
    </row>
    <row r="1386" spans="1:20" x14ac:dyDescent="0.25">
      <c r="E1386" t="s">
        <v>96</v>
      </c>
      <c r="F1386">
        <f>2343.5-F1385</f>
        <v>2267.5</v>
      </c>
    </row>
    <row r="1388" spans="1:20" ht="15.75" x14ac:dyDescent="0.25">
      <c r="A1388" s="1" t="s">
        <v>0</v>
      </c>
      <c r="B1388" s="2" t="s">
        <v>800</v>
      </c>
    </row>
    <row r="1390" spans="1:20" ht="15.75" x14ac:dyDescent="0.25">
      <c r="A1390" s="1" t="s">
        <v>2</v>
      </c>
    </row>
    <row r="1391" spans="1:20" x14ac:dyDescent="0.25">
      <c r="A1391" s="2" t="s">
        <v>3</v>
      </c>
      <c r="B1391" s="2" t="s">
        <v>4</v>
      </c>
      <c r="C1391" s="2" t="s">
        <v>5</v>
      </c>
      <c r="D1391" s="2" t="s">
        <v>6</v>
      </c>
      <c r="E1391" s="2" t="s">
        <v>7</v>
      </c>
      <c r="F1391" s="2" t="s">
        <v>8</v>
      </c>
      <c r="G1391" s="2" t="s">
        <v>9</v>
      </c>
      <c r="H1391" s="2" t="s">
        <v>10</v>
      </c>
      <c r="I1391" s="2" t="s">
        <v>11</v>
      </c>
      <c r="J1391" s="2" t="s">
        <v>12</v>
      </c>
      <c r="K1391" s="2" t="s">
        <v>13</v>
      </c>
      <c r="L1391" s="2" t="s">
        <v>14</v>
      </c>
      <c r="M1391" s="2" t="s">
        <v>15</v>
      </c>
      <c r="N1391" s="2" t="s">
        <v>16</v>
      </c>
      <c r="O1391" s="2" t="s">
        <v>17</v>
      </c>
      <c r="P1391" s="2" t="s">
        <v>18</v>
      </c>
      <c r="Q1391" s="2" t="s">
        <v>19</v>
      </c>
      <c r="R1391" s="2" t="s">
        <v>20</v>
      </c>
      <c r="S1391" s="2" t="s">
        <v>21</v>
      </c>
      <c r="T1391" s="2" t="s">
        <v>22</v>
      </c>
    </row>
    <row r="1392" spans="1:20" x14ac:dyDescent="0.25">
      <c r="A1392" t="s">
        <v>23</v>
      </c>
      <c r="B1392" t="s">
        <v>24</v>
      </c>
      <c r="C1392" t="s">
        <v>25</v>
      </c>
      <c r="D1392">
        <v>1.5</v>
      </c>
      <c r="E1392">
        <v>90</v>
      </c>
      <c r="F1392">
        <v>10.5</v>
      </c>
      <c r="G1392">
        <v>12</v>
      </c>
      <c r="H1392">
        <v>3.75</v>
      </c>
      <c r="I1392">
        <v>1.5</v>
      </c>
      <c r="J1392">
        <v>0</v>
      </c>
      <c r="K1392">
        <v>240</v>
      </c>
      <c r="L1392">
        <v>0.75</v>
      </c>
      <c r="M1392">
        <v>60</v>
      </c>
      <c r="N1392" t="s">
        <v>26</v>
      </c>
      <c r="O1392" t="s">
        <v>27</v>
      </c>
      <c r="P1392" t="s">
        <v>28</v>
      </c>
      <c r="Q1392" t="s">
        <v>29</v>
      </c>
      <c r="R1392" t="s">
        <v>30</v>
      </c>
      <c r="S1392" t="s">
        <v>31</v>
      </c>
      <c r="T1392" t="s">
        <v>32</v>
      </c>
    </row>
    <row r="1393" spans="1:20" x14ac:dyDescent="0.25">
      <c r="A1393" t="s">
        <v>23</v>
      </c>
      <c r="B1393" t="s">
        <v>33</v>
      </c>
      <c r="C1393" t="s">
        <v>34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</row>
    <row r="1394" spans="1:20" x14ac:dyDescent="0.25">
      <c r="A1394" t="s">
        <v>23</v>
      </c>
      <c r="C1394" t="s">
        <v>40</v>
      </c>
      <c r="D1394">
        <v>1</v>
      </c>
      <c r="E1394">
        <v>550</v>
      </c>
      <c r="F1394">
        <v>7</v>
      </c>
      <c r="G1394">
        <v>53</v>
      </c>
      <c r="H1394">
        <v>29.5</v>
      </c>
      <c r="I1394">
        <v>17.5</v>
      </c>
      <c r="J1394">
        <v>0</v>
      </c>
      <c r="K1394">
        <v>51.5</v>
      </c>
      <c r="L1394">
        <v>15</v>
      </c>
      <c r="M1394">
        <v>550</v>
      </c>
      <c r="N1394">
        <v>7</v>
      </c>
      <c r="O1394">
        <v>53</v>
      </c>
      <c r="P1394">
        <v>29.5</v>
      </c>
      <c r="Q1394">
        <v>17.5</v>
      </c>
      <c r="R1394">
        <v>0</v>
      </c>
      <c r="S1394">
        <v>51.5</v>
      </c>
      <c r="T1394">
        <v>15</v>
      </c>
    </row>
    <row r="1395" spans="1:20" x14ac:dyDescent="0.25">
      <c r="A1395" t="s">
        <v>23</v>
      </c>
      <c r="B1395" t="s">
        <v>24</v>
      </c>
      <c r="C1395" t="s">
        <v>801</v>
      </c>
      <c r="D1395">
        <v>0.5</v>
      </c>
      <c r="E1395">
        <v>22.5</v>
      </c>
      <c r="F1395">
        <v>0</v>
      </c>
      <c r="G1395">
        <v>0.5</v>
      </c>
      <c r="H1395">
        <v>2.25</v>
      </c>
      <c r="I1395">
        <v>0</v>
      </c>
      <c r="J1395">
        <v>0</v>
      </c>
      <c r="K1395">
        <v>15</v>
      </c>
      <c r="L1395">
        <v>0</v>
      </c>
      <c r="M1395">
        <v>45</v>
      </c>
      <c r="N1395" t="s">
        <v>38</v>
      </c>
      <c r="O1395" t="s">
        <v>29</v>
      </c>
      <c r="P1395" t="s">
        <v>114</v>
      </c>
      <c r="Q1395" t="s">
        <v>38</v>
      </c>
      <c r="R1395" t="s">
        <v>30</v>
      </c>
      <c r="S1395" t="s">
        <v>173</v>
      </c>
      <c r="T1395" t="s">
        <v>38</v>
      </c>
    </row>
    <row r="1396" spans="1:20" x14ac:dyDescent="0.25">
      <c r="A1396" t="s">
        <v>23</v>
      </c>
      <c r="B1396" t="s">
        <v>42</v>
      </c>
      <c r="C1396" t="s">
        <v>43</v>
      </c>
      <c r="D1396">
        <v>2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1:20" x14ac:dyDescent="0.25">
      <c r="A1397" t="s">
        <v>23</v>
      </c>
      <c r="C1397" t="s">
        <v>44</v>
      </c>
      <c r="D1397">
        <v>1</v>
      </c>
      <c r="E1397">
        <v>105</v>
      </c>
      <c r="F1397">
        <v>14.430999999999999</v>
      </c>
      <c r="G1397">
        <v>26.95</v>
      </c>
      <c r="H1397">
        <v>0.39</v>
      </c>
      <c r="I1397">
        <v>1.29</v>
      </c>
      <c r="J1397">
        <v>0</v>
      </c>
      <c r="K1397">
        <v>1.18</v>
      </c>
      <c r="L1397">
        <v>3.0680000000000001</v>
      </c>
      <c r="M1397">
        <v>105</v>
      </c>
      <c r="N1397" t="s">
        <v>45</v>
      </c>
      <c r="O1397" t="s">
        <v>46</v>
      </c>
      <c r="P1397" t="s">
        <v>47</v>
      </c>
      <c r="Q1397" t="s">
        <v>48</v>
      </c>
      <c r="R1397" t="s">
        <v>30</v>
      </c>
      <c r="S1397" t="s">
        <v>49</v>
      </c>
      <c r="T1397" t="s">
        <v>50</v>
      </c>
    </row>
    <row r="1398" spans="1:20" x14ac:dyDescent="0.25">
      <c r="A1398" t="s">
        <v>23</v>
      </c>
      <c r="C1398" t="s">
        <v>802</v>
      </c>
      <c r="D1398">
        <v>0.5</v>
      </c>
      <c r="E1398">
        <v>31</v>
      </c>
      <c r="F1398">
        <v>3.5135000000000001</v>
      </c>
      <c r="G1398">
        <v>6.92</v>
      </c>
      <c r="H1398">
        <v>0.35499999999999998</v>
      </c>
      <c r="I1398">
        <v>1</v>
      </c>
      <c r="J1398">
        <v>0</v>
      </c>
      <c r="K1398">
        <v>0.72</v>
      </c>
      <c r="L1398">
        <v>3.8159999999999998</v>
      </c>
      <c r="M1398">
        <v>62</v>
      </c>
      <c r="N1398" t="s">
        <v>803</v>
      </c>
      <c r="O1398" t="s">
        <v>804</v>
      </c>
      <c r="P1398" t="s">
        <v>805</v>
      </c>
      <c r="Q1398" t="s">
        <v>806</v>
      </c>
      <c r="R1398" t="s">
        <v>30</v>
      </c>
      <c r="S1398" t="s">
        <v>795</v>
      </c>
      <c r="T1398" t="s">
        <v>807</v>
      </c>
    </row>
    <row r="1399" spans="1:20" x14ac:dyDescent="0.25">
      <c r="A1399" t="s">
        <v>23</v>
      </c>
      <c r="C1399" t="s">
        <v>561</v>
      </c>
      <c r="D1399">
        <v>2</v>
      </c>
      <c r="E1399">
        <v>144</v>
      </c>
      <c r="F1399">
        <v>23.786000000000001</v>
      </c>
      <c r="G1399">
        <v>32.54</v>
      </c>
      <c r="H1399">
        <v>2.04</v>
      </c>
      <c r="I1399">
        <v>2.9</v>
      </c>
      <c r="J1399">
        <v>0</v>
      </c>
      <c r="K1399">
        <v>5.22</v>
      </c>
      <c r="L1399">
        <v>6.96</v>
      </c>
      <c r="M1399">
        <v>72</v>
      </c>
      <c r="N1399" t="s">
        <v>562</v>
      </c>
      <c r="O1399" t="s">
        <v>563</v>
      </c>
      <c r="P1399" t="s">
        <v>564</v>
      </c>
      <c r="Q1399" t="s">
        <v>565</v>
      </c>
      <c r="R1399" t="s">
        <v>30</v>
      </c>
      <c r="S1399" t="s">
        <v>566</v>
      </c>
      <c r="T1399" t="s">
        <v>567</v>
      </c>
    </row>
    <row r="1400" spans="1:20" x14ac:dyDescent="0.25">
      <c r="A1400" t="s">
        <v>51</v>
      </c>
      <c r="C1400" t="s">
        <v>123</v>
      </c>
      <c r="D1400">
        <v>2</v>
      </c>
      <c r="E1400">
        <v>184</v>
      </c>
      <c r="F1400">
        <v>2.5339999999999998</v>
      </c>
      <c r="G1400">
        <v>33.92</v>
      </c>
      <c r="H1400">
        <v>3.56</v>
      </c>
      <c r="I1400">
        <v>5.54</v>
      </c>
      <c r="J1400">
        <v>0</v>
      </c>
      <c r="K1400">
        <v>228.36</v>
      </c>
      <c r="L1400">
        <v>3.96</v>
      </c>
      <c r="M1400">
        <v>92</v>
      </c>
      <c r="N1400" t="s">
        <v>124</v>
      </c>
      <c r="O1400" t="s">
        <v>125</v>
      </c>
      <c r="P1400" t="s">
        <v>126</v>
      </c>
      <c r="Q1400" t="s">
        <v>127</v>
      </c>
      <c r="R1400" t="s">
        <v>30</v>
      </c>
      <c r="S1400" t="s">
        <v>128</v>
      </c>
      <c r="T1400" t="s">
        <v>129</v>
      </c>
    </row>
    <row r="1401" spans="1:20" x14ac:dyDescent="0.25">
      <c r="A1401" t="s">
        <v>51</v>
      </c>
      <c r="C1401" t="s">
        <v>529</v>
      </c>
      <c r="D1401">
        <v>10</v>
      </c>
      <c r="E1401">
        <v>270</v>
      </c>
      <c r="F1401">
        <v>0.4</v>
      </c>
      <c r="G1401">
        <v>30.2</v>
      </c>
      <c r="H1401">
        <v>12.9</v>
      </c>
      <c r="I1401">
        <v>7.3</v>
      </c>
      <c r="J1401">
        <v>0</v>
      </c>
      <c r="K1401">
        <v>363</v>
      </c>
      <c r="L1401">
        <v>6</v>
      </c>
      <c r="M1401">
        <v>27</v>
      </c>
      <c r="N1401" t="s">
        <v>530</v>
      </c>
      <c r="O1401" t="s">
        <v>531</v>
      </c>
      <c r="P1401" t="s">
        <v>48</v>
      </c>
      <c r="Q1401" t="s">
        <v>532</v>
      </c>
      <c r="R1401" t="s">
        <v>30</v>
      </c>
      <c r="S1401" t="s">
        <v>533</v>
      </c>
      <c r="T1401" t="s">
        <v>534</v>
      </c>
    </row>
    <row r="1402" spans="1:20" x14ac:dyDescent="0.25">
      <c r="A1402" t="s">
        <v>51</v>
      </c>
      <c r="B1402" t="s">
        <v>162</v>
      </c>
      <c r="C1402" t="s">
        <v>694</v>
      </c>
      <c r="D1402">
        <v>2</v>
      </c>
      <c r="E1402">
        <v>180</v>
      </c>
      <c r="F1402">
        <v>0</v>
      </c>
      <c r="G1402">
        <v>18</v>
      </c>
      <c r="H1402">
        <v>2</v>
      </c>
      <c r="I1402">
        <v>28</v>
      </c>
      <c r="J1402">
        <v>20</v>
      </c>
      <c r="K1402">
        <v>940</v>
      </c>
      <c r="L1402">
        <v>10</v>
      </c>
      <c r="M1402">
        <v>90</v>
      </c>
      <c r="N1402" t="s">
        <v>38</v>
      </c>
      <c r="O1402" t="s">
        <v>164</v>
      </c>
      <c r="P1402" t="s">
        <v>29</v>
      </c>
      <c r="Q1402" t="s">
        <v>169</v>
      </c>
      <c r="R1402" t="s">
        <v>170</v>
      </c>
      <c r="S1402" t="s">
        <v>695</v>
      </c>
      <c r="T1402" t="s">
        <v>36</v>
      </c>
    </row>
    <row r="1403" spans="1:20" x14ac:dyDescent="0.25">
      <c r="A1403" t="s">
        <v>51</v>
      </c>
      <c r="C1403" t="s">
        <v>808</v>
      </c>
      <c r="D1403">
        <v>1</v>
      </c>
      <c r="E1403">
        <v>174</v>
      </c>
      <c r="F1403">
        <v>3.1080000000000001</v>
      </c>
      <c r="G1403">
        <v>36.9</v>
      </c>
      <c r="H1403">
        <v>1.2</v>
      </c>
      <c r="I1403">
        <v>4.01</v>
      </c>
      <c r="J1403">
        <v>4.2</v>
      </c>
      <c r="K1403">
        <v>634.20000000000005</v>
      </c>
      <c r="L1403">
        <v>3.15</v>
      </c>
      <c r="M1403">
        <v>174</v>
      </c>
      <c r="N1403" t="s">
        <v>809</v>
      </c>
      <c r="O1403" t="s">
        <v>810</v>
      </c>
      <c r="P1403" t="s">
        <v>811</v>
      </c>
      <c r="Q1403" t="s">
        <v>812</v>
      </c>
      <c r="R1403" t="s">
        <v>813</v>
      </c>
      <c r="S1403" t="s">
        <v>814</v>
      </c>
      <c r="T1403" t="s">
        <v>815</v>
      </c>
    </row>
    <row r="1404" spans="1:20" x14ac:dyDescent="0.25">
      <c r="A1404" t="s">
        <v>122</v>
      </c>
      <c r="B1404" t="s">
        <v>58</v>
      </c>
      <c r="C1404" t="s">
        <v>59</v>
      </c>
      <c r="D1404">
        <v>8</v>
      </c>
      <c r="E1404">
        <v>160</v>
      </c>
      <c r="F1404">
        <v>0</v>
      </c>
      <c r="G1404">
        <v>16</v>
      </c>
      <c r="H1404">
        <v>0</v>
      </c>
      <c r="I1404">
        <v>24</v>
      </c>
      <c r="J1404">
        <v>0</v>
      </c>
      <c r="K1404">
        <v>0</v>
      </c>
      <c r="L1404">
        <v>8</v>
      </c>
      <c r="M1404">
        <v>20</v>
      </c>
      <c r="N1404" t="s">
        <v>60</v>
      </c>
      <c r="O1404" t="s">
        <v>56</v>
      </c>
      <c r="P1404" t="s">
        <v>38</v>
      </c>
      <c r="Q1404" t="s">
        <v>61</v>
      </c>
      <c r="R1404" t="s">
        <v>62</v>
      </c>
      <c r="S1404" t="s">
        <v>30</v>
      </c>
      <c r="T1404" t="s">
        <v>29</v>
      </c>
    </row>
    <row r="1405" spans="1:20" x14ac:dyDescent="0.25">
      <c r="A1405" t="s">
        <v>122</v>
      </c>
      <c r="B1405" t="s">
        <v>130</v>
      </c>
      <c r="C1405" t="s">
        <v>131</v>
      </c>
      <c r="D1405">
        <v>2</v>
      </c>
      <c r="E1405">
        <v>90</v>
      </c>
      <c r="F1405">
        <v>22</v>
      </c>
      <c r="G1405">
        <v>24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45</v>
      </c>
      <c r="N1405" t="s">
        <v>119</v>
      </c>
      <c r="O1405" t="s">
        <v>54</v>
      </c>
      <c r="P1405" t="s">
        <v>38</v>
      </c>
      <c r="Q1405" t="s">
        <v>38</v>
      </c>
      <c r="R1405" t="s">
        <v>30</v>
      </c>
      <c r="S1405" t="s">
        <v>30</v>
      </c>
      <c r="T1405" t="s">
        <v>38</v>
      </c>
    </row>
    <row r="1406" spans="1:20" x14ac:dyDescent="0.25">
      <c r="A1406" t="s">
        <v>122</v>
      </c>
      <c r="C1406" t="s">
        <v>132</v>
      </c>
      <c r="D1406">
        <v>1</v>
      </c>
      <c r="E1406">
        <v>188</v>
      </c>
      <c r="F1406">
        <v>2.6909999999999998</v>
      </c>
      <c r="G1406">
        <v>6.9</v>
      </c>
      <c r="H1406">
        <v>15.98</v>
      </c>
      <c r="I1406">
        <v>7.7</v>
      </c>
      <c r="J1406">
        <v>0</v>
      </c>
      <c r="K1406">
        <v>5.44</v>
      </c>
      <c r="L1406">
        <v>2.56</v>
      </c>
      <c r="M1406">
        <v>188</v>
      </c>
      <c r="N1406" t="s">
        <v>133</v>
      </c>
      <c r="O1406" t="s">
        <v>134</v>
      </c>
      <c r="P1406" t="s">
        <v>135</v>
      </c>
      <c r="Q1406" t="s">
        <v>136</v>
      </c>
      <c r="R1406" t="s">
        <v>30</v>
      </c>
      <c r="S1406" t="s">
        <v>137</v>
      </c>
      <c r="T1406" t="s">
        <v>138</v>
      </c>
    </row>
    <row r="1407" spans="1:20" x14ac:dyDescent="0.25">
      <c r="A1407" t="s">
        <v>122</v>
      </c>
      <c r="C1407" t="s">
        <v>325</v>
      </c>
      <c r="D1407">
        <v>1</v>
      </c>
      <c r="E1407">
        <v>62</v>
      </c>
      <c r="F1407">
        <v>12.247999999999999</v>
      </c>
      <c r="G1407">
        <v>15.39</v>
      </c>
      <c r="H1407">
        <v>0.16</v>
      </c>
      <c r="I1407">
        <v>1.23</v>
      </c>
      <c r="J1407">
        <v>0</v>
      </c>
      <c r="K1407">
        <v>0</v>
      </c>
      <c r="L1407">
        <v>3.1440000000000001</v>
      </c>
      <c r="M1407">
        <v>62</v>
      </c>
      <c r="N1407" t="s">
        <v>326</v>
      </c>
      <c r="O1407" t="s">
        <v>327</v>
      </c>
      <c r="P1407" t="s">
        <v>328</v>
      </c>
      <c r="Q1407" t="s">
        <v>329</v>
      </c>
      <c r="R1407" t="s">
        <v>30</v>
      </c>
      <c r="S1407" t="s">
        <v>30</v>
      </c>
      <c r="T1407" t="s">
        <v>330</v>
      </c>
    </row>
    <row r="1408" spans="1:20" x14ac:dyDescent="0.25">
      <c r="A1408" t="s">
        <v>122</v>
      </c>
      <c r="C1408" t="s">
        <v>816</v>
      </c>
      <c r="D1408">
        <v>2</v>
      </c>
      <c r="E1408">
        <v>154</v>
      </c>
      <c r="F1408">
        <v>3.4279999999999999</v>
      </c>
      <c r="G1408">
        <v>28.24</v>
      </c>
      <c r="H1408">
        <v>1.88</v>
      </c>
      <c r="I1408">
        <v>6.22</v>
      </c>
      <c r="J1408">
        <v>0</v>
      </c>
      <c r="K1408">
        <v>294.64</v>
      </c>
      <c r="L1408">
        <v>2.3199999999999998</v>
      </c>
      <c r="M1408">
        <v>77</v>
      </c>
      <c r="N1408" t="s">
        <v>817</v>
      </c>
      <c r="O1408" t="s">
        <v>818</v>
      </c>
      <c r="P1408" t="s">
        <v>819</v>
      </c>
      <c r="Q1408" t="s">
        <v>820</v>
      </c>
      <c r="R1408" t="s">
        <v>30</v>
      </c>
      <c r="S1408" t="s">
        <v>821</v>
      </c>
      <c r="T1408" t="s">
        <v>822</v>
      </c>
    </row>
    <row r="1411" spans="1:12" x14ac:dyDescent="0.25">
      <c r="A1411" s="2" t="s">
        <v>79</v>
      </c>
    </row>
    <row r="1412" spans="1:12" x14ac:dyDescent="0.25">
      <c r="A1412" t="s">
        <v>80</v>
      </c>
      <c r="B1412" t="s">
        <v>81</v>
      </c>
      <c r="C1412" t="s">
        <v>82</v>
      </c>
      <c r="D1412" t="s">
        <v>83</v>
      </c>
      <c r="E1412" t="s">
        <v>84</v>
      </c>
    </row>
    <row r="1413" spans="1:12" x14ac:dyDescent="0.25">
      <c r="A1413" t="s">
        <v>85</v>
      </c>
      <c r="B1413">
        <v>30</v>
      </c>
      <c r="C1413">
        <v>118</v>
      </c>
      <c r="D1413">
        <v>0</v>
      </c>
      <c r="E1413" t="s">
        <v>86</v>
      </c>
    </row>
    <row r="1416" spans="1:12" x14ac:dyDescent="0.25">
      <c r="A1416" s="2" t="s">
        <v>88</v>
      </c>
    </row>
    <row r="1417" spans="1:12" x14ac:dyDescent="0.25">
      <c r="E1417" s="2" t="s">
        <v>15</v>
      </c>
      <c r="F1417" s="2" t="s">
        <v>16</v>
      </c>
      <c r="G1417" s="2" t="s">
        <v>89</v>
      </c>
      <c r="H1417" s="2" t="s">
        <v>90</v>
      </c>
      <c r="I1417" s="2" t="s">
        <v>19</v>
      </c>
      <c r="J1417" s="2" t="s">
        <v>20</v>
      </c>
      <c r="K1417" s="2" t="s">
        <v>21</v>
      </c>
      <c r="L1417" s="2" t="s">
        <v>22</v>
      </c>
    </row>
    <row r="1418" spans="1:12" x14ac:dyDescent="0.25">
      <c r="E1418">
        <v>2404.5</v>
      </c>
      <c r="F1418">
        <v>105.64</v>
      </c>
      <c r="G1418">
        <v>341.46</v>
      </c>
      <c r="H1418">
        <v>75.97</v>
      </c>
      <c r="I1418">
        <v>108.19</v>
      </c>
      <c r="J1418">
        <v>24.2</v>
      </c>
      <c r="K1418" t="s">
        <v>823</v>
      </c>
      <c r="L1418">
        <v>68.73</v>
      </c>
    </row>
    <row r="1419" spans="1:12" x14ac:dyDescent="0.25">
      <c r="E1419" s="2" t="s">
        <v>92</v>
      </c>
      <c r="F1419" t="s">
        <v>686</v>
      </c>
    </row>
    <row r="1420" spans="1:12" x14ac:dyDescent="0.25">
      <c r="E1420" s="2" t="s">
        <v>94</v>
      </c>
      <c r="F1420" t="s">
        <v>824</v>
      </c>
    </row>
    <row r="1421" spans="1:12" x14ac:dyDescent="0.25">
      <c r="E1421" s="2" t="s">
        <v>82</v>
      </c>
      <c r="F1421">
        <v>118</v>
      </c>
    </row>
    <row r="1422" spans="1:12" x14ac:dyDescent="0.25">
      <c r="E1422" t="s">
        <v>96</v>
      </c>
      <c r="F1422">
        <f>2404.5-F1421</f>
        <v>2286.5</v>
      </c>
    </row>
    <row r="1424" spans="1:12" ht="15.75" x14ac:dyDescent="0.25">
      <c r="A1424" s="1" t="s">
        <v>0</v>
      </c>
      <c r="B1424" s="2" t="s">
        <v>825</v>
      </c>
    </row>
    <row r="1426" spans="1:20" ht="15.75" x14ac:dyDescent="0.25">
      <c r="A1426" s="1" t="s">
        <v>2</v>
      </c>
    </row>
    <row r="1427" spans="1:20" x14ac:dyDescent="0.25">
      <c r="A1427" s="2" t="s">
        <v>3</v>
      </c>
      <c r="B1427" s="2" t="s">
        <v>4</v>
      </c>
      <c r="C1427" s="2" t="s">
        <v>5</v>
      </c>
      <c r="D1427" s="2" t="s">
        <v>6</v>
      </c>
      <c r="E1427" s="2" t="s">
        <v>7</v>
      </c>
      <c r="F1427" s="2" t="s">
        <v>8</v>
      </c>
      <c r="G1427" s="2" t="s">
        <v>9</v>
      </c>
      <c r="H1427" s="2" t="s">
        <v>10</v>
      </c>
      <c r="I1427" s="2" t="s">
        <v>11</v>
      </c>
      <c r="J1427" s="2" t="s">
        <v>12</v>
      </c>
      <c r="K1427" s="2" t="s">
        <v>13</v>
      </c>
      <c r="L1427" s="2" t="s">
        <v>14</v>
      </c>
      <c r="M1427" s="2" t="s">
        <v>15</v>
      </c>
      <c r="N1427" s="2" t="s">
        <v>16</v>
      </c>
      <c r="O1427" s="2" t="s">
        <v>17</v>
      </c>
      <c r="P1427" s="2" t="s">
        <v>18</v>
      </c>
      <c r="Q1427" s="2" t="s">
        <v>19</v>
      </c>
      <c r="R1427" s="2" t="s">
        <v>20</v>
      </c>
      <c r="S1427" s="2" t="s">
        <v>21</v>
      </c>
      <c r="T1427" s="2" t="s">
        <v>22</v>
      </c>
    </row>
    <row r="1428" spans="1:20" x14ac:dyDescent="0.25">
      <c r="A1428" t="s">
        <v>23</v>
      </c>
      <c r="B1428" t="s">
        <v>24</v>
      </c>
      <c r="C1428" t="s">
        <v>25</v>
      </c>
      <c r="D1428">
        <v>2</v>
      </c>
      <c r="E1428">
        <v>120</v>
      </c>
      <c r="F1428">
        <v>14</v>
      </c>
      <c r="G1428">
        <v>16</v>
      </c>
      <c r="H1428">
        <v>5</v>
      </c>
      <c r="I1428">
        <v>2</v>
      </c>
      <c r="J1428">
        <v>0</v>
      </c>
      <c r="K1428">
        <v>320</v>
      </c>
      <c r="L1428">
        <v>1</v>
      </c>
      <c r="M1428">
        <v>60</v>
      </c>
      <c r="N1428" t="s">
        <v>26</v>
      </c>
      <c r="O1428" t="s">
        <v>27</v>
      </c>
      <c r="P1428" t="s">
        <v>28</v>
      </c>
      <c r="Q1428" t="s">
        <v>29</v>
      </c>
      <c r="R1428" t="s">
        <v>30</v>
      </c>
      <c r="S1428" t="s">
        <v>31</v>
      </c>
      <c r="T1428" t="s">
        <v>32</v>
      </c>
    </row>
    <row r="1429" spans="1:20" x14ac:dyDescent="0.25">
      <c r="A1429" t="s">
        <v>23</v>
      </c>
      <c r="B1429" t="s">
        <v>33</v>
      </c>
      <c r="C1429" t="s">
        <v>34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</row>
    <row r="1430" spans="1:20" x14ac:dyDescent="0.25">
      <c r="A1430" t="s">
        <v>23</v>
      </c>
      <c r="C1430" t="s">
        <v>40</v>
      </c>
      <c r="D1430">
        <v>1</v>
      </c>
      <c r="E1430">
        <v>550</v>
      </c>
      <c r="F1430">
        <v>7</v>
      </c>
      <c r="G1430">
        <v>53</v>
      </c>
      <c r="H1430">
        <v>29.5</v>
      </c>
      <c r="I1430">
        <v>17.5</v>
      </c>
      <c r="J1430">
        <v>0</v>
      </c>
      <c r="K1430">
        <v>51.5</v>
      </c>
      <c r="L1430">
        <v>15</v>
      </c>
      <c r="M1430">
        <v>550</v>
      </c>
      <c r="N1430">
        <v>7</v>
      </c>
      <c r="O1430">
        <v>53</v>
      </c>
      <c r="P1430">
        <v>29.5</v>
      </c>
      <c r="Q1430">
        <v>17.5</v>
      </c>
      <c r="R1430">
        <v>0</v>
      </c>
      <c r="S1430">
        <v>51.5</v>
      </c>
      <c r="T1430">
        <v>15</v>
      </c>
    </row>
    <row r="1431" spans="1:20" x14ac:dyDescent="0.25">
      <c r="A1431" t="s">
        <v>23</v>
      </c>
      <c r="C1431" t="s">
        <v>98</v>
      </c>
      <c r="D1431">
        <v>1</v>
      </c>
      <c r="E1431">
        <v>84</v>
      </c>
      <c r="F1431">
        <v>14.741</v>
      </c>
      <c r="G1431">
        <v>21.45</v>
      </c>
      <c r="H1431">
        <v>0.49</v>
      </c>
      <c r="I1431">
        <v>1.0900000000000001</v>
      </c>
      <c r="J1431">
        <v>0</v>
      </c>
      <c r="K1431">
        <v>1.48</v>
      </c>
      <c r="L1431">
        <v>3.552</v>
      </c>
      <c r="M1431">
        <v>84</v>
      </c>
      <c r="N1431" t="s">
        <v>99</v>
      </c>
      <c r="O1431" t="s">
        <v>100</v>
      </c>
      <c r="P1431" t="s">
        <v>101</v>
      </c>
      <c r="Q1431" t="s">
        <v>102</v>
      </c>
      <c r="R1431" t="s">
        <v>30</v>
      </c>
      <c r="S1431" t="s">
        <v>103</v>
      </c>
      <c r="T1431" t="s">
        <v>104</v>
      </c>
    </row>
    <row r="1432" spans="1:20" x14ac:dyDescent="0.25">
      <c r="A1432" t="s">
        <v>23</v>
      </c>
      <c r="C1432" t="s">
        <v>561</v>
      </c>
      <c r="D1432">
        <v>1</v>
      </c>
      <c r="E1432">
        <v>72</v>
      </c>
      <c r="F1432">
        <v>11.893000000000001</v>
      </c>
      <c r="G1432">
        <v>16.27</v>
      </c>
      <c r="H1432">
        <v>1.02</v>
      </c>
      <c r="I1432">
        <v>1.45</v>
      </c>
      <c r="J1432">
        <v>0</v>
      </c>
      <c r="K1432">
        <v>2.61</v>
      </c>
      <c r="L1432">
        <v>3.48</v>
      </c>
      <c r="M1432">
        <v>72</v>
      </c>
      <c r="N1432" t="s">
        <v>562</v>
      </c>
      <c r="O1432" t="s">
        <v>563</v>
      </c>
      <c r="P1432" t="s">
        <v>564</v>
      </c>
      <c r="Q1432" t="s">
        <v>565</v>
      </c>
      <c r="R1432" t="s">
        <v>30</v>
      </c>
      <c r="S1432" t="s">
        <v>566</v>
      </c>
      <c r="T1432" t="s">
        <v>567</v>
      </c>
    </row>
    <row r="1433" spans="1:20" x14ac:dyDescent="0.25">
      <c r="A1433" t="s">
        <v>51</v>
      </c>
      <c r="C1433" t="s">
        <v>826</v>
      </c>
      <c r="D1433">
        <v>2</v>
      </c>
      <c r="E1433">
        <v>76</v>
      </c>
      <c r="F1433">
        <v>6.976</v>
      </c>
      <c r="G1433">
        <v>16.2</v>
      </c>
      <c r="H1433">
        <v>0.68</v>
      </c>
      <c r="I1433">
        <v>4.9400000000000004</v>
      </c>
      <c r="J1433">
        <v>0</v>
      </c>
      <c r="K1433">
        <v>486.4</v>
      </c>
      <c r="L1433">
        <v>4.96</v>
      </c>
      <c r="M1433">
        <v>38</v>
      </c>
      <c r="N1433" t="s">
        <v>827</v>
      </c>
      <c r="O1433" t="s">
        <v>828</v>
      </c>
      <c r="P1433" t="s">
        <v>439</v>
      </c>
      <c r="Q1433" t="s">
        <v>829</v>
      </c>
      <c r="R1433" t="s">
        <v>30</v>
      </c>
      <c r="S1433" t="s">
        <v>830</v>
      </c>
      <c r="T1433" t="s">
        <v>831</v>
      </c>
    </row>
    <row r="1434" spans="1:20" x14ac:dyDescent="0.25">
      <c r="A1434" t="s">
        <v>51</v>
      </c>
      <c r="B1434" t="s">
        <v>832</v>
      </c>
      <c r="C1434" t="s">
        <v>833</v>
      </c>
      <c r="D1434">
        <v>2</v>
      </c>
      <c r="E1434">
        <v>300</v>
      </c>
      <c r="F1434">
        <v>0</v>
      </c>
      <c r="G1434">
        <v>2</v>
      </c>
      <c r="H1434">
        <v>4</v>
      </c>
      <c r="I1434">
        <v>42</v>
      </c>
      <c r="J1434">
        <v>120</v>
      </c>
      <c r="K1434">
        <v>70</v>
      </c>
      <c r="L1434">
        <v>0</v>
      </c>
      <c r="M1434">
        <v>150</v>
      </c>
      <c r="N1434" t="s">
        <v>38</v>
      </c>
      <c r="O1434" t="s">
        <v>29</v>
      </c>
      <c r="P1434" t="s">
        <v>56</v>
      </c>
      <c r="Q1434" t="s">
        <v>157</v>
      </c>
      <c r="R1434" t="s">
        <v>482</v>
      </c>
      <c r="S1434" t="s">
        <v>385</v>
      </c>
      <c r="T1434" t="s">
        <v>38</v>
      </c>
    </row>
    <row r="1435" spans="1:20" x14ac:dyDescent="0.25">
      <c r="A1435" t="s">
        <v>51</v>
      </c>
      <c r="C1435" t="s">
        <v>834</v>
      </c>
      <c r="D1435">
        <v>1</v>
      </c>
      <c r="E1435">
        <v>218</v>
      </c>
      <c r="G1435">
        <v>45.84</v>
      </c>
      <c r="H1435">
        <v>1.62</v>
      </c>
      <c r="I1435">
        <v>4.5199999999999996</v>
      </c>
      <c r="J1435">
        <v>0</v>
      </c>
      <c r="K1435">
        <v>1.95</v>
      </c>
      <c r="L1435">
        <v>3.51</v>
      </c>
      <c r="M1435">
        <v>218</v>
      </c>
      <c r="O1435" t="s">
        <v>835</v>
      </c>
      <c r="P1435" t="s">
        <v>836</v>
      </c>
      <c r="Q1435" t="s">
        <v>837</v>
      </c>
      <c r="R1435" t="s">
        <v>30</v>
      </c>
      <c r="S1435" t="s">
        <v>838</v>
      </c>
      <c r="T1435" t="s">
        <v>356</v>
      </c>
    </row>
    <row r="1436" spans="1:20" x14ac:dyDescent="0.25">
      <c r="A1436" t="s">
        <v>51</v>
      </c>
      <c r="C1436" t="s">
        <v>839</v>
      </c>
      <c r="D1436">
        <v>2</v>
      </c>
      <c r="E1436">
        <v>24</v>
      </c>
      <c r="F1436">
        <v>2.246</v>
      </c>
      <c r="G1436">
        <v>4.4400000000000004</v>
      </c>
      <c r="H1436">
        <v>0.48</v>
      </c>
      <c r="I1436">
        <v>1.98</v>
      </c>
      <c r="J1436">
        <v>0</v>
      </c>
      <c r="K1436">
        <v>16.2</v>
      </c>
      <c r="L1436">
        <v>2.484</v>
      </c>
      <c r="M1436">
        <v>12</v>
      </c>
      <c r="N1436" t="s">
        <v>840</v>
      </c>
      <c r="O1436" t="s">
        <v>841</v>
      </c>
      <c r="P1436" t="s">
        <v>635</v>
      </c>
      <c r="Q1436" t="s">
        <v>842</v>
      </c>
      <c r="R1436" t="s">
        <v>30</v>
      </c>
      <c r="S1436" t="s">
        <v>843</v>
      </c>
      <c r="T1436" t="s">
        <v>844</v>
      </c>
    </row>
    <row r="1437" spans="1:20" x14ac:dyDescent="0.25">
      <c r="A1437" t="s">
        <v>122</v>
      </c>
      <c r="C1437" t="s">
        <v>705</v>
      </c>
      <c r="D1437">
        <v>2</v>
      </c>
      <c r="E1437">
        <v>88</v>
      </c>
      <c r="F1437">
        <v>8.3400000000000002E-2</v>
      </c>
      <c r="G1437">
        <v>14.5166</v>
      </c>
      <c r="H1437">
        <v>2.3666</v>
      </c>
      <c r="I1437">
        <v>2.74</v>
      </c>
      <c r="J1437">
        <v>0</v>
      </c>
      <c r="K1437">
        <v>1067.6666</v>
      </c>
      <c r="L1437">
        <v>2.4333999999999998</v>
      </c>
      <c r="M1437">
        <v>44</v>
      </c>
      <c r="N1437">
        <v>4.1700000000000001E-2</v>
      </c>
      <c r="O1437">
        <v>7.2583000000000002</v>
      </c>
      <c r="P1437">
        <v>1.1833</v>
      </c>
      <c r="Q1437">
        <v>1.37</v>
      </c>
      <c r="R1437">
        <v>0</v>
      </c>
      <c r="S1437">
        <v>533.83330000000001</v>
      </c>
      <c r="T1437">
        <v>1.2166999999999999</v>
      </c>
    </row>
    <row r="1438" spans="1:20" x14ac:dyDescent="0.25">
      <c r="A1438" t="s">
        <v>122</v>
      </c>
      <c r="C1438" t="s">
        <v>529</v>
      </c>
      <c r="D1438">
        <v>2</v>
      </c>
      <c r="E1438">
        <v>54</v>
      </c>
      <c r="F1438">
        <v>0.08</v>
      </c>
      <c r="G1438">
        <v>6.04</v>
      </c>
      <c r="H1438">
        <v>2.58</v>
      </c>
      <c r="I1438">
        <v>1.46</v>
      </c>
      <c r="J1438">
        <v>0</v>
      </c>
      <c r="K1438">
        <v>72.599999999999994</v>
      </c>
      <c r="L1438">
        <v>1.2</v>
      </c>
      <c r="M1438">
        <v>27</v>
      </c>
      <c r="N1438" t="s">
        <v>530</v>
      </c>
      <c r="O1438" t="s">
        <v>531</v>
      </c>
      <c r="P1438" t="s">
        <v>48</v>
      </c>
      <c r="Q1438" t="s">
        <v>532</v>
      </c>
      <c r="R1438" t="s">
        <v>30</v>
      </c>
      <c r="S1438" t="s">
        <v>533</v>
      </c>
      <c r="T1438" t="s">
        <v>534</v>
      </c>
    </row>
    <row r="1439" spans="1:20" x14ac:dyDescent="0.25">
      <c r="A1439" t="s">
        <v>122</v>
      </c>
      <c r="B1439" t="s">
        <v>162</v>
      </c>
      <c r="C1439" t="s">
        <v>694</v>
      </c>
      <c r="D1439">
        <v>2</v>
      </c>
      <c r="E1439">
        <v>180</v>
      </c>
      <c r="F1439">
        <v>0</v>
      </c>
      <c r="G1439">
        <v>18</v>
      </c>
      <c r="H1439">
        <v>2</v>
      </c>
      <c r="I1439">
        <v>28</v>
      </c>
      <c r="J1439">
        <v>20</v>
      </c>
      <c r="K1439">
        <v>940</v>
      </c>
      <c r="L1439">
        <v>10</v>
      </c>
      <c r="M1439">
        <v>90</v>
      </c>
      <c r="N1439" t="s">
        <v>38</v>
      </c>
      <c r="O1439" t="s">
        <v>164</v>
      </c>
      <c r="P1439" t="s">
        <v>29</v>
      </c>
      <c r="Q1439" t="s">
        <v>169</v>
      </c>
      <c r="R1439" t="s">
        <v>170</v>
      </c>
      <c r="S1439" t="s">
        <v>695</v>
      </c>
      <c r="T1439" t="s">
        <v>36</v>
      </c>
    </row>
    <row r="1440" spans="1:20" x14ac:dyDescent="0.25">
      <c r="A1440" t="s">
        <v>122</v>
      </c>
      <c r="C1440" t="s">
        <v>808</v>
      </c>
      <c r="D1440">
        <v>3</v>
      </c>
      <c r="E1440">
        <v>522</v>
      </c>
      <c r="F1440">
        <v>9.3239999999999998</v>
      </c>
      <c r="G1440">
        <v>110.69999999999999</v>
      </c>
      <c r="H1440">
        <v>3.5999999999999996</v>
      </c>
      <c r="I1440">
        <v>12.03</v>
      </c>
      <c r="J1440">
        <v>12.600000000000001</v>
      </c>
      <c r="K1440">
        <v>1902.6000000000001</v>
      </c>
      <c r="L1440">
        <v>9.4499999999999993</v>
      </c>
      <c r="M1440">
        <v>174</v>
      </c>
      <c r="N1440" t="s">
        <v>809</v>
      </c>
      <c r="O1440" t="s">
        <v>810</v>
      </c>
      <c r="P1440" t="s">
        <v>811</v>
      </c>
      <c r="Q1440" t="s">
        <v>812</v>
      </c>
      <c r="R1440" t="s">
        <v>813</v>
      </c>
      <c r="S1440" t="s">
        <v>814</v>
      </c>
      <c r="T1440" t="s">
        <v>815</v>
      </c>
    </row>
    <row r="1441" spans="1:20" x14ac:dyDescent="0.25">
      <c r="A1441" t="s">
        <v>122</v>
      </c>
      <c r="C1441" t="s">
        <v>816</v>
      </c>
      <c r="D1441">
        <v>1</v>
      </c>
      <c r="E1441">
        <v>77</v>
      </c>
      <c r="F1441">
        <v>1.714</v>
      </c>
      <c r="G1441">
        <v>14.12</v>
      </c>
      <c r="H1441">
        <v>0.94</v>
      </c>
      <c r="I1441">
        <v>3.11</v>
      </c>
      <c r="J1441">
        <v>0</v>
      </c>
      <c r="K1441">
        <v>147.32</v>
      </c>
      <c r="L1441">
        <v>1.1599999999999999</v>
      </c>
      <c r="M1441">
        <v>77</v>
      </c>
      <c r="N1441" t="s">
        <v>817</v>
      </c>
      <c r="O1441" t="s">
        <v>818</v>
      </c>
      <c r="P1441" t="s">
        <v>819</v>
      </c>
      <c r="Q1441" t="s">
        <v>820</v>
      </c>
      <c r="R1441" t="s">
        <v>30</v>
      </c>
      <c r="S1441" t="s">
        <v>821</v>
      </c>
      <c r="T1441" t="s">
        <v>822</v>
      </c>
    </row>
    <row r="1444" spans="1:20" x14ac:dyDescent="0.25">
      <c r="A1444" s="2" t="s">
        <v>79</v>
      </c>
    </row>
    <row r="1445" spans="1:20" x14ac:dyDescent="0.25">
      <c r="A1445" t="s">
        <v>80</v>
      </c>
      <c r="B1445" t="s">
        <v>81</v>
      </c>
      <c r="C1445" t="s">
        <v>82</v>
      </c>
      <c r="D1445" t="s">
        <v>83</v>
      </c>
      <c r="E1445" t="s">
        <v>84</v>
      </c>
    </row>
    <row r="1446" spans="1:20" x14ac:dyDescent="0.25">
      <c r="A1446" t="s">
        <v>85</v>
      </c>
      <c r="B1446">
        <v>30</v>
      </c>
      <c r="C1446">
        <v>125</v>
      </c>
      <c r="D1446">
        <v>0</v>
      </c>
      <c r="E1446" t="s">
        <v>86</v>
      </c>
    </row>
    <row r="1449" spans="1:20" x14ac:dyDescent="0.25">
      <c r="A1449" s="2" t="s">
        <v>88</v>
      </c>
    </row>
    <row r="1450" spans="1:20" x14ac:dyDescent="0.25">
      <c r="E1450" s="2" t="s">
        <v>15</v>
      </c>
      <c r="F1450" s="2" t="s">
        <v>16</v>
      </c>
      <c r="G1450" s="2" t="s">
        <v>89</v>
      </c>
      <c r="H1450" s="2" t="s">
        <v>90</v>
      </c>
      <c r="I1450" s="2" t="s">
        <v>19</v>
      </c>
      <c r="J1450" s="2" t="s">
        <v>20</v>
      </c>
      <c r="K1450" s="2" t="s">
        <v>21</v>
      </c>
      <c r="L1450" s="2" t="s">
        <v>22</v>
      </c>
    </row>
    <row r="1451" spans="1:20" x14ac:dyDescent="0.25">
      <c r="E1451">
        <v>2365</v>
      </c>
      <c r="F1451">
        <v>68.06</v>
      </c>
      <c r="G1451">
        <v>338.58</v>
      </c>
      <c r="H1451">
        <v>54.28</v>
      </c>
      <c r="I1451">
        <v>122.82</v>
      </c>
      <c r="J1451">
        <v>152.6</v>
      </c>
      <c r="K1451" t="s">
        <v>845</v>
      </c>
      <c r="L1451">
        <v>58.23</v>
      </c>
    </row>
    <row r="1452" spans="1:20" x14ac:dyDescent="0.25">
      <c r="E1452" s="2" t="s">
        <v>92</v>
      </c>
      <c r="F1452" t="s">
        <v>686</v>
      </c>
    </row>
    <row r="1453" spans="1:20" x14ac:dyDescent="0.25">
      <c r="E1453" s="2" t="s">
        <v>94</v>
      </c>
      <c r="F1453" t="s">
        <v>846</v>
      </c>
    </row>
    <row r="1454" spans="1:20" x14ac:dyDescent="0.25">
      <c r="E1454" s="2" t="s">
        <v>82</v>
      </c>
      <c r="F1454">
        <v>125</v>
      </c>
    </row>
    <row r="1455" spans="1:20" x14ac:dyDescent="0.25">
      <c r="E1455" t="s">
        <v>96</v>
      </c>
      <c r="F1455">
        <f>2365-F1454</f>
        <v>2240</v>
      </c>
    </row>
    <row r="1457" spans="1:20" ht="15.75" x14ac:dyDescent="0.25">
      <c r="A1457" s="1" t="s">
        <v>0</v>
      </c>
      <c r="B1457" s="2" t="s">
        <v>847</v>
      </c>
    </row>
    <row r="1459" spans="1:20" ht="15.75" x14ac:dyDescent="0.25">
      <c r="A1459" s="1" t="s">
        <v>2</v>
      </c>
    </row>
    <row r="1460" spans="1:20" x14ac:dyDescent="0.25">
      <c r="A1460" s="2" t="s">
        <v>3</v>
      </c>
      <c r="B1460" s="2" t="s">
        <v>4</v>
      </c>
      <c r="C1460" s="2" t="s">
        <v>5</v>
      </c>
      <c r="D1460" s="2" t="s">
        <v>6</v>
      </c>
      <c r="E1460" s="2" t="s">
        <v>7</v>
      </c>
      <c r="F1460" s="2" t="s">
        <v>8</v>
      </c>
      <c r="G1460" s="2" t="s">
        <v>9</v>
      </c>
      <c r="H1460" s="2" t="s">
        <v>10</v>
      </c>
      <c r="I1460" s="2" t="s">
        <v>11</v>
      </c>
      <c r="J1460" s="2" t="s">
        <v>12</v>
      </c>
      <c r="K1460" s="2" t="s">
        <v>13</v>
      </c>
      <c r="L1460" s="2" t="s">
        <v>14</v>
      </c>
      <c r="M1460" s="2" t="s">
        <v>15</v>
      </c>
      <c r="N1460" s="2" t="s">
        <v>16</v>
      </c>
      <c r="O1460" s="2" t="s">
        <v>17</v>
      </c>
      <c r="P1460" s="2" t="s">
        <v>18</v>
      </c>
      <c r="Q1460" s="2" t="s">
        <v>19</v>
      </c>
      <c r="R1460" s="2" t="s">
        <v>20</v>
      </c>
      <c r="S1460" s="2" t="s">
        <v>21</v>
      </c>
      <c r="T1460" s="2" t="s">
        <v>22</v>
      </c>
    </row>
    <row r="1461" spans="1:20" x14ac:dyDescent="0.25">
      <c r="A1461" t="s">
        <v>23</v>
      </c>
      <c r="B1461" t="s">
        <v>24</v>
      </c>
      <c r="C1461" t="s">
        <v>25</v>
      </c>
      <c r="D1461">
        <v>2</v>
      </c>
      <c r="E1461">
        <v>120</v>
      </c>
      <c r="F1461">
        <v>14</v>
      </c>
      <c r="G1461">
        <v>16</v>
      </c>
      <c r="H1461">
        <v>5</v>
      </c>
      <c r="I1461">
        <v>2</v>
      </c>
      <c r="J1461">
        <v>0</v>
      </c>
      <c r="K1461">
        <v>320</v>
      </c>
      <c r="L1461">
        <v>1</v>
      </c>
      <c r="M1461">
        <v>60</v>
      </c>
      <c r="N1461" t="s">
        <v>26</v>
      </c>
      <c r="O1461" t="s">
        <v>27</v>
      </c>
      <c r="P1461" t="s">
        <v>28</v>
      </c>
      <c r="Q1461" t="s">
        <v>29</v>
      </c>
      <c r="R1461" t="s">
        <v>30</v>
      </c>
      <c r="S1461" t="s">
        <v>31</v>
      </c>
      <c r="T1461" t="s">
        <v>32</v>
      </c>
    </row>
    <row r="1462" spans="1:20" x14ac:dyDescent="0.25">
      <c r="A1462" t="s">
        <v>23</v>
      </c>
      <c r="B1462" t="s">
        <v>33</v>
      </c>
      <c r="C1462" t="s">
        <v>34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</row>
    <row r="1463" spans="1:20" x14ac:dyDescent="0.25">
      <c r="A1463" t="s">
        <v>23</v>
      </c>
      <c r="B1463" t="s">
        <v>42</v>
      </c>
      <c r="C1463" t="s">
        <v>43</v>
      </c>
      <c r="D1463">
        <v>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</row>
    <row r="1464" spans="1:20" x14ac:dyDescent="0.25">
      <c r="A1464" t="s">
        <v>23</v>
      </c>
      <c r="C1464" t="s">
        <v>98</v>
      </c>
      <c r="D1464">
        <v>1</v>
      </c>
      <c r="E1464">
        <v>84</v>
      </c>
      <c r="F1464">
        <v>14.741</v>
      </c>
      <c r="G1464">
        <v>21.45</v>
      </c>
      <c r="H1464">
        <v>0.49</v>
      </c>
      <c r="I1464">
        <v>1.0900000000000001</v>
      </c>
      <c r="J1464">
        <v>0</v>
      </c>
      <c r="K1464">
        <v>1.48</v>
      </c>
      <c r="L1464">
        <v>3.552</v>
      </c>
      <c r="M1464">
        <v>84</v>
      </c>
      <c r="N1464" t="s">
        <v>99</v>
      </c>
      <c r="O1464" t="s">
        <v>100</v>
      </c>
      <c r="P1464" t="s">
        <v>101</v>
      </c>
      <c r="Q1464" t="s">
        <v>102</v>
      </c>
      <c r="R1464" t="s">
        <v>30</v>
      </c>
      <c r="S1464" t="s">
        <v>103</v>
      </c>
      <c r="T1464" t="s">
        <v>104</v>
      </c>
    </row>
    <row r="1465" spans="1:20" x14ac:dyDescent="0.25">
      <c r="A1465" t="s">
        <v>23</v>
      </c>
      <c r="C1465" t="s">
        <v>227</v>
      </c>
      <c r="D1465">
        <v>1</v>
      </c>
      <c r="E1465">
        <v>98</v>
      </c>
      <c r="F1465">
        <v>17.835999999999999</v>
      </c>
      <c r="G1465">
        <v>23.53</v>
      </c>
      <c r="H1465">
        <v>0.21</v>
      </c>
      <c r="I1465">
        <v>0.43</v>
      </c>
      <c r="K1465">
        <v>1.72</v>
      </c>
      <c r="L1465">
        <v>3.956</v>
      </c>
      <c r="M1465">
        <v>98</v>
      </c>
      <c r="N1465" t="s">
        <v>228</v>
      </c>
      <c r="O1465" t="s">
        <v>229</v>
      </c>
      <c r="P1465" t="s">
        <v>230</v>
      </c>
      <c r="Q1465" t="s">
        <v>231</v>
      </c>
      <c r="S1465" t="s">
        <v>232</v>
      </c>
      <c r="T1465" t="s">
        <v>233</v>
      </c>
    </row>
    <row r="1466" spans="1:20" x14ac:dyDescent="0.25">
      <c r="A1466" t="s">
        <v>51</v>
      </c>
      <c r="C1466" t="s">
        <v>529</v>
      </c>
      <c r="D1466">
        <v>4</v>
      </c>
      <c r="E1466">
        <v>108</v>
      </c>
      <c r="F1466">
        <v>0.16</v>
      </c>
      <c r="G1466">
        <v>12.08</v>
      </c>
      <c r="H1466">
        <v>5.16</v>
      </c>
      <c r="I1466">
        <v>2.92</v>
      </c>
      <c r="J1466">
        <v>0</v>
      </c>
      <c r="K1466">
        <v>145.19999999999999</v>
      </c>
      <c r="L1466">
        <v>2.4</v>
      </c>
      <c r="M1466">
        <v>27</v>
      </c>
      <c r="N1466" t="s">
        <v>530</v>
      </c>
      <c r="O1466" t="s">
        <v>531</v>
      </c>
      <c r="P1466" t="s">
        <v>48</v>
      </c>
      <c r="Q1466" t="s">
        <v>532</v>
      </c>
      <c r="R1466" t="s">
        <v>30</v>
      </c>
      <c r="S1466" t="s">
        <v>533</v>
      </c>
      <c r="T1466" t="s">
        <v>534</v>
      </c>
    </row>
    <row r="1467" spans="1:20" x14ac:dyDescent="0.25">
      <c r="A1467" t="s">
        <v>51</v>
      </c>
      <c r="B1467" t="s">
        <v>848</v>
      </c>
      <c r="C1467" t="s">
        <v>849</v>
      </c>
      <c r="D1467">
        <v>1</v>
      </c>
      <c r="E1467">
        <v>180</v>
      </c>
      <c r="F1467">
        <v>0</v>
      </c>
      <c r="G1467">
        <v>6</v>
      </c>
      <c r="H1467">
        <v>13</v>
      </c>
      <c r="I1467">
        <v>9</v>
      </c>
      <c r="J1467">
        <v>0</v>
      </c>
      <c r="K1467">
        <v>440</v>
      </c>
      <c r="L1467">
        <v>1</v>
      </c>
      <c r="M1467">
        <v>180</v>
      </c>
      <c r="N1467" t="s">
        <v>38</v>
      </c>
      <c r="O1467" t="s">
        <v>55</v>
      </c>
      <c r="P1467" t="s">
        <v>180</v>
      </c>
      <c r="Q1467" t="s">
        <v>164</v>
      </c>
      <c r="R1467" t="s">
        <v>30</v>
      </c>
      <c r="S1467" t="s">
        <v>596</v>
      </c>
      <c r="T1467" t="s">
        <v>29</v>
      </c>
    </row>
    <row r="1468" spans="1:20" x14ac:dyDescent="0.25">
      <c r="A1468" t="s">
        <v>51</v>
      </c>
      <c r="C1468" t="s">
        <v>75</v>
      </c>
      <c r="D1468">
        <v>2</v>
      </c>
      <c r="E1468">
        <v>238</v>
      </c>
      <c r="F1468">
        <v>0</v>
      </c>
      <c r="G1468">
        <v>0</v>
      </c>
      <c r="H1468">
        <v>27</v>
      </c>
      <c r="I1468">
        <v>0</v>
      </c>
      <c r="J1468">
        <v>0</v>
      </c>
      <c r="K1468">
        <v>0.54</v>
      </c>
      <c r="L1468">
        <v>0</v>
      </c>
      <c r="M1468">
        <v>119</v>
      </c>
      <c r="N1468" t="s">
        <v>38</v>
      </c>
      <c r="O1468" t="s">
        <v>76</v>
      </c>
      <c r="P1468" t="s">
        <v>77</v>
      </c>
      <c r="Q1468" t="s">
        <v>76</v>
      </c>
      <c r="R1468" t="s">
        <v>30</v>
      </c>
      <c r="S1468" t="s">
        <v>78</v>
      </c>
      <c r="T1468" t="s">
        <v>38</v>
      </c>
    </row>
    <row r="1469" spans="1:20" x14ac:dyDescent="0.25">
      <c r="A1469" t="s">
        <v>51</v>
      </c>
      <c r="C1469" t="s">
        <v>255</v>
      </c>
      <c r="D1469">
        <v>2</v>
      </c>
      <c r="E1469">
        <v>402</v>
      </c>
      <c r="F1469">
        <v>2.8559999999999999</v>
      </c>
      <c r="G1469">
        <v>65.34</v>
      </c>
      <c r="H1469">
        <v>4.2</v>
      </c>
      <c r="I1469">
        <v>25.56</v>
      </c>
      <c r="K1469">
        <v>2081.1999999999998</v>
      </c>
      <c r="L1469">
        <v>22.748000000000001</v>
      </c>
      <c r="M1469">
        <v>201</v>
      </c>
      <c r="N1469" t="s">
        <v>256</v>
      </c>
      <c r="O1469" t="s">
        <v>257</v>
      </c>
      <c r="P1469" t="s">
        <v>258</v>
      </c>
      <c r="Q1469" t="s">
        <v>259</v>
      </c>
      <c r="S1469" t="s">
        <v>260</v>
      </c>
      <c r="T1469" t="s">
        <v>261</v>
      </c>
    </row>
    <row r="1470" spans="1:20" x14ac:dyDescent="0.25">
      <c r="A1470" t="s">
        <v>51</v>
      </c>
      <c r="C1470" t="s">
        <v>816</v>
      </c>
      <c r="D1470">
        <v>2</v>
      </c>
      <c r="E1470">
        <v>154</v>
      </c>
      <c r="F1470">
        <v>3.4279999999999999</v>
      </c>
      <c r="G1470">
        <v>28.24</v>
      </c>
      <c r="H1470">
        <v>1.88</v>
      </c>
      <c r="I1470">
        <v>6.22</v>
      </c>
      <c r="J1470">
        <v>0</v>
      </c>
      <c r="K1470">
        <v>294.64</v>
      </c>
      <c r="L1470">
        <v>2.3199999999999998</v>
      </c>
      <c r="M1470">
        <v>77</v>
      </c>
      <c r="N1470" t="s">
        <v>817</v>
      </c>
      <c r="O1470" t="s">
        <v>818</v>
      </c>
      <c r="P1470" t="s">
        <v>819</v>
      </c>
      <c r="Q1470" t="s">
        <v>820</v>
      </c>
      <c r="R1470" t="s">
        <v>30</v>
      </c>
      <c r="S1470" t="s">
        <v>821</v>
      </c>
      <c r="T1470" t="s">
        <v>822</v>
      </c>
    </row>
    <row r="1471" spans="1:20" x14ac:dyDescent="0.25">
      <c r="A1471" t="s">
        <v>122</v>
      </c>
      <c r="B1471" t="s">
        <v>162</v>
      </c>
      <c r="C1471" t="s">
        <v>163</v>
      </c>
      <c r="D1471">
        <v>2.75</v>
      </c>
      <c r="E1471">
        <v>577.5</v>
      </c>
      <c r="F1471">
        <v>0</v>
      </c>
      <c r="G1471">
        <v>71.5</v>
      </c>
      <c r="H1471">
        <v>24.75</v>
      </c>
      <c r="I1471">
        <v>27.5</v>
      </c>
      <c r="J1471">
        <v>13.75</v>
      </c>
      <c r="K1471">
        <v>1127.5</v>
      </c>
      <c r="L1471">
        <v>8.25</v>
      </c>
      <c r="M1471">
        <v>210</v>
      </c>
      <c r="N1471" t="s">
        <v>38</v>
      </c>
      <c r="O1471" t="s">
        <v>142</v>
      </c>
      <c r="P1471" t="s">
        <v>164</v>
      </c>
      <c r="Q1471" t="s">
        <v>165</v>
      </c>
      <c r="R1471" t="s">
        <v>166</v>
      </c>
      <c r="S1471" t="s">
        <v>66</v>
      </c>
      <c r="T1471" t="s">
        <v>61</v>
      </c>
    </row>
    <row r="1474" spans="1:12" x14ac:dyDescent="0.25">
      <c r="A1474" s="2" t="s">
        <v>79</v>
      </c>
    </row>
    <row r="1475" spans="1:12" x14ac:dyDescent="0.25">
      <c r="A1475" t="s">
        <v>80</v>
      </c>
      <c r="B1475" t="s">
        <v>81</v>
      </c>
      <c r="C1475" t="s">
        <v>82</v>
      </c>
      <c r="D1475" t="s">
        <v>83</v>
      </c>
      <c r="E1475" t="s">
        <v>84</v>
      </c>
    </row>
    <row r="1476" spans="1:12" x14ac:dyDescent="0.25">
      <c r="A1476" t="s">
        <v>85</v>
      </c>
      <c r="B1476">
        <v>30</v>
      </c>
      <c r="C1476">
        <v>77</v>
      </c>
      <c r="D1476">
        <v>0</v>
      </c>
      <c r="E1476" t="s">
        <v>86</v>
      </c>
    </row>
    <row r="1477" spans="1:12" x14ac:dyDescent="0.25">
      <c r="A1477" t="s">
        <v>850</v>
      </c>
      <c r="B1477">
        <v>60</v>
      </c>
      <c r="C1477">
        <v>482</v>
      </c>
      <c r="D1477">
        <v>0</v>
      </c>
      <c r="E1477" t="s">
        <v>86</v>
      </c>
    </row>
    <row r="1478" spans="1:12" x14ac:dyDescent="0.25">
      <c r="A1478" t="s">
        <v>196</v>
      </c>
      <c r="B1478">
        <v>15</v>
      </c>
      <c r="C1478">
        <v>63</v>
      </c>
      <c r="D1478">
        <v>0</v>
      </c>
      <c r="E1478" t="s">
        <v>86</v>
      </c>
    </row>
    <row r="1481" spans="1:12" x14ac:dyDescent="0.25">
      <c r="A1481" s="2" t="s">
        <v>88</v>
      </c>
    </row>
    <row r="1482" spans="1:12" x14ac:dyDescent="0.25">
      <c r="E1482" s="2" t="s">
        <v>15</v>
      </c>
      <c r="F1482" s="2" t="s">
        <v>16</v>
      </c>
      <c r="G1482" s="2" t="s">
        <v>89</v>
      </c>
      <c r="H1482" s="2" t="s">
        <v>90</v>
      </c>
      <c r="I1482" s="2" t="s">
        <v>19</v>
      </c>
      <c r="J1482" s="2" t="s">
        <v>20</v>
      </c>
      <c r="K1482" s="2" t="s">
        <v>21</v>
      </c>
      <c r="L1482" s="2" t="s">
        <v>22</v>
      </c>
    </row>
    <row r="1483" spans="1:12" x14ac:dyDescent="0.25">
      <c r="E1483">
        <v>1961.5</v>
      </c>
      <c r="F1483">
        <v>53.02</v>
      </c>
      <c r="G1483">
        <v>244.14</v>
      </c>
      <c r="H1483">
        <v>81.69</v>
      </c>
      <c r="I1483">
        <v>74.72</v>
      </c>
      <c r="J1483">
        <v>13.75</v>
      </c>
      <c r="K1483" t="s">
        <v>851</v>
      </c>
      <c r="L1483">
        <v>45.23</v>
      </c>
    </row>
    <row r="1484" spans="1:12" x14ac:dyDescent="0.25">
      <c r="E1484" s="2" t="s">
        <v>92</v>
      </c>
      <c r="F1484" t="s">
        <v>686</v>
      </c>
    </row>
    <row r="1485" spans="1:12" x14ac:dyDescent="0.25">
      <c r="E1485" s="2" t="s">
        <v>94</v>
      </c>
      <c r="F1485" t="s">
        <v>852</v>
      </c>
    </row>
    <row r="1486" spans="1:12" x14ac:dyDescent="0.25">
      <c r="E1486" s="2" t="s">
        <v>82</v>
      </c>
      <c r="F1486">
        <v>622</v>
      </c>
    </row>
    <row r="1487" spans="1:12" x14ac:dyDescent="0.25">
      <c r="E1487" t="s">
        <v>96</v>
      </c>
      <c r="F1487">
        <f>1961.5-F1486</f>
        <v>1339.5</v>
      </c>
    </row>
    <row r="1489" spans="1:20" ht="15.75" x14ac:dyDescent="0.25">
      <c r="A1489" s="1" t="s">
        <v>0</v>
      </c>
      <c r="B1489" s="2" t="s">
        <v>853</v>
      </c>
    </row>
    <row r="1491" spans="1:20" ht="15.75" x14ac:dyDescent="0.25">
      <c r="A1491" s="1" t="s">
        <v>2</v>
      </c>
    </row>
    <row r="1492" spans="1:20" x14ac:dyDescent="0.25">
      <c r="A1492" s="2" t="s">
        <v>3</v>
      </c>
      <c r="B1492" s="2" t="s">
        <v>4</v>
      </c>
      <c r="C1492" s="2" t="s">
        <v>5</v>
      </c>
      <c r="D1492" s="2" t="s">
        <v>6</v>
      </c>
      <c r="E1492" s="2" t="s">
        <v>7</v>
      </c>
      <c r="F1492" s="2" t="s">
        <v>8</v>
      </c>
      <c r="G1492" s="2" t="s">
        <v>9</v>
      </c>
      <c r="H1492" s="2" t="s">
        <v>10</v>
      </c>
      <c r="I1492" s="2" t="s">
        <v>11</v>
      </c>
      <c r="J1492" s="2" t="s">
        <v>12</v>
      </c>
      <c r="K1492" s="2" t="s">
        <v>13</v>
      </c>
      <c r="L1492" s="2" t="s">
        <v>14</v>
      </c>
      <c r="M1492" s="2" t="s">
        <v>15</v>
      </c>
      <c r="N1492" s="2" t="s">
        <v>16</v>
      </c>
      <c r="O1492" s="2" t="s">
        <v>17</v>
      </c>
      <c r="P1492" s="2" t="s">
        <v>18</v>
      </c>
      <c r="Q1492" s="2" t="s">
        <v>19</v>
      </c>
      <c r="R1492" s="2" t="s">
        <v>20</v>
      </c>
      <c r="S1492" s="2" t="s">
        <v>21</v>
      </c>
      <c r="T1492" s="2" t="s">
        <v>22</v>
      </c>
    </row>
    <row r="1493" spans="1:20" x14ac:dyDescent="0.25">
      <c r="A1493" t="s">
        <v>23</v>
      </c>
      <c r="B1493" t="s">
        <v>24</v>
      </c>
      <c r="C1493" t="s">
        <v>25</v>
      </c>
      <c r="D1493">
        <v>1</v>
      </c>
      <c r="E1493">
        <v>60</v>
      </c>
      <c r="F1493">
        <v>7</v>
      </c>
      <c r="G1493">
        <v>8</v>
      </c>
      <c r="H1493">
        <v>2.5</v>
      </c>
      <c r="I1493">
        <v>1</v>
      </c>
      <c r="J1493">
        <v>0</v>
      </c>
      <c r="K1493">
        <v>160</v>
      </c>
      <c r="L1493">
        <v>0.5</v>
      </c>
      <c r="M1493">
        <v>60</v>
      </c>
      <c r="N1493" t="s">
        <v>26</v>
      </c>
      <c r="O1493" t="s">
        <v>27</v>
      </c>
      <c r="P1493" t="s">
        <v>28</v>
      </c>
      <c r="Q1493" t="s">
        <v>29</v>
      </c>
      <c r="R1493" t="s">
        <v>30</v>
      </c>
      <c r="S1493" t="s">
        <v>31</v>
      </c>
      <c r="T1493" t="s">
        <v>32</v>
      </c>
    </row>
    <row r="1494" spans="1:20" x14ac:dyDescent="0.25">
      <c r="A1494" t="s">
        <v>23</v>
      </c>
      <c r="B1494" t="s">
        <v>33</v>
      </c>
      <c r="C1494" t="s">
        <v>34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</row>
    <row r="1495" spans="1:20" x14ac:dyDescent="0.25">
      <c r="A1495" t="s">
        <v>23</v>
      </c>
      <c r="C1495" t="s">
        <v>40</v>
      </c>
      <c r="D1495">
        <v>0.5</v>
      </c>
      <c r="E1495">
        <v>275</v>
      </c>
      <c r="F1495">
        <v>3.5</v>
      </c>
      <c r="G1495">
        <v>26.5</v>
      </c>
      <c r="H1495">
        <v>14.75</v>
      </c>
      <c r="I1495">
        <v>8.75</v>
      </c>
      <c r="J1495">
        <v>0</v>
      </c>
      <c r="K1495">
        <v>25.75</v>
      </c>
      <c r="L1495">
        <v>7.5</v>
      </c>
      <c r="M1495">
        <v>550</v>
      </c>
      <c r="N1495">
        <v>7</v>
      </c>
      <c r="O1495">
        <v>53</v>
      </c>
      <c r="P1495">
        <v>29.5</v>
      </c>
      <c r="Q1495">
        <v>17.5</v>
      </c>
      <c r="R1495">
        <v>0</v>
      </c>
      <c r="S1495">
        <v>51.5</v>
      </c>
      <c r="T1495">
        <v>15</v>
      </c>
    </row>
    <row r="1496" spans="1:20" x14ac:dyDescent="0.25">
      <c r="A1496" t="s">
        <v>23</v>
      </c>
      <c r="C1496" t="s">
        <v>44</v>
      </c>
      <c r="D1496">
        <v>1</v>
      </c>
      <c r="E1496">
        <v>105</v>
      </c>
      <c r="F1496">
        <v>14.430999999999999</v>
      </c>
      <c r="G1496">
        <v>26.95</v>
      </c>
      <c r="H1496">
        <v>0.39</v>
      </c>
      <c r="I1496">
        <v>1.29</v>
      </c>
      <c r="J1496">
        <v>0</v>
      </c>
      <c r="K1496">
        <v>1.18</v>
      </c>
      <c r="L1496">
        <v>3.0680000000000001</v>
      </c>
      <c r="M1496">
        <v>105</v>
      </c>
      <c r="N1496" t="s">
        <v>45</v>
      </c>
      <c r="O1496" t="s">
        <v>46</v>
      </c>
      <c r="P1496" t="s">
        <v>47</v>
      </c>
      <c r="Q1496" t="s">
        <v>48</v>
      </c>
      <c r="R1496" t="s">
        <v>30</v>
      </c>
      <c r="S1496" t="s">
        <v>49</v>
      </c>
      <c r="T1496" t="s">
        <v>50</v>
      </c>
    </row>
    <row r="1497" spans="1:20" x14ac:dyDescent="0.25">
      <c r="A1497" t="s">
        <v>23</v>
      </c>
      <c r="C1497" t="s">
        <v>802</v>
      </c>
      <c r="D1497">
        <v>1</v>
      </c>
      <c r="E1497">
        <v>62</v>
      </c>
      <c r="F1497">
        <v>7.0270000000000001</v>
      </c>
      <c r="G1497">
        <v>13.84</v>
      </c>
      <c r="H1497">
        <v>0.71</v>
      </c>
      <c r="I1497">
        <v>2</v>
      </c>
      <c r="J1497">
        <v>0</v>
      </c>
      <c r="K1497">
        <v>1.44</v>
      </c>
      <c r="L1497">
        <v>7.6319999999999997</v>
      </c>
      <c r="M1497">
        <v>62</v>
      </c>
      <c r="N1497" t="s">
        <v>803</v>
      </c>
      <c r="O1497" t="s">
        <v>804</v>
      </c>
      <c r="P1497" t="s">
        <v>805</v>
      </c>
      <c r="Q1497" t="s">
        <v>806</v>
      </c>
      <c r="R1497" t="s">
        <v>30</v>
      </c>
      <c r="S1497" t="s">
        <v>795</v>
      </c>
      <c r="T1497" t="s">
        <v>807</v>
      </c>
    </row>
    <row r="1498" spans="1:20" x14ac:dyDescent="0.25">
      <c r="A1498" t="s">
        <v>23</v>
      </c>
      <c r="C1498" t="s">
        <v>98</v>
      </c>
      <c r="D1498">
        <v>1</v>
      </c>
      <c r="E1498">
        <v>84</v>
      </c>
      <c r="F1498">
        <v>14.741</v>
      </c>
      <c r="G1498">
        <v>21.45</v>
      </c>
      <c r="H1498">
        <v>0.49</v>
      </c>
      <c r="I1498">
        <v>1.0900000000000001</v>
      </c>
      <c r="J1498">
        <v>0</v>
      </c>
      <c r="K1498">
        <v>1.48</v>
      </c>
      <c r="L1498">
        <v>3.552</v>
      </c>
      <c r="M1498">
        <v>84</v>
      </c>
      <c r="N1498" t="s">
        <v>99</v>
      </c>
      <c r="O1498" t="s">
        <v>100</v>
      </c>
      <c r="P1498" t="s">
        <v>101</v>
      </c>
      <c r="Q1498" t="s">
        <v>102</v>
      </c>
      <c r="R1498" t="s">
        <v>30</v>
      </c>
      <c r="S1498" t="s">
        <v>103</v>
      </c>
      <c r="T1498" t="s">
        <v>104</v>
      </c>
    </row>
    <row r="1499" spans="1:20" x14ac:dyDescent="0.25">
      <c r="A1499" t="s">
        <v>23</v>
      </c>
      <c r="C1499" t="s">
        <v>105</v>
      </c>
      <c r="D1499">
        <v>1</v>
      </c>
      <c r="E1499">
        <v>35</v>
      </c>
      <c r="F1499">
        <v>6.7930000000000001</v>
      </c>
      <c r="G1499">
        <v>8.89</v>
      </c>
      <c r="H1499">
        <v>0.11</v>
      </c>
      <c r="I1499">
        <v>0.63</v>
      </c>
      <c r="K1499">
        <v>0.74</v>
      </c>
      <c r="L1499">
        <v>1.258</v>
      </c>
      <c r="M1499">
        <v>35</v>
      </c>
      <c r="N1499" t="s">
        <v>106</v>
      </c>
      <c r="O1499" t="s">
        <v>107</v>
      </c>
      <c r="P1499" t="s">
        <v>108</v>
      </c>
      <c r="Q1499" t="s">
        <v>109</v>
      </c>
      <c r="S1499" t="s">
        <v>110</v>
      </c>
      <c r="T1499" t="s">
        <v>111</v>
      </c>
    </row>
    <row r="1500" spans="1:20" x14ac:dyDescent="0.25">
      <c r="A1500" t="s">
        <v>51</v>
      </c>
      <c r="B1500" t="s">
        <v>154</v>
      </c>
      <c r="C1500" t="s">
        <v>155</v>
      </c>
      <c r="D1500">
        <v>1</v>
      </c>
      <c r="E1500">
        <v>90</v>
      </c>
      <c r="F1500">
        <v>18</v>
      </c>
      <c r="G1500">
        <v>21</v>
      </c>
      <c r="H1500">
        <v>0</v>
      </c>
      <c r="I1500">
        <v>1</v>
      </c>
      <c r="J1500">
        <v>0</v>
      </c>
      <c r="K1500">
        <v>540</v>
      </c>
      <c r="L1500">
        <v>3</v>
      </c>
      <c r="M1500">
        <v>90</v>
      </c>
      <c r="N1500" t="s">
        <v>156</v>
      </c>
      <c r="O1500" t="s">
        <v>157</v>
      </c>
      <c r="P1500" t="s">
        <v>38</v>
      </c>
      <c r="Q1500" t="s">
        <v>29</v>
      </c>
      <c r="R1500" t="s">
        <v>30</v>
      </c>
      <c r="S1500" t="s">
        <v>158</v>
      </c>
      <c r="T1500" t="s">
        <v>61</v>
      </c>
    </row>
    <row r="1501" spans="1:20" x14ac:dyDescent="0.25">
      <c r="A1501" t="s">
        <v>51</v>
      </c>
      <c r="C1501" t="s">
        <v>123</v>
      </c>
      <c r="D1501">
        <v>3.5</v>
      </c>
      <c r="E1501">
        <v>322</v>
      </c>
      <c r="F1501">
        <v>4.4344999999999999</v>
      </c>
      <c r="G1501">
        <v>59.36</v>
      </c>
      <c r="H1501">
        <v>6.23</v>
      </c>
      <c r="I1501">
        <v>9.6950000000000003</v>
      </c>
      <c r="J1501">
        <v>0</v>
      </c>
      <c r="K1501">
        <v>399.63</v>
      </c>
      <c r="L1501">
        <v>6.93</v>
      </c>
      <c r="M1501">
        <v>92</v>
      </c>
      <c r="N1501" t="s">
        <v>124</v>
      </c>
      <c r="O1501" t="s">
        <v>125</v>
      </c>
      <c r="P1501" t="s">
        <v>126</v>
      </c>
      <c r="Q1501" t="s">
        <v>127</v>
      </c>
      <c r="R1501" t="s">
        <v>30</v>
      </c>
      <c r="S1501" t="s">
        <v>128</v>
      </c>
      <c r="T1501" t="s">
        <v>129</v>
      </c>
    </row>
    <row r="1502" spans="1:20" x14ac:dyDescent="0.25">
      <c r="A1502" t="s">
        <v>51</v>
      </c>
      <c r="B1502" t="s">
        <v>577</v>
      </c>
      <c r="C1502" t="s">
        <v>578</v>
      </c>
      <c r="D1502">
        <v>0.5</v>
      </c>
      <c r="E1502">
        <v>100</v>
      </c>
      <c r="F1502">
        <v>0.5</v>
      </c>
      <c r="G1502">
        <v>17.5</v>
      </c>
      <c r="H1502">
        <v>1.5</v>
      </c>
      <c r="I1502">
        <v>4</v>
      </c>
      <c r="J1502">
        <v>35</v>
      </c>
      <c r="K1502">
        <v>5</v>
      </c>
      <c r="L1502">
        <v>1</v>
      </c>
      <c r="M1502">
        <v>200</v>
      </c>
      <c r="N1502" t="s">
        <v>29</v>
      </c>
      <c r="O1502" t="s">
        <v>384</v>
      </c>
      <c r="P1502" t="s">
        <v>61</v>
      </c>
      <c r="Q1502" t="s">
        <v>27</v>
      </c>
      <c r="R1502" t="s">
        <v>468</v>
      </c>
      <c r="S1502" t="s">
        <v>170</v>
      </c>
      <c r="T1502" t="s">
        <v>56</v>
      </c>
    </row>
    <row r="1503" spans="1:20" x14ac:dyDescent="0.25">
      <c r="A1503" t="s">
        <v>51</v>
      </c>
      <c r="C1503" t="s">
        <v>529</v>
      </c>
      <c r="D1503">
        <v>6</v>
      </c>
      <c r="E1503">
        <v>162</v>
      </c>
      <c r="F1503">
        <v>0.24</v>
      </c>
      <c r="G1503">
        <v>18.12</v>
      </c>
      <c r="H1503">
        <v>7.74</v>
      </c>
      <c r="I1503">
        <v>4.38</v>
      </c>
      <c r="J1503">
        <v>0</v>
      </c>
      <c r="K1503">
        <v>217.79999999999998</v>
      </c>
      <c r="L1503">
        <v>3.5999999999999996</v>
      </c>
      <c r="M1503">
        <v>27</v>
      </c>
      <c r="N1503" t="s">
        <v>530</v>
      </c>
      <c r="O1503" t="s">
        <v>531</v>
      </c>
      <c r="P1503" t="s">
        <v>48</v>
      </c>
      <c r="Q1503" t="s">
        <v>532</v>
      </c>
      <c r="R1503" t="s">
        <v>30</v>
      </c>
      <c r="S1503" t="s">
        <v>533</v>
      </c>
      <c r="T1503" t="s">
        <v>534</v>
      </c>
    </row>
    <row r="1504" spans="1:20" x14ac:dyDescent="0.25">
      <c r="A1504" t="s">
        <v>51</v>
      </c>
      <c r="C1504" t="s">
        <v>854</v>
      </c>
      <c r="D1504">
        <v>1</v>
      </c>
      <c r="E1504">
        <v>155</v>
      </c>
      <c r="F1504">
        <v>2.6</v>
      </c>
      <c r="G1504">
        <v>2.8</v>
      </c>
      <c r="H1504">
        <v>15.2</v>
      </c>
      <c r="I1504">
        <v>1.3</v>
      </c>
      <c r="J1504">
        <v>0</v>
      </c>
      <c r="K1504">
        <v>652</v>
      </c>
      <c r="L1504">
        <v>0</v>
      </c>
      <c r="M1504">
        <v>155</v>
      </c>
      <c r="N1504">
        <v>2.6</v>
      </c>
      <c r="O1504">
        <v>2.8</v>
      </c>
      <c r="P1504">
        <v>15.2</v>
      </c>
      <c r="Q1504">
        <v>1.3</v>
      </c>
      <c r="S1504">
        <v>652</v>
      </c>
      <c r="T1504">
        <v>0</v>
      </c>
    </row>
    <row r="1505" spans="1:20" x14ac:dyDescent="0.25">
      <c r="A1505" t="s">
        <v>51</v>
      </c>
      <c r="B1505" t="s">
        <v>848</v>
      </c>
      <c r="C1505" t="s">
        <v>849</v>
      </c>
      <c r="D1505">
        <v>0.67</v>
      </c>
      <c r="E1505">
        <v>120.6</v>
      </c>
      <c r="F1505">
        <v>0</v>
      </c>
      <c r="G1505">
        <v>4.0200000000000005</v>
      </c>
      <c r="H1505">
        <v>8.7100000000000009</v>
      </c>
      <c r="I1505">
        <v>6.03</v>
      </c>
      <c r="J1505">
        <v>0</v>
      </c>
      <c r="K1505">
        <v>294.8</v>
      </c>
      <c r="L1505">
        <v>0.67</v>
      </c>
      <c r="M1505">
        <v>180</v>
      </c>
      <c r="N1505" t="s">
        <v>38</v>
      </c>
      <c r="O1505" t="s">
        <v>55</v>
      </c>
      <c r="P1505" t="s">
        <v>180</v>
      </c>
      <c r="Q1505" t="s">
        <v>164</v>
      </c>
      <c r="R1505" t="s">
        <v>30</v>
      </c>
      <c r="S1505" t="s">
        <v>596</v>
      </c>
      <c r="T1505" t="s">
        <v>29</v>
      </c>
    </row>
    <row r="1506" spans="1:20" x14ac:dyDescent="0.25">
      <c r="A1506" t="s">
        <v>51</v>
      </c>
      <c r="C1506" t="s">
        <v>121</v>
      </c>
      <c r="D1506">
        <v>3</v>
      </c>
      <c r="E1506">
        <v>471</v>
      </c>
      <c r="F1506">
        <v>2.8499999999999996</v>
      </c>
      <c r="G1506">
        <v>37.1205</v>
      </c>
      <c r="H1506">
        <v>30.541499999999999</v>
      </c>
      <c r="I1506">
        <v>7.6575000000000006</v>
      </c>
      <c r="J1506">
        <v>0</v>
      </c>
      <c r="K1506">
        <v>505.26</v>
      </c>
      <c r="L1506">
        <v>18.468</v>
      </c>
      <c r="M1506">
        <v>157</v>
      </c>
      <c r="N1506">
        <v>0.95</v>
      </c>
      <c r="O1506">
        <v>12.3735</v>
      </c>
      <c r="P1506">
        <v>10.1805</v>
      </c>
      <c r="Q1506">
        <v>2.5525000000000002</v>
      </c>
      <c r="R1506">
        <v>0</v>
      </c>
      <c r="S1506">
        <v>168.42</v>
      </c>
      <c r="T1506">
        <v>6.1559999999999997</v>
      </c>
    </row>
    <row r="1507" spans="1:20" x14ac:dyDescent="0.25">
      <c r="A1507" t="s">
        <v>139</v>
      </c>
      <c r="B1507" t="s">
        <v>262</v>
      </c>
      <c r="C1507" t="s">
        <v>855</v>
      </c>
      <c r="D1507">
        <v>1</v>
      </c>
      <c r="E1507">
        <v>210</v>
      </c>
      <c r="F1507">
        <v>25</v>
      </c>
      <c r="G1507">
        <v>28</v>
      </c>
      <c r="H1507">
        <v>10</v>
      </c>
      <c r="I1507">
        <v>4</v>
      </c>
      <c r="J1507">
        <v>70</v>
      </c>
      <c r="K1507">
        <v>35</v>
      </c>
      <c r="L1507">
        <v>2</v>
      </c>
      <c r="M1507">
        <v>210</v>
      </c>
      <c r="N1507" t="s">
        <v>294</v>
      </c>
      <c r="O1507" t="s">
        <v>516</v>
      </c>
      <c r="P1507" t="s">
        <v>165</v>
      </c>
      <c r="Q1507" t="s">
        <v>143</v>
      </c>
      <c r="R1507" t="s">
        <v>468</v>
      </c>
      <c r="S1507" t="s">
        <v>385</v>
      </c>
      <c r="T1507" t="s">
        <v>56</v>
      </c>
    </row>
    <row r="1508" spans="1:20" x14ac:dyDescent="0.25">
      <c r="A1508" t="s">
        <v>139</v>
      </c>
      <c r="B1508" t="s">
        <v>856</v>
      </c>
      <c r="C1508" t="s">
        <v>857</v>
      </c>
      <c r="D1508">
        <v>1</v>
      </c>
      <c r="E1508">
        <v>240</v>
      </c>
      <c r="F1508">
        <v>19</v>
      </c>
      <c r="G1508">
        <v>24</v>
      </c>
      <c r="H1508">
        <v>15</v>
      </c>
      <c r="I1508">
        <v>3</v>
      </c>
      <c r="J1508">
        <v>45</v>
      </c>
      <c r="K1508">
        <v>70</v>
      </c>
      <c r="L1508">
        <v>1</v>
      </c>
      <c r="M1508">
        <v>240</v>
      </c>
      <c r="N1508" t="s">
        <v>192</v>
      </c>
      <c r="O1508" t="s">
        <v>265</v>
      </c>
      <c r="P1508" t="s">
        <v>414</v>
      </c>
      <c r="Q1508" t="s">
        <v>61</v>
      </c>
      <c r="R1508" t="s">
        <v>710</v>
      </c>
      <c r="S1508" t="s">
        <v>468</v>
      </c>
      <c r="T1508" t="s">
        <v>29</v>
      </c>
    </row>
    <row r="1509" spans="1:20" x14ac:dyDescent="0.25">
      <c r="A1509" t="s">
        <v>139</v>
      </c>
      <c r="B1509" t="s">
        <v>349</v>
      </c>
      <c r="C1509" t="s">
        <v>858</v>
      </c>
      <c r="D1509">
        <v>1</v>
      </c>
      <c r="E1509">
        <v>20</v>
      </c>
      <c r="F1509">
        <v>0</v>
      </c>
      <c r="G1509">
        <v>2</v>
      </c>
      <c r="H1509">
        <v>0.5</v>
      </c>
      <c r="I1509">
        <v>0</v>
      </c>
      <c r="J1509">
        <v>0</v>
      </c>
      <c r="K1509">
        <v>0</v>
      </c>
      <c r="L1509">
        <v>0</v>
      </c>
      <c r="M1509">
        <v>20</v>
      </c>
      <c r="O1509" t="s">
        <v>56</v>
      </c>
      <c r="P1509" t="s">
        <v>32</v>
      </c>
    </row>
    <row r="1512" spans="1:20" x14ac:dyDescent="0.25">
      <c r="A1512" s="2" t="s">
        <v>79</v>
      </c>
    </row>
    <row r="1513" spans="1:20" x14ac:dyDescent="0.25">
      <c r="A1513" t="s">
        <v>80</v>
      </c>
      <c r="B1513" t="s">
        <v>81</v>
      </c>
      <c r="C1513" t="s">
        <v>82</v>
      </c>
      <c r="D1513" t="s">
        <v>83</v>
      </c>
      <c r="E1513" t="s">
        <v>84</v>
      </c>
    </row>
    <row r="1514" spans="1:20" x14ac:dyDescent="0.25">
      <c r="A1514" t="s">
        <v>85</v>
      </c>
      <c r="B1514">
        <v>30</v>
      </c>
      <c r="C1514">
        <v>288</v>
      </c>
      <c r="D1514">
        <v>0</v>
      </c>
      <c r="E1514" t="s">
        <v>86</v>
      </c>
    </row>
    <row r="1517" spans="1:20" x14ac:dyDescent="0.25">
      <c r="A1517" s="2" t="s">
        <v>88</v>
      </c>
    </row>
    <row r="1518" spans="1:20" x14ac:dyDescent="0.25">
      <c r="E1518" s="2" t="s">
        <v>15</v>
      </c>
      <c r="F1518" s="2" t="s">
        <v>16</v>
      </c>
      <c r="G1518" s="2" t="s">
        <v>89</v>
      </c>
      <c r="H1518" s="2" t="s">
        <v>90</v>
      </c>
      <c r="I1518" s="2" t="s">
        <v>19</v>
      </c>
      <c r="J1518" s="2" t="s">
        <v>20</v>
      </c>
      <c r="K1518" s="2" t="s">
        <v>21</v>
      </c>
      <c r="L1518" s="2" t="s">
        <v>22</v>
      </c>
    </row>
    <row r="1519" spans="1:20" x14ac:dyDescent="0.25">
      <c r="E1519">
        <v>2511.6</v>
      </c>
      <c r="F1519">
        <v>126.12</v>
      </c>
      <c r="G1519">
        <v>319.55</v>
      </c>
      <c r="H1519">
        <v>114.37</v>
      </c>
      <c r="I1519">
        <v>55.82</v>
      </c>
      <c r="J1519">
        <v>150</v>
      </c>
      <c r="K1519" t="s">
        <v>859</v>
      </c>
      <c r="L1519">
        <v>60.18</v>
      </c>
    </row>
    <row r="1520" spans="1:20" x14ac:dyDescent="0.25">
      <c r="E1520" s="2" t="s">
        <v>92</v>
      </c>
      <c r="F1520" t="s">
        <v>686</v>
      </c>
    </row>
    <row r="1521" spans="1:20" x14ac:dyDescent="0.25">
      <c r="E1521" s="2" t="s">
        <v>94</v>
      </c>
      <c r="F1521" t="s">
        <v>860</v>
      </c>
    </row>
    <row r="1522" spans="1:20" x14ac:dyDescent="0.25">
      <c r="E1522" s="2" t="s">
        <v>82</v>
      </c>
      <c r="F1522">
        <v>288</v>
      </c>
    </row>
    <row r="1523" spans="1:20" x14ac:dyDescent="0.25">
      <c r="E1523" t="s">
        <v>96</v>
      </c>
      <c r="F1523">
        <f>2511.6-F1522</f>
        <v>2223.6</v>
      </c>
    </row>
    <row r="1525" spans="1:20" ht="15.75" x14ac:dyDescent="0.25">
      <c r="A1525" s="1" t="s">
        <v>0</v>
      </c>
      <c r="B1525" s="2" t="s">
        <v>861</v>
      </c>
    </row>
    <row r="1527" spans="1:20" ht="15.75" x14ac:dyDescent="0.25">
      <c r="A1527" s="1" t="s">
        <v>2</v>
      </c>
    </row>
    <row r="1528" spans="1:20" x14ac:dyDescent="0.25">
      <c r="A1528" s="2" t="s">
        <v>3</v>
      </c>
      <c r="B1528" s="2" t="s">
        <v>4</v>
      </c>
      <c r="C1528" s="2" t="s">
        <v>5</v>
      </c>
      <c r="D1528" s="2" t="s">
        <v>6</v>
      </c>
      <c r="E1528" s="2" t="s">
        <v>7</v>
      </c>
      <c r="F1528" s="2" t="s">
        <v>8</v>
      </c>
      <c r="G1528" s="2" t="s">
        <v>9</v>
      </c>
      <c r="H1528" s="2" t="s">
        <v>10</v>
      </c>
      <c r="I1528" s="2" t="s">
        <v>11</v>
      </c>
      <c r="J1528" s="2" t="s">
        <v>12</v>
      </c>
      <c r="K1528" s="2" t="s">
        <v>13</v>
      </c>
      <c r="L1528" s="2" t="s">
        <v>14</v>
      </c>
      <c r="M1528" s="2" t="s">
        <v>15</v>
      </c>
      <c r="N1528" s="2" t="s">
        <v>16</v>
      </c>
      <c r="O1528" s="2" t="s">
        <v>17</v>
      </c>
      <c r="P1528" s="2" t="s">
        <v>18</v>
      </c>
      <c r="Q1528" s="2" t="s">
        <v>19</v>
      </c>
      <c r="R1528" s="2" t="s">
        <v>20</v>
      </c>
      <c r="S1528" s="2" t="s">
        <v>21</v>
      </c>
      <c r="T1528" s="2" t="s">
        <v>22</v>
      </c>
    </row>
    <row r="1529" spans="1:20" x14ac:dyDescent="0.25">
      <c r="A1529" t="s">
        <v>23</v>
      </c>
      <c r="B1529" t="s">
        <v>24</v>
      </c>
      <c r="C1529" t="s">
        <v>25</v>
      </c>
      <c r="D1529">
        <v>2</v>
      </c>
      <c r="E1529">
        <v>120</v>
      </c>
      <c r="F1529">
        <v>14</v>
      </c>
      <c r="G1529">
        <v>16</v>
      </c>
      <c r="H1529">
        <v>5</v>
      </c>
      <c r="I1529">
        <v>2</v>
      </c>
      <c r="J1529">
        <v>0</v>
      </c>
      <c r="K1529">
        <v>320</v>
      </c>
      <c r="L1529">
        <v>1</v>
      </c>
      <c r="M1529">
        <v>60</v>
      </c>
      <c r="N1529" t="s">
        <v>26</v>
      </c>
      <c r="O1529" t="s">
        <v>27</v>
      </c>
      <c r="P1529" t="s">
        <v>28</v>
      </c>
      <c r="Q1529" t="s">
        <v>29</v>
      </c>
      <c r="R1529" t="s">
        <v>30</v>
      </c>
      <c r="S1529" t="s">
        <v>31</v>
      </c>
      <c r="T1529" t="s">
        <v>32</v>
      </c>
    </row>
    <row r="1530" spans="1:20" x14ac:dyDescent="0.25">
      <c r="A1530" t="s">
        <v>23</v>
      </c>
      <c r="B1530" t="s">
        <v>33</v>
      </c>
      <c r="C1530" t="s">
        <v>34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</row>
    <row r="1531" spans="1:20" x14ac:dyDescent="0.25">
      <c r="A1531" t="s">
        <v>23</v>
      </c>
      <c r="C1531" t="s">
        <v>40</v>
      </c>
      <c r="D1531">
        <v>1</v>
      </c>
      <c r="E1531">
        <v>550</v>
      </c>
      <c r="F1531">
        <v>7</v>
      </c>
      <c r="G1531">
        <v>53</v>
      </c>
      <c r="H1531">
        <v>29.5</v>
      </c>
      <c r="I1531">
        <v>17.5</v>
      </c>
      <c r="J1531">
        <v>0</v>
      </c>
      <c r="K1531">
        <v>51.5</v>
      </c>
      <c r="L1531">
        <v>15</v>
      </c>
      <c r="M1531">
        <v>550</v>
      </c>
      <c r="N1531">
        <v>7</v>
      </c>
      <c r="O1531">
        <v>53</v>
      </c>
      <c r="P1531">
        <v>29.5</v>
      </c>
      <c r="Q1531">
        <v>17.5</v>
      </c>
      <c r="R1531">
        <v>0</v>
      </c>
      <c r="S1531">
        <v>51.5</v>
      </c>
      <c r="T1531">
        <v>15</v>
      </c>
    </row>
    <row r="1532" spans="1:20" x14ac:dyDescent="0.25">
      <c r="A1532" t="s">
        <v>23</v>
      </c>
      <c r="B1532" t="s">
        <v>42</v>
      </c>
      <c r="C1532" t="s">
        <v>43</v>
      </c>
      <c r="D1532">
        <v>2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</row>
    <row r="1533" spans="1:20" x14ac:dyDescent="0.25">
      <c r="A1533" t="s">
        <v>23</v>
      </c>
      <c r="C1533" t="s">
        <v>44</v>
      </c>
      <c r="D1533">
        <v>1</v>
      </c>
      <c r="E1533">
        <v>105</v>
      </c>
      <c r="F1533">
        <v>14.430999999999999</v>
      </c>
      <c r="G1533">
        <v>26.95</v>
      </c>
      <c r="H1533">
        <v>0.39</v>
      </c>
      <c r="I1533">
        <v>1.29</v>
      </c>
      <c r="J1533">
        <v>0</v>
      </c>
      <c r="K1533">
        <v>1.18</v>
      </c>
      <c r="L1533">
        <v>3.0680000000000001</v>
      </c>
      <c r="M1533">
        <v>105</v>
      </c>
      <c r="N1533" t="s">
        <v>45</v>
      </c>
      <c r="O1533" t="s">
        <v>46</v>
      </c>
      <c r="P1533" t="s">
        <v>47</v>
      </c>
      <c r="Q1533" t="s">
        <v>48</v>
      </c>
      <c r="R1533" t="s">
        <v>30</v>
      </c>
      <c r="S1533" t="s">
        <v>49</v>
      </c>
      <c r="T1533" t="s">
        <v>50</v>
      </c>
    </row>
    <row r="1534" spans="1:20" x14ac:dyDescent="0.25">
      <c r="A1534" t="s">
        <v>23</v>
      </c>
      <c r="C1534" t="s">
        <v>862</v>
      </c>
      <c r="D1534">
        <v>1</v>
      </c>
      <c r="E1534">
        <v>61</v>
      </c>
      <c r="F1534">
        <v>13.804</v>
      </c>
      <c r="G1534">
        <v>15.45</v>
      </c>
      <c r="H1534">
        <v>0.24</v>
      </c>
      <c r="I1534">
        <v>0.92</v>
      </c>
      <c r="J1534">
        <v>0</v>
      </c>
      <c r="K1534">
        <v>30.6</v>
      </c>
      <c r="L1534">
        <v>1.36</v>
      </c>
      <c r="M1534">
        <v>61</v>
      </c>
      <c r="N1534" t="s">
        <v>863</v>
      </c>
      <c r="O1534" t="s">
        <v>864</v>
      </c>
      <c r="P1534" t="s">
        <v>635</v>
      </c>
      <c r="Q1534" t="s">
        <v>865</v>
      </c>
      <c r="R1534" t="s">
        <v>30</v>
      </c>
      <c r="S1534" t="s">
        <v>866</v>
      </c>
      <c r="T1534" t="s">
        <v>867</v>
      </c>
    </row>
    <row r="1535" spans="1:20" x14ac:dyDescent="0.25">
      <c r="A1535" t="s">
        <v>23</v>
      </c>
      <c r="C1535" t="s">
        <v>868</v>
      </c>
      <c r="D1535">
        <v>1</v>
      </c>
      <c r="E1535">
        <v>64</v>
      </c>
      <c r="F1535">
        <v>5.4370000000000003</v>
      </c>
      <c r="G1535">
        <v>14.69</v>
      </c>
      <c r="H1535">
        <v>0.8</v>
      </c>
      <c r="I1535">
        <v>1.48</v>
      </c>
      <c r="J1535">
        <v>0</v>
      </c>
      <c r="K1535">
        <v>1.23</v>
      </c>
      <c r="L1535">
        <v>7.9950000000000001</v>
      </c>
      <c r="M1535">
        <v>64</v>
      </c>
      <c r="N1535" t="s">
        <v>869</v>
      </c>
      <c r="O1535" t="s">
        <v>870</v>
      </c>
      <c r="P1535" t="s">
        <v>871</v>
      </c>
      <c r="Q1535" t="s">
        <v>872</v>
      </c>
      <c r="R1535" t="s">
        <v>30</v>
      </c>
      <c r="S1535" t="s">
        <v>873</v>
      </c>
      <c r="T1535" t="s">
        <v>874</v>
      </c>
    </row>
    <row r="1536" spans="1:20" x14ac:dyDescent="0.25">
      <c r="A1536" t="s">
        <v>23</v>
      </c>
      <c r="C1536" t="s">
        <v>791</v>
      </c>
      <c r="D1536">
        <v>1</v>
      </c>
      <c r="E1536">
        <v>46</v>
      </c>
      <c r="F1536">
        <v>7.0419999999999998</v>
      </c>
      <c r="G1536">
        <v>11.06</v>
      </c>
      <c r="H1536">
        <v>0.43</v>
      </c>
      <c r="I1536">
        <v>0.96</v>
      </c>
      <c r="J1536">
        <v>0</v>
      </c>
      <c r="K1536">
        <v>1.44</v>
      </c>
      <c r="L1536">
        <v>2.88</v>
      </c>
      <c r="M1536">
        <v>46</v>
      </c>
      <c r="N1536" t="s">
        <v>792</v>
      </c>
      <c r="O1536" t="s">
        <v>793</v>
      </c>
      <c r="P1536" t="s">
        <v>231</v>
      </c>
      <c r="Q1536" t="s">
        <v>794</v>
      </c>
      <c r="R1536" t="s">
        <v>30</v>
      </c>
      <c r="S1536" t="s">
        <v>795</v>
      </c>
      <c r="T1536" t="s">
        <v>796</v>
      </c>
    </row>
    <row r="1537" spans="1:20" x14ac:dyDescent="0.25">
      <c r="A1537" t="s">
        <v>122</v>
      </c>
      <c r="B1537" t="s">
        <v>154</v>
      </c>
      <c r="C1537" t="s">
        <v>155</v>
      </c>
      <c r="D1537">
        <v>2</v>
      </c>
      <c r="E1537">
        <v>180</v>
      </c>
      <c r="F1537">
        <v>36</v>
      </c>
      <c r="G1537">
        <v>42</v>
      </c>
      <c r="H1537">
        <v>0</v>
      </c>
      <c r="I1537">
        <v>2</v>
      </c>
      <c r="J1537">
        <v>0</v>
      </c>
      <c r="K1537">
        <v>1080</v>
      </c>
      <c r="L1537">
        <v>6</v>
      </c>
      <c r="M1537">
        <v>90</v>
      </c>
      <c r="N1537" t="s">
        <v>156</v>
      </c>
      <c r="O1537" t="s">
        <v>157</v>
      </c>
      <c r="P1537" t="s">
        <v>38</v>
      </c>
      <c r="Q1537" t="s">
        <v>29</v>
      </c>
      <c r="R1537" t="s">
        <v>30</v>
      </c>
      <c r="S1537" t="s">
        <v>158</v>
      </c>
      <c r="T1537" t="s">
        <v>61</v>
      </c>
    </row>
    <row r="1538" spans="1:20" x14ac:dyDescent="0.25">
      <c r="A1538" t="s">
        <v>122</v>
      </c>
      <c r="C1538" t="s">
        <v>123</v>
      </c>
      <c r="D1538">
        <v>4</v>
      </c>
      <c r="E1538">
        <v>368</v>
      </c>
      <c r="F1538">
        <v>5.0679999999999996</v>
      </c>
      <c r="G1538">
        <v>67.84</v>
      </c>
      <c r="H1538">
        <v>7.12</v>
      </c>
      <c r="I1538">
        <v>11.08</v>
      </c>
      <c r="J1538">
        <v>0</v>
      </c>
      <c r="K1538">
        <v>456.72</v>
      </c>
      <c r="L1538">
        <v>7.92</v>
      </c>
      <c r="M1538">
        <v>92</v>
      </c>
      <c r="N1538" t="s">
        <v>124</v>
      </c>
      <c r="O1538" t="s">
        <v>125</v>
      </c>
      <c r="P1538" t="s">
        <v>126</v>
      </c>
      <c r="Q1538" t="s">
        <v>127</v>
      </c>
      <c r="R1538" t="s">
        <v>30</v>
      </c>
      <c r="S1538" t="s">
        <v>128</v>
      </c>
      <c r="T1538" t="s">
        <v>129</v>
      </c>
    </row>
    <row r="1539" spans="1:20" x14ac:dyDescent="0.25">
      <c r="A1539" t="s">
        <v>122</v>
      </c>
      <c r="B1539" t="s">
        <v>577</v>
      </c>
      <c r="C1539" t="s">
        <v>578</v>
      </c>
      <c r="D1539">
        <v>0.5</v>
      </c>
      <c r="E1539">
        <v>100</v>
      </c>
      <c r="F1539">
        <v>0.5</v>
      </c>
      <c r="G1539">
        <v>17.5</v>
      </c>
      <c r="H1539">
        <v>1.5</v>
      </c>
      <c r="I1539">
        <v>4</v>
      </c>
      <c r="J1539">
        <v>35</v>
      </c>
      <c r="K1539">
        <v>5</v>
      </c>
      <c r="L1539">
        <v>1</v>
      </c>
      <c r="M1539">
        <v>200</v>
      </c>
      <c r="N1539" t="s">
        <v>29</v>
      </c>
      <c r="O1539" t="s">
        <v>384</v>
      </c>
      <c r="P1539" t="s">
        <v>61</v>
      </c>
      <c r="Q1539" t="s">
        <v>27</v>
      </c>
      <c r="R1539" t="s">
        <v>468</v>
      </c>
      <c r="S1539" t="s">
        <v>170</v>
      </c>
      <c r="T1539" t="s">
        <v>56</v>
      </c>
    </row>
    <row r="1540" spans="1:20" x14ac:dyDescent="0.25">
      <c r="A1540" t="s">
        <v>122</v>
      </c>
      <c r="C1540" t="s">
        <v>529</v>
      </c>
      <c r="D1540">
        <v>8</v>
      </c>
      <c r="E1540">
        <v>216</v>
      </c>
      <c r="F1540">
        <v>0.32</v>
      </c>
      <c r="G1540">
        <v>24.16</v>
      </c>
      <c r="H1540">
        <v>10.32</v>
      </c>
      <c r="I1540">
        <v>5.84</v>
      </c>
      <c r="J1540">
        <v>0</v>
      </c>
      <c r="K1540">
        <v>290.39999999999998</v>
      </c>
      <c r="L1540">
        <v>4.8</v>
      </c>
      <c r="M1540">
        <v>27</v>
      </c>
      <c r="N1540" t="s">
        <v>530</v>
      </c>
      <c r="O1540" t="s">
        <v>531</v>
      </c>
      <c r="P1540" t="s">
        <v>48</v>
      </c>
      <c r="Q1540" t="s">
        <v>532</v>
      </c>
      <c r="R1540" t="s">
        <v>30</v>
      </c>
      <c r="S1540" t="s">
        <v>533</v>
      </c>
      <c r="T1540" t="s">
        <v>534</v>
      </c>
    </row>
    <row r="1541" spans="1:20" x14ac:dyDescent="0.25">
      <c r="A1541" t="s">
        <v>122</v>
      </c>
      <c r="B1541" t="s">
        <v>875</v>
      </c>
      <c r="C1541" t="s">
        <v>876</v>
      </c>
      <c r="D1541">
        <v>2.5</v>
      </c>
      <c r="E1541">
        <v>325</v>
      </c>
      <c r="F1541">
        <v>0</v>
      </c>
      <c r="G1541">
        <v>0</v>
      </c>
      <c r="H1541">
        <v>25</v>
      </c>
      <c r="I1541">
        <v>27.5</v>
      </c>
      <c r="J1541">
        <v>50</v>
      </c>
      <c r="K1541">
        <v>525</v>
      </c>
      <c r="L1541">
        <v>0</v>
      </c>
      <c r="M1541">
        <v>130</v>
      </c>
      <c r="N1541" t="s">
        <v>38</v>
      </c>
      <c r="O1541" t="s">
        <v>38</v>
      </c>
      <c r="P1541" t="s">
        <v>165</v>
      </c>
      <c r="Q1541" t="s">
        <v>119</v>
      </c>
      <c r="R1541" t="s">
        <v>72</v>
      </c>
      <c r="S1541" t="s">
        <v>415</v>
      </c>
      <c r="T1541" t="s">
        <v>38</v>
      </c>
    </row>
    <row r="1542" spans="1:20" x14ac:dyDescent="0.25">
      <c r="A1542" t="s">
        <v>122</v>
      </c>
      <c r="B1542" t="s">
        <v>877</v>
      </c>
      <c r="C1542" t="s">
        <v>878</v>
      </c>
      <c r="D1542">
        <v>0.25</v>
      </c>
      <c r="E1542">
        <v>95</v>
      </c>
      <c r="F1542">
        <v>2.25</v>
      </c>
      <c r="G1542">
        <v>12.5</v>
      </c>
      <c r="H1542">
        <v>3.75</v>
      </c>
      <c r="I1542">
        <v>3</v>
      </c>
      <c r="J1542">
        <v>10</v>
      </c>
      <c r="K1542">
        <v>322.5</v>
      </c>
      <c r="L1542">
        <v>0.5</v>
      </c>
      <c r="M1542">
        <v>380</v>
      </c>
      <c r="N1542" t="s">
        <v>164</v>
      </c>
      <c r="O1542" t="s">
        <v>37</v>
      </c>
      <c r="P1542" t="s">
        <v>414</v>
      </c>
      <c r="Q1542" t="s">
        <v>54</v>
      </c>
      <c r="R1542" t="s">
        <v>65</v>
      </c>
      <c r="S1542" t="s">
        <v>879</v>
      </c>
      <c r="T1542" t="s">
        <v>56</v>
      </c>
    </row>
    <row r="1545" spans="1:20" x14ac:dyDescent="0.25">
      <c r="A1545" s="2" t="s">
        <v>79</v>
      </c>
    </row>
    <row r="1546" spans="1:20" x14ac:dyDescent="0.25">
      <c r="A1546" t="s">
        <v>80</v>
      </c>
      <c r="B1546" t="s">
        <v>81</v>
      </c>
      <c r="C1546" t="s">
        <v>82</v>
      </c>
      <c r="D1546" t="s">
        <v>83</v>
      </c>
      <c r="E1546" t="s">
        <v>84</v>
      </c>
    </row>
    <row r="1547" spans="1:20" x14ac:dyDescent="0.25">
      <c r="A1547" t="s">
        <v>85</v>
      </c>
      <c r="B1547">
        <v>30</v>
      </c>
      <c r="C1547">
        <v>78</v>
      </c>
      <c r="D1547">
        <v>0</v>
      </c>
      <c r="E1547" t="s">
        <v>86</v>
      </c>
    </row>
    <row r="1550" spans="1:20" x14ac:dyDescent="0.25">
      <c r="A1550" s="2" t="s">
        <v>88</v>
      </c>
    </row>
    <row r="1551" spans="1:20" x14ac:dyDescent="0.25">
      <c r="E1551" s="2" t="s">
        <v>15</v>
      </c>
      <c r="F1551" s="2" t="s">
        <v>16</v>
      </c>
      <c r="G1551" s="2" t="s">
        <v>89</v>
      </c>
      <c r="H1551" s="2" t="s">
        <v>90</v>
      </c>
      <c r="I1551" s="2" t="s">
        <v>19</v>
      </c>
      <c r="J1551" s="2" t="s">
        <v>20</v>
      </c>
      <c r="K1551" s="2" t="s">
        <v>21</v>
      </c>
      <c r="L1551" s="2" t="s">
        <v>22</v>
      </c>
    </row>
    <row r="1552" spans="1:20" x14ac:dyDescent="0.25">
      <c r="E1552">
        <v>2230</v>
      </c>
      <c r="F1552">
        <v>105.85</v>
      </c>
      <c r="G1552">
        <v>301.14999999999998</v>
      </c>
      <c r="H1552">
        <v>84.05</v>
      </c>
      <c r="I1552">
        <v>77.569999999999993</v>
      </c>
      <c r="J1552">
        <v>95</v>
      </c>
      <c r="K1552" t="s">
        <v>880</v>
      </c>
      <c r="L1552">
        <v>51.52</v>
      </c>
    </row>
    <row r="1553" spans="1:20" x14ac:dyDescent="0.25">
      <c r="E1553" s="2" t="s">
        <v>92</v>
      </c>
      <c r="F1553" t="s">
        <v>881</v>
      </c>
    </row>
    <row r="1554" spans="1:20" x14ac:dyDescent="0.25">
      <c r="E1554" s="2" t="s">
        <v>94</v>
      </c>
      <c r="F1554" t="s">
        <v>882</v>
      </c>
    </row>
    <row r="1555" spans="1:20" x14ac:dyDescent="0.25">
      <c r="E1555" s="2" t="s">
        <v>82</v>
      </c>
      <c r="F1555">
        <v>78</v>
      </c>
    </row>
    <row r="1556" spans="1:20" x14ac:dyDescent="0.25">
      <c r="E1556" t="s">
        <v>96</v>
      </c>
      <c r="F1556">
        <f>2230-F1555</f>
        <v>2152</v>
      </c>
    </row>
    <row r="1558" spans="1:20" ht="15.75" x14ac:dyDescent="0.25">
      <c r="A1558" s="1" t="s">
        <v>0</v>
      </c>
      <c r="B1558" s="2" t="s">
        <v>883</v>
      </c>
    </row>
    <row r="1560" spans="1:20" ht="15.75" x14ac:dyDescent="0.25">
      <c r="A1560" s="1" t="s">
        <v>2</v>
      </c>
    </row>
    <row r="1561" spans="1:20" x14ac:dyDescent="0.25">
      <c r="A1561" s="2" t="s">
        <v>3</v>
      </c>
      <c r="B1561" s="2" t="s">
        <v>4</v>
      </c>
      <c r="C1561" s="2" t="s">
        <v>5</v>
      </c>
      <c r="D1561" s="2" t="s">
        <v>6</v>
      </c>
      <c r="E1561" s="2" t="s">
        <v>7</v>
      </c>
      <c r="F1561" s="2" t="s">
        <v>8</v>
      </c>
      <c r="G1561" s="2" t="s">
        <v>9</v>
      </c>
      <c r="H1561" s="2" t="s">
        <v>10</v>
      </c>
      <c r="I1561" s="2" t="s">
        <v>11</v>
      </c>
      <c r="J1561" s="2" t="s">
        <v>12</v>
      </c>
      <c r="K1561" s="2" t="s">
        <v>13</v>
      </c>
      <c r="L1561" s="2" t="s">
        <v>14</v>
      </c>
      <c r="M1561" s="2" t="s">
        <v>15</v>
      </c>
      <c r="N1561" s="2" t="s">
        <v>16</v>
      </c>
      <c r="O1561" s="2" t="s">
        <v>17</v>
      </c>
      <c r="P1561" s="2" t="s">
        <v>18</v>
      </c>
      <c r="Q1561" s="2" t="s">
        <v>19</v>
      </c>
      <c r="R1561" s="2" t="s">
        <v>20</v>
      </c>
      <c r="S1561" s="2" t="s">
        <v>21</v>
      </c>
      <c r="T1561" s="2" t="s">
        <v>22</v>
      </c>
    </row>
    <row r="1562" spans="1:20" x14ac:dyDescent="0.25">
      <c r="A1562" t="s">
        <v>23</v>
      </c>
      <c r="B1562" t="s">
        <v>33</v>
      </c>
      <c r="C1562" t="s">
        <v>34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1:20" x14ac:dyDescent="0.25">
      <c r="A1563" t="s">
        <v>23</v>
      </c>
      <c r="C1563" t="s">
        <v>35</v>
      </c>
      <c r="D1563">
        <v>1</v>
      </c>
      <c r="E1563">
        <v>60</v>
      </c>
      <c r="F1563">
        <v>5</v>
      </c>
      <c r="G1563">
        <v>50</v>
      </c>
      <c r="H1563">
        <v>0</v>
      </c>
      <c r="I1563">
        <v>0</v>
      </c>
      <c r="J1563">
        <v>0</v>
      </c>
      <c r="K1563">
        <v>0</v>
      </c>
      <c r="L1563">
        <v>30</v>
      </c>
      <c r="M1563">
        <v>60</v>
      </c>
      <c r="N1563" t="s">
        <v>36</v>
      </c>
      <c r="O1563" t="s">
        <v>37</v>
      </c>
      <c r="P1563" t="s">
        <v>38</v>
      </c>
      <c r="Q1563" t="s">
        <v>38</v>
      </c>
      <c r="R1563" t="s">
        <v>30</v>
      </c>
      <c r="S1563" t="s">
        <v>30</v>
      </c>
      <c r="T1563" t="s">
        <v>39</v>
      </c>
    </row>
    <row r="1564" spans="1:20" x14ac:dyDescent="0.25">
      <c r="A1564" t="s">
        <v>23</v>
      </c>
      <c r="C1564" t="s">
        <v>40</v>
      </c>
      <c r="D1564">
        <v>1</v>
      </c>
      <c r="E1564">
        <v>550</v>
      </c>
      <c r="F1564">
        <v>7</v>
      </c>
      <c r="G1564">
        <v>53</v>
      </c>
      <c r="H1564">
        <v>29.5</v>
      </c>
      <c r="I1564">
        <v>17.5</v>
      </c>
      <c r="J1564">
        <v>0</v>
      </c>
      <c r="K1564">
        <v>51.5</v>
      </c>
      <c r="L1564">
        <v>15</v>
      </c>
      <c r="M1564">
        <v>550</v>
      </c>
      <c r="N1564">
        <v>7</v>
      </c>
      <c r="O1564">
        <v>53</v>
      </c>
      <c r="P1564">
        <v>29.5</v>
      </c>
      <c r="Q1564">
        <v>17.5</v>
      </c>
      <c r="R1564">
        <v>0</v>
      </c>
      <c r="S1564">
        <v>51.5</v>
      </c>
      <c r="T1564">
        <v>15</v>
      </c>
    </row>
    <row r="1565" spans="1:20" x14ac:dyDescent="0.25">
      <c r="A1565" t="s">
        <v>23</v>
      </c>
      <c r="B1565" t="s">
        <v>200</v>
      </c>
      <c r="C1565" t="s">
        <v>201</v>
      </c>
      <c r="D1565">
        <v>2</v>
      </c>
      <c r="E1565">
        <v>180</v>
      </c>
      <c r="F1565">
        <v>12</v>
      </c>
      <c r="G1565">
        <v>18</v>
      </c>
      <c r="H1565">
        <v>7</v>
      </c>
      <c r="I1565">
        <v>12</v>
      </c>
      <c r="J1565">
        <v>0</v>
      </c>
      <c r="K1565">
        <v>220</v>
      </c>
      <c r="L1565">
        <v>4</v>
      </c>
      <c r="M1565">
        <v>90</v>
      </c>
      <c r="N1565">
        <v>6</v>
      </c>
      <c r="O1565">
        <v>9</v>
      </c>
      <c r="P1565">
        <v>3.5</v>
      </c>
      <c r="Q1565">
        <v>6</v>
      </c>
      <c r="R1565">
        <v>0</v>
      </c>
      <c r="S1565">
        <v>110</v>
      </c>
      <c r="T1565">
        <v>2</v>
      </c>
    </row>
    <row r="1566" spans="1:20" x14ac:dyDescent="0.25">
      <c r="A1566" t="s">
        <v>23</v>
      </c>
      <c r="C1566" t="s">
        <v>44</v>
      </c>
      <c r="D1566">
        <v>1</v>
      </c>
      <c r="E1566">
        <v>105</v>
      </c>
      <c r="F1566">
        <v>14.430999999999999</v>
      </c>
      <c r="G1566">
        <v>26.95</v>
      </c>
      <c r="H1566">
        <v>0.39</v>
      </c>
      <c r="I1566">
        <v>1.29</v>
      </c>
      <c r="J1566">
        <v>0</v>
      </c>
      <c r="K1566">
        <v>1.18</v>
      </c>
      <c r="L1566">
        <v>3.0680000000000001</v>
      </c>
      <c r="M1566">
        <v>105</v>
      </c>
      <c r="N1566" t="s">
        <v>45</v>
      </c>
      <c r="O1566" t="s">
        <v>46</v>
      </c>
      <c r="P1566" t="s">
        <v>47</v>
      </c>
      <c r="Q1566" t="s">
        <v>48</v>
      </c>
      <c r="R1566" t="s">
        <v>30</v>
      </c>
      <c r="S1566" t="s">
        <v>49</v>
      </c>
      <c r="T1566" t="s">
        <v>50</v>
      </c>
    </row>
    <row r="1567" spans="1:20" x14ac:dyDescent="0.25">
      <c r="A1567" t="s">
        <v>23</v>
      </c>
      <c r="C1567" t="s">
        <v>802</v>
      </c>
      <c r="D1567">
        <v>1</v>
      </c>
      <c r="E1567">
        <v>62</v>
      </c>
      <c r="F1567">
        <v>7.0270000000000001</v>
      </c>
      <c r="G1567">
        <v>13.84</v>
      </c>
      <c r="H1567">
        <v>0.71</v>
      </c>
      <c r="I1567">
        <v>2</v>
      </c>
      <c r="J1567">
        <v>0</v>
      </c>
      <c r="K1567">
        <v>1.44</v>
      </c>
      <c r="L1567">
        <v>7.6319999999999997</v>
      </c>
      <c r="M1567">
        <v>62</v>
      </c>
      <c r="N1567" t="s">
        <v>803</v>
      </c>
      <c r="O1567" t="s">
        <v>804</v>
      </c>
      <c r="P1567" t="s">
        <v>805</v>
      </c>
      <c r="Q1567" t="s">
        <v>806</v>
      </c>
      <c r="R1567" t="s">
        <v>30</v>
      </c>
      <c r="S1567" t="s">
        <v>795</v>
      </c>
      <c r="T1567" t="s">
        <v>807</v>
      </c>
    </row>
    <row r="1568" spans="1:20" x14ac:dyDescent="0.25">
      <c r="A1568" t="s">
        <v>51</v>
      </c>
      <c r="B1568" t="s">
        <v>154</v>
      </c>
      <c r="C1568" t="s">
        <v>155</v>
      </c>
      <c r="D1568">
        <v>2</v>
      </c>
      <c r="E1568">
        <v>180</v>
      </c>
      <c r="F1568">
        <v>36</v>
      </c>
      <c r="G1568">
        <v>42</v>
      </c>
      <c r="H1568">
        <v>0</v>
      </c>
      <c r="I1568">
        <v>2</v>
      </c>
      <c r="J1568">
        <v>0</v>
      </c>
      <c r="K1568">
        <v>1080</v>
      </c>
      <c r="L1568">
        <v>6</v>
      </c>
      <c r="M1568">
        <v>90</v>
      </c>
      <c r="N1568" t="s">
        <v>156</v>
      </c>
      <c r="O1568" t="s">
        <v>157</v>
      </c>
      <c r="P1568" t="s">
        <v>38</v>
      </c>
      <c r="Q1568" t="s">
        <v>29</v>
      </c>
      <c r="R1568" t="s">
        <v>30</v>
      </c>
      <c r="S1568" t="s">
        <v>158</v>
      </c>
      <c r="T1568" t="s">
        <v>61</v>
      </c>
    </row>
    <row r="1569" spans="1:20" x14ac:dyDescent="0.25">
      <c r="A1569" t="s">
        <v>51</v>
      </c>
      <c r="B1569" t="s">
        <v>577</v>
      </c>
      <c r="C1569" t="s">
        <v>578</v>
      </c>
      <c r="D1569">
        <v>0.67</v>
      </c>
      <c r="E1569">
        <v>134</v>
      </c>
      <c r="F1569">
        <v>0.67</v>
      </c>
      <c r="G1569">
        <v>23.450000000000003</v>
      </c>
      <c r="H1569">
        <v>2.0100000000000002</v>
      </c>
      <c r="I1569">
        <v>5.36</v>
      </c>
      <c r="J1569">
        <v>46.900000000000006</v>
      </c>
      <c r="K1569">
        <v>6.7</v>
      </c>
      <c r="L1569">
        <v>1.34</v>
      </c>
      <c r="M1569">
        <v>200</v>
      </c>
      <c r="N1569" t="s">
        <v>29</v>
      </c>
      <c r="O1569" t="s">
        <v>384</v>
      </c>
      <c r="P1569" t="s">
        <v>61</v>
      </c>
      <c r="Q1569" t="s">
        <v>27</v>
      </c>
      <c r="R1569" t="s">
        <v>468</v>
      </c>
      <c r="S1569" t="s">
        <v>170</v>
      </c>
      <c r="T1569" t="s">
        <v>56</v>
      </c>
    </row>
    <row r="1570" spans="1:20" x14ac:dyDescent="0.25">
      <c r="A1570" t="s">
        <v>122</v>
      </c>
      <c r="B1570" t="s">
        <v>877</v>
      </c>
      <c r="C1570" t="s">
        <v>878</v>
      </c>
      <c r="D1570">
        <v>2.5</v>
      </c>
      <c r="E1570">
        <v>950</v>
      </c>
      <c r="F1570">
        <v>22.5</v>
      </c>
      <c r="G1570">
        <v>125</v>
      </c>
      <c r="H1570">
        <v>37.5</v>
      </c>
      <c r="I1570">
        <v>30</v>
      </c>
      <c r="J1570">
        <v>100</v>
      </c>
      <c r="K1570">
        <v>3225</v>
      </c>
      <c r="L1570">
        <v>5</v>
      </c>
      <c r="M1570">
        <v>380</v>
      </c>
      <c r="N1570" t="s">
        <v>164</v>
      </c>
      <c r="O1570" t="s">
        <v>37</v>
      </c>
      <c r="P1570" t="s">
        <v>414</v>
      </c>
      <c r="Q1570" t="s">
        <v>54</v>
      </c>
      <c r="R1570" t="s">
        <v>65</v>
      </c>
      <c r="S1570" t="s">
        <v>879</v>
      </c>
      <c r="T1570" t="s">
        <v>56</v>
      </c>
    </row>
    <row r="1571" spans="1:20" x14ac:dyDescent="0.25">
      <c r="A1571" t="s">
        <v>122</v>
      </c>
      <c r="B1571" t="s">
        <v>884</v>
      </c>
      <c r="C1571" t="s">
        <v>885</v>
      </c>
      <c r="D1571">
        <v>1</v>
      </c>
      <c r="E1571">
        <v>10</v>
      </c>
      <c r="F1571">
        <v>0</v>
      </c>
      <c r="G1571">
        <v>1</v>
      </c>
      <c r="H1571">
        <v>0</v>
      </c>
      <c r="I1571">
        <v>1</v>
      </c>
      <c r="J1571">
        <v>0</v>
      </c>
      <c r="K1571">
        <v>575</v>
      </c>
      <c r="L1571">
        <v>0</v>
      </c>
      <c r="M1571">
        <v>10</v>
      </c>
      <c r="N1571" t="s">
        <v>60</v>
      </c>
      <c r="O1571" t="s">
        <v>29</v>
      </c>
      <c r="P1571" t="s">
        <v>38</v>
      </c>
      <c r="Q1571" t="s">
        <v>29</v>
      </c>
      <c r="R1571" t="s">
        <v>62</v>
      </c>
      <c r="S1571" t="s">
        <v>886</v>
      </c>
      <c r="T1571" t="s">
        <v>60</v>
      </c>
    </row>
    <row r="1572" spans="1:20" x14ac:dyDescent="0.25">
      <c r="A1572" t="s">
        <v>122</v>
      </c>
      <c r="C1572" t="s">
        <v>887</v>
      </c>
      <c r="D1572">
        <v>1</v>
      </c>
      <c r="E1572">
        <v>218</v>
      </c>
      <c r="F1572">
        <v>5.3334999999999999</v>
      </c>
      <c r="G1572">
        <v>35.336799999999997</v>
      </c>
      <c r="H1572">
        <v>4.7916999999999996</v>
      </c>
      <c r="I1572">
        <v>6.6672000000000002</v>
      </c>
      <c r="J1572">
        <v>11.25</v>
      </c>
      <c r="K1572">
        <v>555.625</v>
      </c>
      <c r="L1572">
        <v>3.3334999999999999</v>
      </c>
      <c r="M1572">
        <v>218</v>
      </c>
      <c r="N1572">
        <v>5.3334999999999999</v>
      </c>
      <c r="O1572">
        <v>35.336799999999997</v>
      </c>
      <c r="P1572">
        <v>4.7916999999999996</v>
      </c>
      <c r="Q1572">
        <v>6.6672000000000002</v>
      </c>
      <c r="R1572">
        <v>11.25</v>
      </c>
      <c r="S1572">
        <v>555.625</v>
      </c>
      <c r="T1572">
        <v>3.3334999999999999</v>
      </c>
    </row>
    <row r="1573" spans="1:20" x14ac:dyDescent="0.25">
      <c r="A1573" t="s">
        <v>139</v>
      </c>
      <c r="B1573" t="s">
        <v>527</v>
      </c>
      <c r="C1573" t="s">
        <v>888</v>
      </c>
      <c r="D1573">
        <v>0.33</v>
      </c>
      <c r="E1573">
        <v>62.7</v>
      </c>
      <c r="F1573">
        <v>5.61</v>
      </c>
      <c r="G1573">
        <v>5.94</v>
      </c>
      <c r="H1573">
        <v>4.29</v>
      </c>
      <c r="I1573">
        <v>0.66</v>
      </c>
      <c r="J1573">
        <v>3.3000000000000003</v>
      </c>
      <c r="K1573">
        <v>9.9</v>
      </c>
      <c r="L1573">
        <v>0.33</v>
      </c>
      <c r="M1573">
        <v>190</v>
      </c>
      <c r="N1573" t="s">
        <v>176</v>
      </c>
      <c r="O1573" t="s">
        <v>156</v>
      </c>
      <c r="P1573" t="s">
        <v>180</v>
      </c>
      <c r="Q1573" t="s">
        <v>56</v>
      </c>
      <c r="R1573" t="s">
        <v>170</v>
      </c>
      <c r="S1573" t="s">
        <v>173</v>
      </c>
      <c r="T1573" t="s">
        <v>29</v>
      </c>
    </row>
    <row r="1574" spans="1:20" x14ac:dyDescent="0.25">
      <c r="A1574" t="s">
        <v>139</v>
      </c>
      <c r="C1574" t="s">
        <v>105</v>
      </c>
      <c r="D1574">
        <v>1</v>
      </c>
      <c r="E1574">
        <v>35</v>
      </c>
      <c r="F1574">
        <v>6.7930000000000001</v>
      </c>
      <c r="G1574">
        <v>8.89</v>
      </c>
      <c r="H1574">
        <v>0.11</v>
      </c>
      <c r="I1574">
        <v>0.63</v>
      </c>
      <c r="K1574">
        <v>0.74</v>
      </c>
      <c r="L1574">
        <v>1.258</v>
      </c>
      <c r="M1574">
        <v>35</v>
      </c>
      <c r="N1574" t="s">
        <v>106</v>
      </c>
      <c r="O1574" t="s">
        <v>107</v>
      </c>
      <c r="P1574" t="s">
        <v>108</v>
      </c>
      <c r="Q1574" t="s">
        <v>109</v>
      </c>
      <c r="S1574" t="s">
        <v>110</v>
      </c>
      <c r="T1574" t="s">
        <v>111</v>
      </c>
    </row>
    <row r="1577" spans="1:20" x14ac:dyDescent="0.25">
      <c r="A1577" s="2" t="s">
        <v>79</v>
      </c>
    </row>
    <row r="1578" spans="1:20" x14ac:dyDescent="0.25">
      <c r="A1578" t="s">
        <v>80</v>
      </c>
      <c r="B1578" t="s">
        <v>81</v>
      </c>
      <c r="C1578" t="s">
        <v>82</v>
      </c>
      <c r="D1578" t="s">
        <v>83</v>
      </c>
      <c r="E1578" t="s">
        <v>84</v>
      </c>
    </row>
    <row r="1579" spans="1:20" x14ac:dyDescent="0.25">
      <c r="A1579" t="s">
        <v>85</v>
      </c>
      <c r="B1579">
        <v>30</v>
      </c>
      <c r="C1579">
        <v>103</v>
      </c>
      <c r="D1579">
        <v>0</v>
      </c>
      <c r="E1579" t="s">
        <v>86</v>
      </c>
    </row>
    <row r="1582" spans="1:20" x14ac:dyDescent="0.25">
      <c r="A1582" s="2" t="s">
        <v>88</v>
      </c>
    </row>
    <row r="1583" spans="1:20" x14ac:dyDescent="0.25">
      <c r="E1583" s="2" t="s">
        <v>15</v>
      </c>
      <c r="F1583" s="2" t="s">
        <v>16</v>
      </c>
      <c r="G1583" s="2" t="s">
        <v>89</v>
      </c>
      <c r="H1583" s="2" t="s">
        <v>90</v>
      </c>
      <c r="I1583" s="2" t="s">
        <v>19</v>
      </c>
      <c r="J1583" s="2" t="s">
        <v>20</v>
      </c>
      <c r="K1583" s="2" t="s">
        <v>21</v>
      </c>
      <c r="L1583" s="2" t="s">
        <v>22</v>
      </c>
    </row>
    <row r="1584" spans="1:20" x14ac:dyDescent="0.25">
      <c r="E1584">
        <v>2546.6999999999998</v>
      </c>
      <c r="F1584">
        <v>122.36</v>
      </c>
      <c r="G1584">
        <v>403.41</v>
      </c>
      <c r="H1584">
        <v>86.3</v>
      </c>
      <c r="I1584">
        <v>79.11</v>
      </c>
      <c r="J1584">
        <v>161.44999999999999</v>
      </c>
      <c r="K1584" t="s">
        <v>889</v>
      </c>
      <c r="L1584">
        <v>76.959999999999994</v>
      </c>
    </row>
    <row r="1585" spans="1:20" x14ac:dyDescent="0.25">
      <c r="E1585" s="2" t="s">
        <v>92</v>
      </c>
      <c r="F1585" t="s">
        <v>881</v>
      </c>
    </row>
    <row r="1586" spans="1:20" x14ac:dyDescent="0.25">
      <c r="E1586" s="2" t="s">
        <v>94</v>
      </c>
      <c r="F1586" t="s">
        <v>890</v>
      </c>
    </row>
    <row r="1587" spans="1:20" x14ac:dyDescent="0.25">
      <c r="E1587" s="2" t="s">
        <v>82</v>
      </c>
      <c r="F1587">
        <v>103</v>
      </c>
    </row>
    <row r="1588" spans="1:20" x14ac:dyDescent="0.25">
      <c r="E1588" t="s">
        <v>96</v>
      </c>
      <c r="F1588">
        <f>2546.7-F1587</f>
        <v>2443.6999999999998</v>
      </c>
    </row>
    <row r="1590" spans="1:20" ht="15.75" x14ac:dyDescent="0.25">
      <c r="A1590" s="1" t="s">
        <v>0</v>
      </c>
      <c r="B1590" s="2" t="s">
        <v>891</v>
      </c>
    </row>
    <row r="1592" spans="1:20" ht="15.75" x14ac:dyDescent="0.25">
      <c r="A1592" s="1" t="s">
        <v>2</v>
      </c>
    </row>
    <row r="1593" spans="1:20" x14ac:dyDescent="0.25">
      <c r="A1593" s="2" t="s">
        <v>3</v>
      </c>
      <c r="B1593" s="2" t="s">
        <v>4</v>
      </c>
      <c r="C1593" s="2" t="s">
        <v>5</v>
      </c>
      <c r="D1593" s="2" t="s">
        <v>6</v>
      </c>
      <c r="E1593" s="2" t="s">
        <v>7</v>
      </c>
      <c r="F1593" s="2" t="s">
        <v>8</v>
      </c>
      <c r="G1593" s="2" t="s">
        <v>9</v>
      </c>
      <c r="H1593" s="2" t="s">
        <v>10</v>
      </c>
      <c r="I1593" s="2" t="s">
        <v>11</v>
      </c>
      <c r="J1593" s="2" t="s">
        <v>12</v>
      </c>
      <c r="K1593" s="2" t="s">
        <v>13</v>
      </c>
      <c r="L1593" s="2" t="s">
        <v>14</v>
      </c>
      <c r="M1593" s="2" t="s">
        <v>15</v>
      </c>
      <c r="N1593" s="2" t="s">
        <v>16</v>
      </c>
      <c r="O1593" s="2" t="s">
        <v>17</v>
      </c>
      <c r="P1593" s="2" t="s">
        <v>18</v>
      </c>
      <c r="Q1593" s="2" t="s">
        <v>19</v>
      </c>
      <c r="R1593" s="2" t="s">
        <v>20</v>
      </c>
      <c r="S1593" s="2" t="s">
        <v>21</v>
      </c>
      <c r="T1593" s="2" t="s">
        <v>22</v>
      </c>
    </row>
    <row r="1594" spans="1:20" x14ac:dyDescent="0.25">
      <c r="A1594" t="s">
        <v>23</v>
      </c>
      <c r="B1594" t="s">
        <v>33</v>
      </c>
      <c r="C1594" t="s">
        <v>34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</row>
    <row r="1595" spans="1:20" x14ac:dyDescent="0.25">
      <c r="A1595" t="s">
        <v>23</v>
      </c>
      <c r="C1595" t="s">
        <v>35</v>
      </c>
      <c r="D1595">
        <v>1</v>
      </c>
      <c r="E1595">
        <v>60</v>
      </c>
      <c r="F1595">
        <v>5</v>
      </c>
      <c r="G1595">
        <v>50</v>
      </c>
      <c r="H1595">
        <v>0</v>
      </c>
      <c r="I1595">
        <v>0</v>
      </c>
      <c r="J1595">
        <v>0</v>
      </c>
      <c r="K1595">
        <v>0</v>
      </c>
      <c r="L1595">
        <v>30</v>
      </c>
      <c r="M1595">
        <v>60</v>
      </c>
      <c r="N1595" t="s">
        <v>36</v>
      </c>
      <c r="O1595" t="s">
        <v>37</v>
      </c>
      <c r="P1595" t="s">
        <v>38</v>
      </c>
      <c r="Q1595" t="s">
        <v>38</v>
      </c>
      <c r="R1595" t="s">
        <v>30</v>
      </c>
      <c r="S1595" t="s">
        <v>30</v>
      </c>
      <c r="T1595" t="s">
        <v>39</v>
      </c>
    </row>
    <row r="1596" spans="1:20" x14ac:dyDescent="0.25">
      <c r="A1596" t="s">
        <v>23</v>
      </c>
      <c r="C1596" t="s">
        <v>40</v>
      </c>
      <c r="D1596">
        <v>1</v>
      </c>
      <c r="E1596">
        <v>550</v>
      </c>
      <c r="F1596">
        <v>7</v>
      </c>
      <c r="G1596">
        <v>53</v>
      </c>
      <c r="H1596">
        <v>29.5</v>
      </c>
      <c r="I1596">
        <v>17.5</v>
      </c>
      <c r="J1596">
        <v>0</v>
      </c>
      <c r="K1596">
        <v>51.5</v>
      </c>
      <c r="L1596">
        <v>15</v>
      </c>
      <c r="M1596">
        <v>550</v>
      </c>
      <c r="N1596">
        <v>7</v>
      </c>
      <c r="O1596">
        <v>53</v>
      </c>
      <c r="P1596">
        <v>29.5</v>
      </c>
      <c r="Q1596">
        <v>17.5</v>
      </c>
      <c r="R1596">
        <v>0</v>
      </c>
      <c r="S1596">
        <v>51.5</v>
      </c>
      <c r="T1596">
        <v>15</v>
      </c>
    </row>
    <row r="1597" spans="1:20" x14ac:dyDescent="0.25">
      <c r="A1597" t="s">
        <v>23</v>
      </c>
      <c r="B1597" t="s">
        <v>200</v>
      </c>
      <c r="C1597" t="s">
        <v>201</v>
      </c>
      <c r="D1597">
        <v>2</v>
      </c>
      <c r="E1597">
        <v>180</v>
      </c>
      <c r="F1597">
        <v>12</v>
      </c>
      <c r="G1597">
        <v>18</v>
      </c>
      <c r="H1597">
        <v>7</v>
      </c>
      <c r="I1597">
        <v>12</v>
      </c>
      <c r="J1597">
        <v>0</v>
      </c>
      <c r="K1597">
        <v>220</v>
      </c>
      <c r="L1597">
        <v>4</v>
      </c>
      <c r="M1597">
        <v>90</v>
      </c>
      <c r="N1597">
        <v>6</v>
      </c>
      <c r="O1597">
        <v>9</v>
      </c>
      <c r="P1597">
        <v>3.5</v>
      </c>
      <c r="Q1597">
        <v>6</v>
      </c>
      <c r="R1597">
        <v>0</v>
      </c>
      <c r="S1597">
        <v>110</v>
      </c>
      <c r="T1597">
        <v>2</v>
      </c>
    </row>
    <row r="1598" spans="1:20" x14ac:dyDescent="0.25">
      <c r="A1598" t="s">
        <v>23</v>
      </c>
      <c r="B1598" t="s">
        <v>42</v>
      </c>
      <c r="C1598" t="s">
        <v>43</v>
      </c>
      <c r="D1598">
        <v>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1:20" x14ac:dyDescent="0.25">
      <c r="A1599" t="s">
        <v>23</v>
      </c>
      <c r="C1599" t="s">
        <v>862</v>
      </c>
      <c r="D1599">
        <v>1</v>
      </c>
      <c r="E1599">
        <v>61</v>
      </c>
      <c r="F1599">
        <v>13.804</v>
      </c>
      <c r="G1599">
        <v>15.45</v>
      </c>
      <c r="H1599">
        <v>0.24</v>
      </c>
      <c r="I1599">
        <v>0.92</v>
      </c>
      <c r="J1599">
        <v>0</v>
      </c>
      <c r="K1599">
        <v>30.6</v>
      </c>
      <c r="L1599">
        <v>1.36</v>
      </c>
      <c r="M1599">
        <v>61</v>
      </c>
      <c r="N1599" t="s">
        <v>863</v>
      </c>
      <c r="O1599" t="s">
        <v>864</v>
      </c>
      <c r="P1599" t="s">
        <v>635</v>
      </c>
      <c r="Q1599" t="s">
        <v>865</v>
      </c>
      <c r="R1599" t="s">
        <v>30</v>
      </c>
      <c r="S1599" t="s">
        <v>866</v>
      </c>
      <c r="T1599" t="s">
        <v>867</v>
      </c>
    </row>
    <row r="1600" spans="1:20" x14ac:dyDescent="0.25">
      <c r="A1600" t="s">
        <v>51</v>
      </c>
      <c r="B1600" t="s">
        <v>280</v>
      </c>
      <c r="C1600" t="s">
        <v>892</v>
      </c>
      <c r="D1600">
        <v>7</v>
      </c>
      <c r="E1600">
        <v>980</v>
      </c>
      <c r="F1600">
        <v>14</v>
      </c>
      <c r="G1600">
        <v>175</v>
      </c>
      <c r="H1600">
        <v>17.5</v>
      </c>
      <c r="I1600">
        <v>28</v>
      </c>
      <c r="J1600">
        <v>0</v>
      </c>
      <c r="K1600">
        <v>2170</v>
      </c>
      <c r="L1600">
        <v>14</v>
      </c>
      <c r="M1600">
        <v>140</v>
      </c>
      <c r="N1600" t="s">
        <v>56</v>
      </c>
      <c r="O1600" t="s">
        <v>294</v>
      </c>
      <c r="P1600" t="s">
        <v>28</v>
      </c>
      <c r="Q1600" t="s">
        <v>143</v>
      </c>
      <c r="R1600" t="s">
        <v>30</v>
      </c>
      <c r="S1600" t="s">
        <v>462</v>
      </c>
      <c r="T1600" t="s">
        <v>56</v>
      </c>
    </row>
    <row r="1601" spans="1:20" x14ac:dyDescent="0.25">
      <c r="A1601" t="s">
        <v>51</v>
      </c>
      <c r="B1601" t="s">
        <v>457</v>
      </c>
      <c r="C1601" t="s">
        <v>775</v>
      </c>
      <c r="D1601">
        <v>1</v>
      </c>
      <c r="E1601">
        <v>110</v>
      </c>
      <c r="F1601">
        <v>2</v>
      </c>
      <c r="G1601">
        <v>3</v>
      </c>
      <c r="H1601">
        <v>6</v>
      </c>
      <c r="I1601">
        <v>10</v>
      </c>
      <c r="J1601">
        <v>0</v>
      </c>
      <c r="K1601">
        <v>390</v>
      </c>
      <c r="L1601">
        <v>0</v>
      </c>
      <c r="M1601">
        <v>110</v>
      </c>
      <c r="N1601" t="s">
        <v>56</v>
      </c>
      <c r="O1601" t="s">
        <v>61</v>
      </c>
      <c r="P1601" t="s">
        <v>55</v>
      </c>
      <c r="Q1601" t="s">
        <v>165</v>
      </c>
      <c r="R1601" t="s">
        <v>30</v>
      </c>
      <c r="S1601" t="s">
        <v>459</v>
      </c>
      <c r="T1601" t="s">
        <v>38</v>
      </c>
    </row>
    <row r="1602" spans="1:20" x14ac:dyDescent="0.25">
      <c r="A1602" t="s">
        <v>51</v>
      </c>
      <c r="C1602" t="s">
        <v>893</v>
      </c>
      <c r="D1602">
        <v>1</v>
      </c>
      <c r="E1602">
        <v>504</v>
      </c>
      <c r="F1602">
        <v>13.6</v>
      </c>
      <c r="G1602">
        <v>87</v>
      </c>
      <c r="H1602">
        <v>9.7349999999999994</v>
      </c>
      <c r="I1602">
        <v>24.3</v>
      </c>
      <c r="J1602">
        <v>0</v>
      </c>
      <c r="K1602">
        <v>157.5</v>
      </c>
      <c r="L1602">
        <v>22.5</v>
      </c>
      <c r="M1602">
        <v>504</v>
      </c>
      <c r="N1602">
        <v>13.6</v>
      </c>
      <c r="O1602">
        <v>87</v>
      </c>
      <c r="P1602">
        <v>9.7349999999999994</v>
      </c>
      <c r="Q1602">
        <v>24.3</v>
      </c>
      <c r="R1602">
        <v>0</v>
      </c>
      <c r="S1602">
        <v>157.5</v>
      </c>
      <c r="T1602">
        <v>22.5</v>
      </c>
    </row>
    <row r="1605" spans="1:20" x14ac:dyDescent="0.25">
      <c r="A1605" s="2" t="s">
        <v>79</v>
      </c>
    </row>
    <row r="1606" spans="1:20" x14ac:dyDescent="0.25">
      <c r="A1606" t="s">
        <v>80</v>
      </c>
      <c r="B1606" t="s">
        <v>81</v>
      </c>
      <c r="C1606" t="s">
        <v>82</v>
      </c>
      <c r="D1606" t="s">
        <v>83</v>
      </c>
      <c r="E1606" t="s">
        <v>84</v>
      </c>
    </row>
    <row r="1607" spans="1:20" x14ac:dyDescent="0.25">
      <c r="A1607" t="s">
        <v>85</v>
      </c>
      <c r="B1607">
        <v>30</v>
      </c>
      <c r="C1607">
        <v>504</v>
      </c>
      <c r="D1607">
        <v>0</v>
      </c>
      <c r="E1607" t="s">
        <v>86</v>
      </c>
    </row>
    <row r="1610" spans="1:20" x14ac:dyDescent="0.25">
      <c r="A1610" s="2" t="s">
        <v>88</v>
      </c>
    </row>
    <row r="1611" spans="1:20" x14ac:dyDescent="0.25">
      <c r="E1611" s="2" t="s">
        <v>15</v>
      </c>
      <c r="F1611" s="2" t="s">
        <v>16</v>
      </c>
      <c r="G1611" s="2" t="s">
        <v>89</v>
      </c>
      <c r="H1611" s="2" t="s">
        <v>90</v>
      </c>
      <c r="I1611" s="2" t="s">
        <v>19</v>
      </c>
      <c r="J1611" s="2" t="s">
        <v>20</v>
      </c>
      <c r="K1611" s="2" t="s">
        <v>21</v>
      </c>
      <c r="L1611" s="2" t="s">
        <v>22</v>
      </c>
    </row>
    <row r="1612" spans="1:20" x14ac:dyDescent="0.25">
      <c r="E1612">
        <v>2445</v>
      </c>
      <c r="F1612">
        <v>67.400000000000006</v>
      </c>
      <c r="G1612">
        <v>401.45</v>
      </c>
      <c r="H1612">
        <v>69.98</v>
      </c>
      <c r="I1612">
        <v>92.72</v>
      </c>
      <c r="J1612">
        <v>0</v>
      </c>
      <c r="K1612" t="s">
        <v>894</v>
      </c>
      <c r="L1612">
        <v>86.86</v>
      </c>
    </row>
    <row r="1613" spans="1:20" x14ac:dyDescent="0.25">
      <c r="E1613" s="2" t="s">
        <v>92</v>
      </c>
      <c r="F1613" t="s">
        <v>881</v>
      </c>
    </row>
    <row r="1614" spans="1:20" x14ac:dyDescent="0.25">
      <c r="E1614" s="2" t="s">
        <v>94</v>
      </c>
      <c r="F1614" t="s">
        <v>895</v>
      </c>
    </row>
    <row r="1615" spans="1:20" x14ac:dyDescent="0.25">
      <c r="E1615" s="2" t="s">
        <v>82</v>
      </c>
      <c r="F1615">
        <v>504</v>
      </c>
    </row>
    <row r="1616" spans="1:20" x14ac:dyDescent="0.25">
      <c r="E1616" t="s">
        <v>96</v>
      </c>
      <c r="F1616">
        <f>2445-F1615</f>
        <v>1941</v>
      </c>
    </row>
    <row r="1618" spans="1:20" ht="15.75" x14ac:dyDescent="0.25">
      <c r="A1618" s="1" t="s">
        <v>0</v>
      </c>
      <c r="B1618" s="2" t="s">
        <v>896</v>
      </c>
    </row>
    <row r="1620" spans="1:20" ht="15.75" x14ac:dyDescent="0.25">
      <c r="A1620" s="1" t="s">
        <v>2</v>
      </c>
    </row>
    <row r="1621" spans="1:20" x14ac:dyDescent="0.25">
      <c r="A1621" s="2" t="s">
        <v>3</v>
      </c>
      <c r="B1621" s="2" t="s">
        <v>4</v>
      </c>
      <c r="C1621" s="2" t="s">
        <v>5</v>
      </c>
      <c r="D1621" s="2" t="s">
        <v>6</v>
      </c>
      <c r="E1621" s="2" t="s">
        <v>7</v>
      </c>
      <c r="F1621" s="2" t="s">
        <v>8</v>
      </c>
      <c r="G1621" s="2" t="s">
        <v>9</v>
      </c>
      <c r="H1621" s="2" t="s">
        <v>10</v>
      </c>
      <c r="I1621" s="2" t="s">
        <v>11</v>
      </c>
      <c r="J1621" s="2" t="s">
        <v>12</v>
      </c>
      <c r="K1621" s="2" t="s">
        <v>13</v>
      </c>
      <c r="L1621" s="2" t="s">
        <v>14</v>
      </c>
      <c r="M1621" s="2" t="s">
        <v>15</v>
      </c>
      <c r="N1621" s="2" t="s">
        <v>16</v>
      </c>
      <c r="O1621" s="2" t="s">
        <v>17</v>
      </c>
      <c r="P1621" s="2" t="s">
        <v>18</v>
      </c>
      <c r="Q1621" s="2" t="s">
        <v>19</v>
      </c>
      <c r="R1621" s="2" t="s">
        <v>20</v>
      </c>
      <c r="S1621" s="2" t="s">
        <v>21</v>
      </c>
      <c r="T1621" s="2" t="s">
        <v>22</v>
      </c>
    </row>
    <row r="1622" spans="1:20" x14ac:dyDescent="0.25">
      <c r="A1622" t="s">
        <v>51</v>
      </c>
      <c r="B1622" t="s">
        <v>897</v>
      </c>
      <c r="C1622" t="s">
        <v>898</v>
      </c>
      <c r="D1622">
        <v>1</v>
      </c>
      <c r="E1622">
        <v>690</v>
      </c>
      <c r="F1622">
        <v>6</v>
      </c>
      <c r="G1622">
        <v>82</v>
      </c>
      <c r="H1622">
        <v>37</v>
      </c>
      <c r="I1622">
        <v>19</v>
      </c>
      <c r="J1622">
        <v>35</v>
      </c>
      <c r="K1622">
        <v>3110</v>
      </c>
      <c r="L1622">
        <v>15</v>
      </c>
      <c r="M1622">
        <v>690</v>
      </c>
      <c r="N1622" t="s">
        <v>55</v>
      </c>
      <c r="O1622" t="s">
        <v>899</v>
      </c>
      <c r="P1622" t="s">
        <v>900</v>
      </c>
      <c r="Q1622" t="s">
        <v>192</v>
      </c>
      <c r="R1622" t="s">
        <v>385</v>
      </c>
      <c r="S1622" t="s">
        <v>901</v>
      </c>
      <c r="T1622" t="s">
        <v>414</v>
      </c>
    </row>
    <row r="1623" spans="1:20" x14ac:dyDescent="0.25">
      <c r="A1623" t="s">
        <v>51</v>
      </c>
      <c r="B1623" t="s">
        <v>902</v>
      </c>
      <c r="C1623" t="s">
        <v>903</v>
      </c>
      <c r="D1623">
        <v>1</v>
      </c>
      <c r="E1623">
        <v>420</v>
      </c>
      <c r="F1623">
        <v>0</v>
      </c>
      <c r="G1623">
        <v>56</v>
      </c>
      <c r="H1623">
        <v>19</v>
      </c>
      <c r="I1623">
        <v>6</v>
      </c>
      <c r="J1623">
        <v>0</v>
      </c>
      <c r="K1623">
        <v>420</v>
      </c>
      <c r="L1623">
        <v>5</v>
      </c>
      <c r="M1623">
        <v>420</v>
      </c>
      <c r="N1623" t="s">
        <v>38</v>
      </c>
      <c r="O1623" t="s">
        <v>904</v>
      </c>
      <c r="P1623" t="s">
        <v>192</v>
      </c>
      <c r="Q1623" t="s">
        <v>55</v>
      </c>
      <c r="R1623" t="s">
        <v>30</v>
      </c>
      <c r="S1623" t="s">
        <v>905</v>
      </c>
      <c r="T1623" t="s">
        <v>36</v>
      </c>
    </row>
    <row r="1624" spans="1:20" x14ac:dyDescent="0.25">
      <c r="A1624" t="s">
        <v>51</v>
      </c>
      <c r="B1624" t="s">
        <v>906</v>
      </c>
      <c r="C1624" t="s">
        <v>907</v>
      </c>
      <c r="D1624">
        <v>1</v>
      </c>
      <c r="E1624">
        <v>420</v>
      </c>
      <c r="F1624">
        <v>12</v>
      </c>
      <c r="G1624">
        <v>67</v>
      </c>
      <c r="H1624">
        <v>11</v>
      </c>
      <c r="I1624">
        <v>25</v>
      </c>
      <c r="J1624">
        <v>0</v>
      </c>
      <c r="K1624">
        <v>1320</v>
      </c>
      <c r="L1624">
        <v>9</v>
      </c>
      <c r="M1624">
        <v>420</v>
      </c>
      <c r="N1624" t="s">
        <v>54</v>
      </c>
      <c r="O1624" t="s">
        <v>908</v>
      </c>
      <c r="P1624" t="s">
        <v>119</v>
      </c>
      <c r="Q1624" t="s">
        <v>294</v>
      </c>
      <c r="R1624" t="s">
        <v>30</v>
      </c>
      <c r="S1624" t="s">
        <v>909</v>
      </c>
      <c r="T1624" t="s">
        <v>164</v>
      </c>
    </row>
    <row r="1625" spans="1:20" x14ac:dyDescent="0.25">
      <c r="A1625" t="s">
        <v>122</v>
      </c>
      <c r="B1625" t="s">
        <v>910</v>
      </c>
      <c r="C1625" t="s">
        <v>911</v>
      </c>
      <c r="D1625">
        <v>1</v>
      </c>
      <c r="E1625">
        <v>160</v>
      </c>
      <c r="F1625">
        <v>9</v>
      </c>
      <c r="G1625">
        <v>12</v>
      </c>
      <c r="H1625">
        <v>12</v>
      </c>
      <c r="I1625">
        <v>3</v>
      </c>
      <c r="J1625">
        <v>0</v>
      </c>
      <c r="K1625">
        <v>210</v>
      </c>
      <c r="L1625">
        <v>2</v>
      </c>
      <c r="M1625">
        <v>160</v>
      </c>
      <c r="N1625" t="s">
        <v>164</v>
      </c>
      <c r="O1625" t="s">
        <v>54</v>
      </c>
      <c r="P1625" t="s">
        <v>54</v>
      </c>
      <c r="Q1625" t="s">
        <v>61</v>
      </c>
      <c r="R1625" t="s">
        <v>30</v>
      </c>
      <c r="S1625" t="s">
        <v>415</v>
      </c>
      <c r="T1625" t="s">
        <v>56</v>
      </c>
    </row>
    <row r="1626" spans="1:20" x14ac:dyDescent="0.25">
      <c r="A1626" t="s">
        <v>122</v>
      </c>
      <c r="B1626" t="s">
        <v>912</v>
      </c>
      <c r="C1626" t="s">
        <v>913</v>
      </c>
      <c r="D1626">
        <v>1</v>
      </c>
      <c r="E1626">
        <v>45</v>
      </c>
      <c r="F1626">
        <v>10</v>
      </c>
      <c r="G1626">
        <v>10</v>
      </c>
      <c r="H1626">
        <v>0</v>
      </c>
      <c r="I1626">
        <v>0</v>
      </c>
      <c r="J1626">
        <v>0</v>
      </c>
      <c r="K1626">
        <v>45</v>
      </c>
      <c r="L1626">
        <v>0</v>
      </c>
      <c r="M1626">
        <v>45</v>
      </c>
      <c r="N1626" t="s">
        <v>165</v>
      </c>
      <c r="O1626" t="s">
        <v>165</v>
      </c>
      <c r="P1626" t="s">
        <v>38</v>
      </c>
      <c r="Q1626" t="s">
        <v>38</v>
      </c>
      <c r="R1626" t="s">
        <v>62</v>
      </c>
      <c r="S1626" t="s">
        <v>710</v>
      </c>
      <c r="T1626" t="s">
        <v>60</v>
      </c>
    </row>
    <row r="1627" spans="1:20" x14ac:dyDescent="0.25">
      <c r="A1627" t="s">
        <v>122</v>
      </c>
      <c r="B1627" t="s">
        <v>280</v>
      </c>
      <c r="C1627" t="s">
        <v>914</v>
      </c>
      <c r="D1627">
        <v>1</v>
      </c>
      <c r="E1627">
        <v>210</v>
      </c>
      <c r="F1627">
        <v>19</v>
      </c>
      <c r="G1627">
        <v>22</v>
      </c>
      <c r="H1627">
        <v>12</v>
      </c>
      <c r="I1627">
        <v>4</v>
      </c>
      <c r="J1627">
        <v>3</v>
      </c>
      <c r="K1627">
        <v>115</v>
      </c>
      <c r="L1627">
        <v>1</v>
      </c>
      <c r="M1627">
        <v>210</v>
      </c>
      <c r="N1627" t="s">
        <v>192</v>
      </c>
      <c r="O1627" t="s">
        <v>324</v>
      </c>
      <c r="P1627" t="s">
        <v>54</v>
      </c>
      <c r="Q1627" t="s">
        <v>143</v>
      </c>
      <c r="R1627" t="s">
        <v>915</v>
      </c>
      <c r="S1627" t="s">
        <v>161</v>
      </c>
      <c r="T1627" t="s">
        <v>29</v>
      </c>
    </row>
    <row r="1628" spans="1:20" x14ac:dyDescent="0.25">
      <c r="A1628" t="s">
        <v>122</v>
      </c>
      <c r="B1628" t="s">
        <v>287</v>
      </c>
      <c r="C1628" t="s">
        <v>916</v>
      </c>
      <c r="D1628">
        <v>1</v>
      </c>
      <c r="E1628">
        <v>230</v>
      </c>
      <c r="F1628">
        <v>6</v>
      </c>
      <c r="G1628">
        <v>44</v>
      </c>
      <c r="H1628">
        <v>2.5</v>
      </c>
      <c r="I1628">
        <v>8</v>
      </c>
      <c r="J1628">
        <v>0</v>
      </c>
      <c r="K1628">
        <v>350</v>
      </c>
      <c r="L1628">
        <v>5</v>
      </c>
      <c r="M1628">
        <v>230</v>
      </c>
      <c r="N1628">
        <v>6</v>
      </c>
      <c r="O1628">
        <v>44</v>
      </c>
      <c r="P1628">
        <v>2.5</v>
      </c>
      <c r="Q1628">
        <v>8</v>
      </c>
      <c r="R1628">
        <v>0</v>
      </c>
      <c r="S1628">
        <v>350</v>
      </c>
      <c r="T1628">
        <v>5</v>
      </c>
    </row>
    <row r="1631" spans="1:20" x14ac:dyDescent="0.25">
      <c r="A1631" s="2" t="s">
        <v>79</v>
      </c>
    </row>
    <row r="1632" spans="1:20" x14ac:dyDescent="0.25">
      <c r="A1632" t="s">
        <v>80</v>
      </c>
      <c r="B1632" t="s">
        <v>81</v>
      </c>
      <c r="C1632" t="s">
        <v>82</v>
      </c>
      <c r="D1632" t="s">
        <v>83</v>
      </c>
      <c r="E1632" t="s">
        <v>84</v>
      </c>
    </row>
    <row r="1633" spans="1:20" x14ac:dyDescent="0.25">
      <c r="A1633" t="s">
        <v>85</v>
      </c>
      <c r="B1633">
        <v>30</v>
      </c>
      <c r="C1633">
        <v>483</v>
      </c>
      <c r="D1633">
        <v>0</v>
      </c>
      <c r="E1633" t="s">
        <v>86</v>
      </c>
    </row>
    <row r="1636" spans="1:20" x14ac:dyDescent="0.25">
      <c r="A1636" s="2" t="s">
        <v>88</v>
      </c>
    </row>
    <row r="1637" spans="1:20" x14ac:dyDescent="0.25">
      <c r="E1637" s="2" t="s">
        <v>15</v>
      </c>
      <c r="F1637" s="2" t="s">
        <v>16</v>
      </c>
      <c r="G1637" s="2" t="s">
        <v>89</v>
      </c>
      <c r="H1637" s="2" t="s">
        <v>90</v>
      </c>
      <c r="I1637" s="2" t="s">
        <v>19</v>
      </c>
      <c r="J1637" s="2" t="s">
        <v>20</v>
      </c>
      <c r="K1637" s="2" t="s">
        <v>21</v>
      </c>
      <c r="L1637" s="2" t="s">
        <v>22</v>
      </c>
    </row>
    <row r="1638" spans="1:20" x14ac:dyDescent="0.25">
      <c r="E1638">
        <v>2175</v>
      </c>
      <c r="F1638">
        <v>62</v>
      </c>
      <c r="G1638">
        <v>293</v>
      </c>
      <c r="H1638">
        <v>93.5</v>
      </c>
      <c r="I1638">
        <v>65</v>
      </c>
      <c r="J1638">
        <v>38</v>
      </c>
      <c r="K1638" t="s">
        <v>917</v>
      </c>
      <c r="L1638">
        <v>37</v>
      </c>
    </row>
    <row r="1639" spans="1:20" x14ac:dyDescent="0.25">
      <c r="E1639" s="2" t="s">
        <v>92</v>
      </c>
      <c r="F1639" t="s">
        <v>881</v>
      </c>
    </row>
    <row r="1640" spans="1:20" x14ac:dyDescent="0.25">
      <c r="E1640" s="2" t="s">
        <v>94</v>
      </c>
      <c r="F1640" t="s">
        <v>918</v>
      </c>
    </row>
    <row r="1641" spans="1:20" x14ac:dyDescent="0.25">
      <c r="E1641" s="2" t="s">
        <v>82</v>
      </c>
      <c r="F1641">
        <v>483</v>
      </c>
    </row>
    <row r="1642" spans="1:20" x14ac:dyDescent="0.25">
      <c r="E1642" t="s">
        <v>96</v>
      </c>
      <c r="F1642">
        <f>2175-F1641</f>
        <v>1692</v>
      </c>
    </row>
    <row r="1644" spans="1:20" ht="15.75" x14ac:dyDescent="0.25">
      <c r="A1644" s="1" t="s">
        <v>0</v>
      </c>
      <c r="B1644" s="2" t="s">
        <v>919</v>
      </c>
    </row>
    <row r="1646" spans="1:20" ht="15.75" x14ac:dyDescent="0.25">
      <c r="A1646" s="1" t="s">
        <v>2</v>
      </c>
    </row>
    <row r="1647" spans="1:20" x14ac:dyDescent="0.25">
      <c r="A1647" s="2" t="s">
        <v>3</v>
      </c>
      <c r="B1647" s="2" t="s">
        <v>4</v>
      </c>
      <c r="C1647" s="2" t="s">
        <v>5</v>
      </c>
      <c r="D1647" s="2" t="s">
        <v>6</v>
      </c>
      <c r="E1647" s="2" t="s">
        <v>7</v>
      </c>
      <c r="F1647" s="2" t="s">
        <v>8</v>
      </c>
      <c r="G1647" s="2" t="s">
        <v>9</v>
      </c>
      <c r="H1647" s="2" t="s">
        <v>10</v>
      </c>
      <c r="I1647" s="2" t="s">
        <v>11</v>
      </c>
      <c r="J1647" s="2" t="s">
        <v>12</v>
      </c>
      <c r="K1647" s="2" t="s">
        <v>13</v>
      </c>
      <c r="L1647" s="2" t="s">
        <v>14</v>
      </c>
      <c r="M1647" s="2" t="s">
        <v>15</v>
      </c>
      <c r="N1647" s="2" t="s">
        <v>16</v>
      </c>
      <c r="O1647" s="2" t="s">
        <v>17</v>
      </c>
      <c r="P1647" s="2" t="s">
        <v>18</v>
      </c>
      <c r="Q1647" s="2" t="s">
        <v>19</v>
      </c>
      <c r="R1647" s="2" t="s">
        <v>20</v>
      </c>
      <c r="S1647" s="2" t="s">
        <v>21</v>
      </c>
      <c r="T1647" s="2" t="s">
        <v>22</v>
      </c>
    </row>
    <row r="1648" spans="1:20" x14ac:dyDescent="0.25">
      <c r="A1648" t="s">
        <v>23</v>
      </c>
      <c r="C1648" t="s">
        <v>920</v>
      </c>
      <c r="D1648">
        <v>1.5</v>
      </c>
      <c r="E1648">
        <v>619.5</v>
      </c>
      <c r="F1648">
        <v>3.4859999999999998</v>
      </c>
      <c r="G1648">
        <v>82.155000000000001</v>
      </c>
      <c r="H1648">
        <v>29.295000000000002</v>
      </c>
      <c r="I1648">
        <v>7.02</v>
      </c>
      <c r="J1648">
        <v>0</v>
      </c>
      <c r="K1648">
        <v>800.28</v>
      </c>
      <c r="L1648">
        <v>7.4879999999999995</v>
      </c>
      <c r="M1648">
        <v>413</v>
      </c>
      <c r="N1648" t="s">
        <v>921</v>
      </c>
      <c r="O1648" t="s">
        <v>922</v>
      </c>
      <c r="P1648" t="s">
        <v>923</v>
      </c>
      <c r="Q1648" t="s">
        <v>924</v>
      </c>
      <c r="R1648" t="s">
        <v>30</v>
      </c>
      <c r="S1648" t="s">
        <v>925</v>
      </c>
      <c r="T1648" t="s">
        <v>926</v>
      </c>
    </row>
    <row r="1649" spans="1:20" x14ac:dyDescent="0.25">
      <c r="A1649" t="s">
        <v>23</v>
      </c>
      <c r="B1649" t="s">
        <v>130</v>
      </c>
      <c r="C1649" t="s">
        <v>927</v>
      </c>
      <c r="D1649">
        <v>1</v>
      </c>
      <c r="E1649">
        <v>190</v>
      </c>
      <c r="F1649">
        <v>1</v>
      </c>
      <c r="G1649">
        <v>2</v>
      </c>
      <c r="H1649">
        <v>14</v>
      </c>
      <c r="I1649">
        <v>12</v>
      </c>
      <c r="J1649">
        <v>385</v>
      </c>
      <c r="K1649">
        <v>240</v>
      </c>
      <c r="L1649">
        <v>0</v>
      </c>
      <c r="M1649">
        <v>190</v>
      </c>
      <c r="N1649" t="s">
        <v>29</v>
      </c>
      <c r="O1649" t="s">
        <v>56</v>
      </c>
      <c r="P1649" t="s">
        <v>169</v>
      </c>
      <c r="Q1649" t="s">
        <v>54</v>
      </c>
      <c r="R1649" t="s">
        <v>928</v>
      </c>
      <c r="S1649" t="s">
        <v>929</v>
      </c>
      <c r="T1649" t="s">
        <v>38</v>
      </c>
    </row>
    <row r="1650" spans="1:20" x14ac:dyDescent="0.25">
      <c r="A1650" t="s">
        <v>23</v>
      </c>
      <c r="C1650" t="s">
        <v>44</v>
      </c>
      <c r="D1650">
        <v>1</v>
      </c>
      <c r="E1650">
        <v>105</v>
      </c>
      <c r="F1650">
        <v>14.430999999999999</v>
      </c>
      <c r="G1650">
        <v>26.95</v>
      </c>
      <c r="H1650">
        <v>0.39</v>
      </c>
      <c r="I1650">
        <v>1.29</v>
      </c>
      <c r="J1650">
        <v>0</v>
      </c>
      <c r="K1650">
        <v>1.18</v>
      </c>
      <c r="L1650">
        <v>3.0680000000000001</v>
      </c>
      <c r="M1650">
        <v>105</v>
      </c>
      <c r="N1650" t="s">
        <v>45</v>
      </c>
      <c r="O1650" t="s">
        <v>46</v>
      </c>
      <c r="P1650" t="s">
        <v>47</v>
      </c>
      <c r="Q1650" t="s">
        <v>48</v>
      </c>
      <c r="R1650" t="s">
        <v>30</v>
      </c>
      <c r="S1650" t="s">
        <v>49</v>
      </c>
      <c r="T1650" t="s">
        <v>50</v>
      </c>
    </row>
    <row r="1651" spans="1:20" x14ac:dyDescent="0.25">
      <c r="A1651" t="s">
        <v>23</v>
      </c>
      <c r="C1651" t="s">
        <v>98</v>
      </c>
      <c r="D1651">
        <v>0.25</v>
      </c>
      <c r="E1651">
        <v>21</v>
      </c>
      <c r="F1651">
        <v>3.6852499999999999</v>
      </c>
      <c r="G1651">
        <v>5.3624999999999998</v>
      </c>
      <c r="H1651">
        <v>0.1225</v>
      </c>
      <c r="I1651">
        <v>0.27250000000000002</v>
      </c>
      <c r="J1651">
        <v>0</v>
      </c>
      <c r="K1651">
        <v>0.37</v>
      </c>
      <c r="L1651">
        <v>0.88800000000000001</v>
      </c>
      <c r="M1651">
        <v>84</v>
      </c>
      <c r="N1651" t="s">
        <v>99</v>
      </c>
      <c r="O1651" t="s">
        <v>100</v>
      </c>
      <c r="P1651" t="s">
        <v>101</v>
      </c>
      <c r="Q1651" t="s">
        <v>102</v>
      </c>
      <c r="R1651" t="s">
        <v>30</v>
      </c>
      <c r="S1651" t="s">
        <v>103</v>
      </c>
      <c r="T1651" t="s">
        <v>104</v>
      </c>
    </row>
    <row r="1652" spans="1:20" x14ac:dyDescent="0.25">
      <c r="A1652" t="s">
        <v>23</v>
      </c>
      <c r="C1652" t="s">
        <v>791</v>
      </c>
      <c r="D1652">
        <v>2.25</v>
      </c>
      <c r="E1652">
        <v>9</v>
      </c>
      <c r="F1652">
        <v>1.3207499999999999</v>
      </c>
      <c r="G1652">
        <v>2.0700000000000003</v>
      </c>
      <c r="H1652">
        <v>0.09</v>
      </c>
      <c r="I1652">
        <v>0.18</v>
      </c>
      <c r="J1652">
        <v>0</v>
      </c>
      <c r="K1652">
        <v>0.27</v>
      </c>
      <c r="L1652">
        <v>0.54</v>
      </c>
      <c r="M1652">
        <v>4</v>
      </c>
      <c r="N1652" t="s">
        <v>930</v>
      </c>
      <c r="O1652" t="s">
        <v>865</v>
      </c>
      <c r="P1652" t="s">
        <v>530</v>
      </c>
      <c r="Q1652" t="s">
        <v>931</v>
      </c>
      <c r="R1652" t="s">
        <v>30</v>
      </c>
      <c r="S1652" t="s">
        <v>932</v>
      </c>
      <c r="T1652" t="s">
        <v>635</v>
      </c>
    </row>
    <row r="1653" spans="1:20" x14ac:dyDescent="0.25">
      <c r="A1653" t="s">
        <v>122</v>
      </c>
      <c r="C1653" t="s">
        <v>933</v>
      </c>
      <c r="D1653">
        <v>1</v>
      </c>
      <c r="E1653">
        <v>1200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1200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</row>
    <row r="1654" spans="1:20" x14ac:dyDescent="0.25">
      <c r="A1654" t="s">
        <v>139</v>
      </c>
      <c r="B1654" t="s">
        <v>934</v>
      </c>
      <c r="C1654" t="s">
        <v>935</v>
      </c>
      <c r="D1654">
        <v>1</v>
      </c>
      <c r="E1654">
        <v>130</v>
      </c>
      <c r="F1654">
        <v>30</v>
      </c>
      <c r="G1654">
        <v>32</v>
      </c>
      <c r="H1654">
        <v>0</v>
      </c>
      <c r="I1654">
        <v>0</v>
      </c>
      <c r="J1654">
        <v>0</v>
      </c>
      <c r="K1654">
        <v>75</v>
      </c>
      <c r="L1654">
        <v>0</v>
      </c>
      <c r="M1654">
        <v>130</v>
      </c>
      <c r="N1654" t="s">
        <v>39</v>
      </c>
      <c r="O1654" t="s">
        <v>304</v>
      </c>
      <c r="P1654" t="s">
        <v>38</v>
      </c>
      <c r="Q1654" t="s">
        <v>38</v>
      </c>
      <c r="R1654" t="s">
        <v>62</v>
      </c>
      <c r="S1654" t="s">
        <v>936</v>
      </c>
      <c r="T1654" t="s">
        <v>60</v>
      </c>
    </row>
    <row r="1657" spans="1:20" x14ac:dyDescent="0.25">
      <c r="A1657" s="2" t="s">
        <v>79</v>
      </c>
    </row>
    <row r="1658" spans="1:20" x14ac:dyDescent="0.25">
      <c r="A1658" t="s">
        <v>80</v>
      </c>
      <c r="B1658" t="s">
        <v>81</v>
      </c>
      <c r="C1658" t="s">
        <v>82</v>
      </c>
      <c r="D1658" t="s">
        <v>83</v>
      </c>
      <c r="E1658" t="s">
        <v>84</v>
      </c>
    </row>
    <row r="1659" spans="1:20" x14ac:dyDescent="0.25">
      <c r="A1659" t="s">
        <v>85</v>
      </c>
      <c r="B1659">
        <v>30</v>
      </c>
      <c r="C1659">
        <v>395</v>
      </c>
      <c r="D1659">
        <v>0</v>
      </c>
      <c r="E1659" t="s">
        <v>86</v>
      </c>
    </row>
    <row r="1662" spans="1:20" x14ac:dyDescent="0.25">
      <c r="A1662" s="2" t="s">
        <v>88</v>
      </c>
    </row>
    <row r="1663" spans="1:20" x14ac:dyDescent="0.25">
      <c r="E1663" s="2" t="s">
        <v>15</v>
      </c>
      <c r="F1663" s="2" t="s">
        <v>16</v>
      </c>
      <c r="G1663" s="2" t="s">
        <v>89</v>
      </c>
      <c r="H1663" s="2" t="s">
        <v>90</v>
      </c>
      <c r="I1663" s="2" t="s">
        <v>19</v>
      </c>
      <c r="J1663" s="2" t="s">
        <v>20</v>
      </c>
      <c r="K1663" s="2" t="s">
        <v>21</v>
      </c>
      <c r="L1663" s="2" t="s">
        <v>22</v>
      </c>
    </row>
    <row r="1664" spans="1:20" x14ac:dyDescent="0.25">
      <c r="E1664">
        <v>2274.5</v>
      </c>
      <c r="F1664">
        <v>53.92</v>
      </c>
      <c r="G1664">
        <v>150.54</v>
      </c>
      <c r="H1664">
        <v>43.9</v>
      </c>
      <c r="I1664">
        <v>20.76</v>
      </c>
      <c r="J1664">
        <v>385</v>
      </c>
      <c r="K1664" t="s">
        <v>937</v>
      </c>
      <c r="L1664">
        <v>11.98</v>
      </c>
    </row>
    <row r="1665" spans="1:20" x14ac:dyDescent="0.25">
      <c r="E1665" s="2" t="s">
        <v>92</v>
      </c>
      <c r="F1665" t="s">
        <v>881</v>
      </c>
    </row>
    <row r="1666" spans="1:20" x14ac:dyDescent="0.25">
      <c r="E1666" s="2" t="s">
        <v>94</v>
      </c>
      <c r="F1666" t="s">
        <v>938</v>
      </c>
    </row>
    <row r="1667" spans="1:20" x14ac:dyDescent="0.25">
      <c r="E1667" s="2" t="s">
        <v>82</v>
      </c>
      <c r="F1667">
        <v>395</v>
      </c>
    </row>
    <row r="1668" spans="1:20" x14ac:dyDescent="0.25">
      <c r="E1668" t="s">
        <v>96</v>
      </c>
      <c r="F1668">
        <f>2274.5-F1667</f>
        <v>1879.5</v>
      </c>
    </row>
    <row r="1670" spans="1:20" ht="15.75" x14ac:dyDescent="0.25">
      <c r="A1670" s="1" t="s">
        <v>0</v>
      </c>
      <c r="B1670" s="2" t="s">
        <v>939</v>
      </c>
    </row>
    <row r="1672" spans="1:20" ht="15.75" x14ac:dyDescent="0.25">
      <c r="A1672" s="1" t="s">
        <v>2</v>
      </c>
    </row>
    <row r="1673" spans="1:20" x14ac:dyDescent="0.25">
      <c r="A1673" s="2" t="s">
        <v>3</v>
      </c>
      <c r="B1673" s="2" t="s">
        <v>4</v>
      </c>
      <c r="C1673" s="2" t="s">
        <v>5</v>
      </c>
      <c r="D1673" s="2" t="s">
        <v>6</v>
      </c>
      <c r="E1673" s="2" t="s">
        <v>7</v>
      </c>
      <c r="F1673" s="2" t="s">
        <v>8</v>
      </c>
      <c r="G1673" s="2" t="s">
        <v>9</v>
      </c>
      <c r="H1673" s="2" t="s">
        <v>10</v>
      </c>
      <c r="I1673" s="2" t="s">
        <v>11</v>
      </c>
      <c r="J1673" s="2" t="s">
        <v>12</v>
      </c>
      <c r="K1673" s="2" t="s">
        <v>13</v>
      </c>
      <c r="L1673" s="2" t="s">
        <v>14</v>
      </c>
      <c r="M1673" s="2" t="s">
        <v>15</v>
      </c>
      <c r="N1673" s="2" t="s">
        <v>16</v>
      </c>
      <c r="O1673" s="2" t="s">
        <v>17</v>
      </c>
      <c r="P1673" s="2" t="s">
        <v>18</v>
      </c>
      <c r="Q1673" s="2" t="s">
        <v>19</v>
      </c>
      <c r="R1673" s="2" t="s">
        <v>20</v>
      </c>
      <c r="S1673" s="2" t="s">
        <v>21</v>
      </c>
      <c r="T1673" s="2" t="s">
        <v>22</v>
      </c>
    </row>
    <row r="1674" spans="1:20" x14ac:dyDescent="0.25">
      <c r="A1674" t="s">
        <v>23</v>
      </c>
      <c r="B1674" t="s">
        <v>24</v>
      </c>
      <c r="C1674" t="s">
        <v>25</v>
      </c>
      <c r="D1674">
        <v>2</v>
      </c>
      <c r="E1674">
        <v>120</v>
      </c>
      <c r="F1674">
        <v>14</v>
      </c>
      <c r="G1674">
        <v>16</v>
      </c>
      <c r="H1674">
        <v>5</v>
      </c>
      <c r="I1674">
        <v>2</v>
      </c>
      <c r="J1674">
        <v>0</v>
      </c>
      <c r="K1674">
        <v>320</v>
      </c>
      <c r="L1674">
        <v>1</v>
      </c>
      <c r="M1674">
        <v>60</v>
      </c>
      <c r="N1674" t="s">
        <v>26</v>
      </c>
      <c r="O1674" t="s">
        <v>27</v>
      </c>
      <c r="P1674" t="s">
        <v>28</v>
      </c>
      <c r="Q1674" t="s">
        <v>29</v>
      </c>
      <c r="R1674" t="s">
        <v>30</v>
      </c>
      <c r="S1674" t="s">
        <v>31</v>
      </c>
      <c r="T1674" t="s">
        <v>32</v>
      </c>
    </row>
    <row r="1675" spans="1:20" x14ac:dyDescent="0.25">
      <c r="A1675" t="s">
        <v>23</v>
      </c>
      <c r="B1675" t="s">
        <v>33</v>
      </c>
      <c r="C1675" t="s">
        <v>34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</row>
    <row r="1676" spans="1:20" x14ac:dyDescent="0.25">
      <c r="A1676" t="s">
        <v>23</v>
      </c>
      <c r="C1676" t="s">
        <v>35</v>
      </c>
      <c r="D1676">
        <v>2</v>
      </c>
      <c r="E1676">
        <v>120</v>
      </c>
      <c r="F1676">
        <v>10</v>
      </c>
      <c r="G1676">
        <v>100</v>
      </c>
      <c r="H1676">
        <v>0</v>
      </c>
      <c r="I1676">
        <v>0</v>
      </c>
      <c r="J1676">
        <v>0</v>
      </c>
      <c r="K1676">
        <v>0</v>
      </c>
      <c r="L1676">
        <v>60</v>
      </c>
      <c r="M1676">
        <v>60</v>
      </c>
      <c r="N1676" t="s">
        <v>36</v>
      </c>
      <c r="O1676" t="s">
        <v>37</v>
      </c>
      <c r="P1676" t="s">
        <v>38</v>
      </c>
      <c r="Q1676" t="s">
        <v>38</v>
      </c>
      <c r="R1676" t="s">
        <v>30</v>
      </c>
      <c r="S1676" t="s">
        <v>30</v>
      </c>
      <c r="T1676" t="s">
        <v>39</v>
      </c>
    </row>
    <row r="1677" spans="1:20" x14ac:dyDescent="0.25">
      <c r="A1677" t="s">
        <v>23</v>
      </c>
      <c r="C1677" t="s">
        <v>40</v>
      </c>
      <c r="D1677">
        <v>1</v>
      </c>
      <c r="E1677">
        <v>550</v>
      </c>
      <c r="F1677">
        <v>7</v>
      </c>
      <c r="G1677">
        <v>53</v>
      </c>
      <c r="H1677">
        <v>29.5</v>
      </c>
      <c r="I1677">
        <v>17.5</v>
      </c>
      <c r="J1677">
        <v>0</v>
      </c>
      <c r="K1677">
        <v>51.5</v>
      </c>
      <c r="L1677">
        <v>15</v>
      </c>
      <c r="M1677">
        <v>550</v>
      </c>
      <c r="N1677">
        <v>7</v>
      </c>
      <c r="O1677">
        <v>53</v>
      </c>
      <c r="P1677">
        <v>29.5</v>
      </c>
      <c r="Q1677">
        <v>17.5</v>
      </c>
      <c r="R1677">
        <v>0</v>
      </c>
      <c r="S1677">
        <v>51.5</v>
      </c>
      <c r="T1677">
        <v>15</v>
      </c>
    </row>
    <row r="1678" spans="1:20" x14ac:dyDescent="0.25">
      <c r="A1678" t="s">
        <v>23</v>
      </c>
      <c r="B1678" t="s">
        <v>42</v>
      </c>
      <c r="C1678" t="s">
        <v>43</v>
      </c>
      <c r="D1678">
        <v>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</row>
    <row r="1679" spans="1:20" x14ac:dyDescent="0.25">
      <c r="A1679" t="s">
        <v>23</v>
      </c>
      <c r="C1679" t="s">
        <v>862</v>
      </c>
      <c r="D1679">
        <v>1</v>
      </c>
      <c r="E1679">
        <v>61</v>
      </c>
      <c r="F1679">
        <v>13.804</v>
      </c>
      <c r="G1679">
        <v>15.45</v>
      </c>
      <c r="H1679">
        <v>0.24</v>
      </c>
      <c r="I1679">
        <v>0.92</v>
      </c>
      <c r="J1679">
        <v>0</v>
      </c>
      <c r="K1679">
        <v>30.6</v>
      </c>
      <c r="L1679">
        <v>1.36</v>
      </c>
      <c r="M1679">
        <v>61</v>
      </c>
      <c r="N1679" t="s">
        <v>863</v>
      </c>
      <c r="O1679" t="s">
        <v>864</v>
      </c>
      <c r="P1679" t="s">
        <v>635</v>
      </c>
      <c r="Q1679" t="s">
        <v>865</v>
      </c>
      <c r="R1679" t="s">
        <v>30</v>
      </c>
      <c r="S1679" t="s">
        <v>866</v>
      </c>
      <c r="T1679" t="s">
        <v>867</v>
      </c>
    </row>
    <row r="1680" spans="1:20" x14ac:dyDescent="0.25">
      <c r="A1680" t="s">
        <v>122</v>
      </c>
      <c r="C1680" t="s">
        <v>940</v>
      </c>
      <c r="D1680">
        <v>5</v>
      </c>
      <c r="E1680">
        <v>285</v>
      </c>
      <c r="G1680">
        <v>27.05</v>
      </c>
      <c r="H1680">
        <v>15.149999999999999</v>
      </c>
      <c r="I1680">
        <v>11.299999999999999</v>
      </c>
      <c r="J1680">
        <v>0</v>
      </c>
      <c r="K1680">
        <v>249.89999999999998</v>
      </c>
      <c r="M1680">
        <v>57</v>
      </c>
      <c r="O1680" t="s">
        <v>941</v>
      </c>
      <c r="P1680" t="s">
        <v>942</v>
      </c>
      <c r="Q1680" t="s">
        <v>943</v>
      </c>
      <c r="R1680" t="s">
        <v>30</v>
      </c>
      <c r="S1680" t="s">
        <v>944</v>
      </c>
    </row>
    <row r="1681" spans="1:20" x14ac:dyDescent="0.25">
      <c r="A1681" t="s">
        <v>122</v>
      </c>
      <c r="C1681" t="s">
        <v>945</v>
      </c>
      <c r="D1681">
        <v>3</v>
      </c>
      <c r="E1681">
        <v>600</v>
      </c>
      <c r="F1681">
        <v>3.66</v>
      </c>
      <c r="G1681">
        <v>84.33</v>
      </c>
      <c r="H1681">
        <v>18</v>
      </c>
      <c r="I1681">
        <v>24.75</v>
      </c>
      <c r="J1681">
        <v>43.92</v>
      </c>
      <c r="K1681">
        <v>2210.64</v>
      </c>
      <c r="L1681">
        <v>3.66</v>
      </c>
      <c r="M1681">
        <v>200</v>
      </c>
      <c r="N1681" t="s">
        <v>946</v>
      </c>
      <c r="O1681" t="s">
        <v>947</v>
      </c>
      <c r="P1681" t="s">
        <v>357</v>
      </c>
      <c r="Q1681" t="s">
        <v>650</v>
      </c>
      <c r="R1681" t="s">
        <v>948</v>
      </c>
      <c r="S1681" t="s">
        <v>949</v>
      </c>
      <c r="T1681" t="s">
        <v>946</v>
      </c>
    </row>
    <row r="1682" spans="1:20" x14ac:dyDescent="0.25">
      <c r="A1682" t="s">
        <v>122</v>
      </c>
      <c r="B1682" t="s">
        <v>646</v>
      </c>
      <c r="C1682" t="s">
        <v>950</v>
      </c>
      <c r="D1682">
        <v>3</v>
      </c>
      <c r="E1682">
        <v>330</v>
      </c>
      <c r="F1682">
        <v>3</v>
      </c>
      <c r="G1682">
        <v>60</v>
      </c>
      <c r="H1682">
        <v>6</v>
      </c>
      <c r="I1682">
        <v>12</v>
      </c>
      <c r="J1682">
        <v>0</v>
      </c>
      <c r="K1682">
        <v>600</v>
      </c>
      <c r="L1682">
        <v>3</v>
      </c>
      <c r="M1682">
        <v>110</v>
      </c>
      <c r="N1682" t="s">
        <v>29</v>
      </c>
      <c r="O1682" t="s">
        <v>451</v>
      </c>
      <c r="P1682" t="s">
        <v>56</v>
      </c>
      <c r="Q1682" t="s">
        <v>143</v>
      </c>
      <c r="R1682" t="s">
        <v>30</v>
      </c>
      <c r="S1682" t="s">
        <v>951</v>
      </c>
      <c r="T1682" t="s">
        <v>29</v>
      </c>
    </row>
    <row r="1683" spans="1:20" x14ac:dyDescent="0.25">
      <c r="A1683" t="s">
        <v>122</v>
      </c>
      <c r="C1683" t="s">
        <v>952</v>
      </c>
      <c r="D1683">
        <v>0.5</v>
      </c>
      <c r="E1683">
        <v>58.5</v>
      </c>
      <c r="F1683">
        <v>4.1109999999999998</v>
      </c>
      <c r="G1683">
        <v>10.475</v>
      </c>
      <c r="H1683">
        <v>0.28999999999999998</v>
      </c>
      <c r="I1683">
        <v>3.93</v>
      </c>
      <c r="J1683">
        <v>0</v>
      </c>
      <c r="K1683">
        <v>3.625</v>
      </c>
      <c r="L1683">
        <v>3.6974999999999998</v>
      </c>
      <c r="M1683">
        <v>117</v>
      </c>
      <c r="N1683" t="s">
        <v>953</v>
      </c>
      <c r="O1683" t="s">
        <v>954</v>
      </c>
      <c r="P1683" t="s">
        <v>955</v>
      </c>
      <c r="Q1683" t="s">
        <v>956</v>
      </c>
      <c r="R1683" t="s">
        <v>30</v>
      </c>
      <c r="S1683" t="s">
        <v>957</v>
      </c>
      <c r="T1683" t="s">
        <v>958</v>
      </c>
    </row>
    <row r="1684" spans="1:20" x14ac:dyDescent="0.25">
      <c r="A1684" t="s">
        <v>122</v>
      </c>
      <c r="C1684" t="s">
        <v>436</v>
      </c>
      <c r="D1684">
        <v>1</v>
      </c>
      <c r="E1684">
        <v>31</v>
      </c>
      <c r="F1684">
        <v>1.5469999999999999</v>
      </c>
      <c r="G1684">
        <v>6.04</v>
      </c>
      <c r="H1684">
        <v>0.34</v>
      </c>
      <c r="I1684">
        <v>2.57</v>
      </c>
      <c r="J1684">
        <v>0</v>
      </c>
      <c r="K1684">
        <v>30.03</v>
      </c>
      <c r="L1684">
        <v>2.3660000000000001</v>
      </c>
      <c r="M1684">
        <v>31</v>
      </c>
      <c r="N1684" t="s">
        <v>437</v>
      </c>
      <c r="O1684" t="s">
        <v>438</v>
      </c>
      <c r="P1684" t="s">
        <v>439</v>
      </c>
      <c r="Q1684" t="s">
        <v>440</v>
      </c>
      <c r="R1684" t="s">
        <v>30</v>
      </c>
      <c r="S1684" t="s">
        <v>441</v>
      </c>
      <c r="T1684" t="s">
        <v>442</v>
      </c>
    </row>
    <row r="1687" spans="1:20" x14ac:dyDescent="0.25">
      <c r="A1687" s="2" t="s">
        <v>79</v>
      </c>
    </row>
    <row r="1688" spans="1:20" x14ac:dyDescent="0.25">
      <c r="A1688" t="s">
        <v>80</v>
      </c>
      <c r="B1688" t="s">
        <v>81</v>
      </c>
      <c r="C1688" t="s">
        <v>82</v>
      </c>
      <c r="D1688" t="s">
        <v>83</v>
      </c>
      <c r="E1688" t="s">
        <v>84</v>
      </c>
    </row>
    <row r="1689" spans="1:20" x14ac:dyDescent="0.25">
      <c r="A1689" t="s">
        <v>85</v>
      </c>
      <c r="B1689">
        <v>30</v>
      </c>
      <c r="C1689">
        <v>219</v>
      </c>
      <c r="D1689">
        <v>0</v>
      </c>
      <c r="E1689" t="s">
        <v>86</v>
      </c>
    </row>
    <row r="1692" spans="1:20" x14ac:dyDescent="0.25">
      <c r="A1692" s="2" t="s">
        <v>88</v>
      </c>
    </row>
    <row r="1693" spans="1:20" x14ac:dyDescent="0.25">
      <c r="E1693" s="2" t="s">
        <v>15</v>
      </c>
      <c r="F1693" s="2" t="s">
        <v>16</v>
      </c>
      <c r="G1693" s="2" t="s">
        <v>89</v>
      </c>
      <c r="H1693" s="2" t="s">
        <v>90</v>
      </c>
      <c r="I1693" s="2" t="s">
        <v>19</v>
      </c>
      <c r="J1693" s="2" t="s">
        <v>20</v>
      </c>
      <c r="K1693" s="2" t="s">
        <v>21</v>
      </c>
      <c r="L1693" s="2" t="s">
        <v>22</v>
      </c>
    </row>
    <row r="1694" spans="1:20" x14ac:dyDescent="0.25">
      <c r="E1694">
        <v>2155.5</v>
      </c>
      <c r="F1694">
        <v>57.12</v>
      </c>
      <c r="G1694">
        <v>372.35</v>
      </c>
      <c r="H1694">
        <v>74.52</v>
      </c>
      <c r="I1694">
        <v>74.97</v>
      </c>
      <c r="J1694">
        <v>43.92</v>
      </c>
      <c r="K1694" t="s">
        <v>959</v>
      </c>
      <c r="L1694">
        <v>90.08</v>
      </c>
    </row>
    <row r="1695" spans="1:20" x14ac:dyDescent="0.25">
      <c r="E1695" s="2" t="s">
        <v>92</v>
      </c>
      <c r="F1695" t="s">
        <v>881</v>
      </c>
    </row>
    <row r="1696" spans="1:20" x14ac:dyDescent="0.25">
      <c r="E1696" s="2" t="s">
        <v>94</v>
      </c>
      <c r="F1696" t="s">
        <v>960</v>
      </c>
    </row>
    <row r="1697" spans="1:20" x14ac:dyDescent="0.25">
      <c r="E1697" s="2" t="s">
        <v>82</v>
      </c>
      <c r="F1697">
        <v>219</v>
      </c>
    </row>
    <row r="1698" spans="1:20" x14ac:dyDescent="0.25">
      <c r="E1698" t="s">
        <v>96</v>
      </c>
      <c r="F1698">
        <f>2155.5-F1697</f>
        <v>1936.5</v>
      </c>
    </row>
    <row r="1700" spans="1:20" ht="15.75" x14ac:dyDescent="0.25">
      <c r="A1700" s="1" t="s">
        <v>0</v>
      </c>
      <c r="B1700" s="2" t="s">
        <v>961</v>
      </c>
    </row>
    <row r="1702" spans="1:20" ht="15.75" x14ac:dyDescent="0.25">
      <c r="A1702" s="1" t="s">
        <v>2</v>
      </c>
    </row>
    <row r="1703" spans="1:20" x14ac:dyDescent="0.25">
      <c r="A1703" s="2" t="s">
        <v>3</v>
      </c>
      <c r="B1703" s="2" t="s">
        <v>4</v>
      </c>
      <c r="C1703" s="2" t="s">
        <v>5</v>
      </c>
      <c r="D1703" s="2" t="s">
        <v>6</v>
      </c>
      <c r="E1703" s="2" t="s">
        <v>7</v>
      </c>
      <c r="F1703" s="2" t="s">
        <v>8</v>
      </c>
      <c r="G1703" s="2" t="s">
        <v>9</v>
      </c>
      <c r="H1703" s="2" t="s">
        <v>10</v>
      </c>
      <c r="I1703" s="2" t="s">
        <v>11</v>
      </c>
      <c r="J1703" s="2" t="s">
        <v>12</v>
      </c>
      <c r="K1703" s="2" t="s">
        <v>13</v>
      </c>
      <c r="L1703" s="2" t="s">
        <v>14</v>
      </c>
      <c r="M1703" s="2" t="s">
        <v>15</v>
      </c>
      <c r="N1703" s="2" t="s">
        <v>16</v>
      </c>
      <c r="O1703" s="2" t="s">
        <v>17</v>
      </c>
      <c r="P1703" s="2" t="s">
        <v>18</v>
      </c>
      <c r="Q1703" s="2" t="s">
        <v>19</v>
      </c>
      <c r="R1703" s="2" t="s">
        <v>20</v>
      </c>
      <c r="S1703" s="2" t="s">
        <v>21</v>
      </c>
      <c r="T1703" s="2" t="s">
        <v>22</v>
      </c>
    </row>
    <row r="1704" spans="1:20" x14ac:dyDescent="0.25">
      <c r="A1704" t="s">
        <v>23</v>
      </c>
      <c r="C1704" t="s">
        <v>123</v>
      </c>
      <c r="D1704">
        <v>2</v>
      </c>
      <c r="E1704">
        <v>184</v>
      </c>
      <c r="F1704">
        <v>2.5339999999999998</v>
      </c>
      <c r="G1704">
        <v>33.92</v>
      </c>
      <c r="H1704">
        <v>3.56</v>
      </c>
      <c r="I1704">
        <v>5.54</v>
      </c>
      <c r="J1704">
        <v>0</v>
      </c>
      <c r="K1704">
        <v>228.36</v>
      </c>
      <c r="L1704">
        <v>3.96</v>
      </c>
      <c r="M1704">
        <v>92</v>
      </c>
      <c r="N1704" t="s">
        <v>124</v>
      </c>
      <c r="O1704" t="s">
        <v>125</v>
      </c>
      <c r="P1704" t="s">
        <v>126</v>
      </c>
      <c r="Q1704" t="s">
        <v>127</v>
      </c>
      <c r="R1704" t="s">
        <v>30</v>
      </c>
      <c r="S1704" t="s">
        <v>128</v>
      </c>
      <c r="T1704" t="s">
        <v>129</v>
      </c>
    </row>
    <row r="1705" spans="1:20" x14ac:dyDescent="0.25">
      <c r="A1705" t="s">
        <v>23</v>
      </c>
      <c r="B1705" t="s">
        <v>33</v>
      </c>
      <c r="C1705" t="s">
        <v>34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1:20" x14ac:dyDescent="0.25">
      <c r="A1706" t="s">
        <v>23</v>
      </c>
      <c r="C1706" t="s">
        <v>35</v>
      </c>
      <c r="D1706">
        <v>2</v>
      </c>
      <c r="E1706">
        <v>120</v>
      </c>
      <c r="F1706">
        <v>10</v>
      </c>
      <c r="G1706">
        <v>100</v>
      </c>
      <c r="H1706">
        <v>0</v>
      </c>
      <c r="I1706">
        <v>0</v>
      </c>
      <c r="J1706">
        <v>0</v>
      </c>
      <c r="K1706">
        <v>0</v>
      </c>
      <c r="L1706">
        <v>60</v>
      </c>
      <c r="M1706">
        <v>60</v>
      </c>
      <c r="N1706" t="s">
        <v>36</v>
      </c>
      <c r="O1706" t="s">
        <v>37</v>
      </c>
      <c r="P1706" t="s">
        <v>38</v>
      </c>
      <c r="Q1706" t="s">
        <v>38</v>
      </c>
      <c r="R1706" t="s">
        <v>30</v>
      </c>
      <c r="S1706" t="s">
        <v>30</v>
      </c>
      <c r="T1706" t="s">
        <v>39</v>
      </c>
    </row>
    <row r="1707" spans="1:20" x14ac:dyDescent="0.25">
      <c r="A1707" t="s">
        <v>23</v>
      </c>
      <c r="C1707" t="s">
        <v>962</v>
      </c>
      <c r="D1707">
        <v>2</v>
      </c>
      <c r="E1707">
        <v>38</v>
      </c>
      <c r="F1707">
        <v>9.1473999999999993</v>
      </c>
      <c r="G1707">
        <v>9.9602000000000004</v>
      </c>
      <c r="H1707">
        <v>6.6600000000000006E-2</v>
      </c>
      <c r="I1707">
        <v>0.1714</v>
      </c>
      <c r="J1707">
        <v>0</v>
      </c>
      <c r="K1707">
        <v>0.17699999999999999</v>
      </c>
      <c r="L1707">
        <v>0.48859999999999998</v>
      </c>
      <c r="M1707">
        <v>19</v>
      </c>
      <c r="N1707">
        <v>4.5736999999999997</v>
      </c>
      <c r="O1707">
        <v>4.9801000000000002</v>
      </c>
      <c r="P1707">
        <v>3.3300000000000003E-2</v>
      </c>
      <c r="Q1707">
        <v>8.5699999999999998E-2</v>
      </c>
      <c r="R1707">
        <v>0</v>
      </c>
      <c r="S1707">
        <v>8.8499999999999995E-2</v>
      </c>
      <c r="T1707">
        <v>0.24429999999999999</v>
      </c>
    </row>
    <row r="1708" spans="1:20" x14ac:dyDescent="0.25">
      <c r="A1708" t="s">
        <v>23</v>
      </c>
      <c r="C1708" t="s">
        <v>44</v>
      </c>
      <c r="D1708">
        <v>1</v>
      </c>
      <c r="E1708">
        <v>105</v>
      </c>
      <c r="F1708">
        <v>14.430999999999999</v>
      </c>
      <c r="G1708">
        <v>26.95</v>
      </c>
      <c r="H1708">
        <v>0.39</v>
      </c>
      <c r="I1708">
        <v>1.29</v>
      </c>
      <c r="J1708">
        <v>0</v>
      </c>
      <c r="K1708">
        <v>1.18</v>
      </c>
      <c r="L1708">
        <v>3.0680000000000001</v>
      </c>
      <c r="M1708">
        <v>105</v>
      </c>
      <c r="N1708" t="s">
        <v>45</v>
      </c>
      <c r="O1708" t="s">
        <v>46</v>
      </c>
      <c r="P1708" t="s">
        <v>47</v>
      </c>
      <c r="Q1708" t="s">
        <v>48</v>
      </c>
      <c r="R1708" t="s">
        <v>30</v>
      </c>
      <c r="S1708" t="s">
        <v>49</v>
      </c>
      <c r="T1708" t="s">
        <v>50</v>
      </c>
    </row>
    <row r="1709" spans="1:20" x14ac:dyDescent="0.25">
      <c r="A1709" t="s">
        <v>23</v>
      </c>
      <c r="C1709" t="s">
        <v>98</v>
      </c>
      <c r="D1709">
        <v>1</v>
      </c>
      <c r="E1709">
        <v>84</v>
      </c>
      <c r="F1709">
        <v>14.741</v>
      </c>
      <c r="G1709">
        <v>21.45</v>
      </c>
      <c r="H1709">
        <v>0.49</v>
      </c>
      <c r="I1709">
        <v>1.0900000000000001</v>
      </c>
      <c r="J1709">
        <v>0</v>
      </c>
      <c r="K1709">
        <v>1.48</v>
      </c>
      <c r="L1709">
        <v>3.552</v>
      </c>
      <c r="M1709">
        <v>84</v>
      </c>
      <c r="N1709" t="s">
        <v>99</v>
      </c>
      <c r="O1709" t="s">
        <v>100</v>
      </c>
      <c r="P1709" t="s">
        <v>101</v>
      </c>
      <c r="Q1709" t="s">
        <v>102</v>
      </c>
      <c r="R1709" t="s">
        <v>30</v>
      </c>
      <c r="S1709" t="s">
        <v>103</v>
      </c>
      <c r="T1709" t="s">
        <v>104</v>
      </c>
    </row>
    <row r="1710" spans="1:20" x14ac:dyDescent="0.25">
      <c r="A1710" t="s">
        <v>23</v>
      </c>
      <c r="C1710" t="s">
        <v>132</v>
      </c>
      <c r="D1710">
        <v>1</v>
      </c>
      <c r="E1710">
        <v>188</v>
      </c>
      <c r="F1710">
        <v>2.6909999999999998</v>
      </c>
      <c r="G1710">
        <v>6.9</v>
      </c>
      <c r="H1710">
        <v>15.98</v>
      </c>
      <c r="I1710">
        <v>7.7</v>
      </c>
      <c r="J1710">
        <v>0</v>
      </c>
      <c r="K1710">
        <v>5.44</v>
      </c>
      <c r="L1710">
        <v>2.56</v>
      </c>
      <c r="M1710">
        <v>188</v>
      </c>
      <c r="N1710" t="s">
        <v>133</v>
      </c>
      <c r="O1710" t="s">
        <v>134</v>
      </c>
      <c r="P1710" t="s">
        <v>135</v>
      </c>
      <c r="Q1710" t="s">
        <v>136</v>
      </c>
      <c r="R1710" t="s">
        <v>30</v>
      </c>
      <c r="S1710" t="s">
        <v>137</v>
      </c>
      <c r="T1710" t="s">
        <v>138</v>
      </c>
    </row>
    <row r="1711" spans="1:20" x14ac:dyDescent="0.25">
      <c r="A1711" t="s">
        <v>23</v>
      </c>
      <c r="C1711" t="s">
        <v>105</v>
      </c>
      <c r="D1711">
        <v>1</v>
      </c>
      <c r="E1711">
        <v>35</v>
      </c>
      <c r="F1711">
        <v>6.7930000000000001</v>
      </c>
      <c r="G1711">
        <v>8.89</v>
      </c>
      <c r="H1711">
        <v>0.11</v>
      </c>
      <c r="I1711">
        <v>0.63</v>
      </c>
      <c r="K1711">
        <v>0.74</v>
      </c>
      <c r="L1711">
        <v>1.258</v>
      </c>
      <c r="M1711">
        <v>35</v>
      </c>
      <c r="N1711" t="s">
        <v>106</v>
      </c>
      <c r="O1711" t="s">
        <v>107</v>
      </c>
      <c r="P1711" t="s">
        <v>108</v>
      </c>
      <c r="Q1711" t="s">
        <v>109</v>
      </c>
      <c r="S1711" t="s">
        <v>110</v>
      </c>
      <c r="T1711" t="s">
        <v>111</v>
      </c>
    </row>
    <row r="1712" spans="1:20" x14ac:dyDescent="0.25">
      <c r="A1712" t="s">
        <v>23</v>
      </c>
      <c r="C1712" t="s">
        <v>862</v>
      </c>
      <c r="D1712">
        <v>1</v>
      </c>
      <c r="E1712">
        <v>61</v>
      </c>
      <c r="F1712">
        <v>13.804</v>
      </c>
      <c r="G1712">
        <v>15.45</v>
      </c>
      <c r="H1712">
        <v>0.24</v>
      </c>
      <c r="I1712">
        <v>0.92</v>
      </c>
      <c r="J1712">
        <v>0</v>
      </c>
      <c r="K1712">
        <v>30.6</v>
      </c>
      <c r="L1712">
        <v>1.36</v>
      </c>
      <c r="M1712">
        <v>61</v>
      </c>
      <c r="N1712" t="s">
        <v>863</v>
      </c>
      <c r="O1712" t="s">
        <v>864</v>
      </c>
      <c r="P1712" t="s">
        <v>635</v>
      </c>
      <c r="Q1712" t="s">
        <v>865</v>
      </c>
      <c r="R1712" t="s">
        <v>30</v>
      </c>
      <c r="S1712" t="s">
        <v>866</v>
      </c>
      <c r="T1712" t="s">
        <v>867</v>
      </c>
    </row>
    <row r="1713" spans="1:20" x14ac:dyDescent="0.25">
      <c r="A1713" t="s">
        <v>51</v>
      </c>
      <c r="B1713" t="s">
        <v>154</v>
      </c>
      <c r="C1713" t="s">
        <v>155</v>
      </c>
      <c r="D1713">
        <v>4</v>
      </c>
      <c r="E1713">
        <v>360</v>
      </c>
      <c r="F1713">
        <v>72</v>
      </c>
      <c r="G1713">
        <v>84</v>
      </c>
      <c r="H1713">
        <v>0</v>
      </c>
      <c r="I1713">
        <v>4</v>
      </c>
      <c r="J1713">
        <v>0</v>
      </c>
      <c r="K1713">
        <v>2160</v>
      </c>
      <c r="L1713">
        <v>12</v>
      </c>
      <c r="M1713">
        <v>90</v>
      </c>
      <c r="N1713" t="s">
        <v>156</v>
      </c>
      <c r="O1713" t="s">
        <v>157</v>
      </c>
      <c r="P1713" t="s">
        <v>38</v>
      </c>
      <c r="Q1713" t="s">
        <v>29</v>
      </c>
      <c r="R1713" t="s">
        <v>30</v>
      </c>
      <c r="S1713" t="s">
        <v>158</v>
      </c>
      <c r="T1713" t="s">
        <v>61</v>
      </c>
    </row>
    <row r="1714" spans="1:20" x14ac:dyDescent="0.25">
      <c r="A1714" t="s">
        <v>51</v>
      </c>
      <c r="B1714" t="s">
        <v>963</v>
      </c>
      <c r="C1714" t="s">
        <v>964</v>
      </c>
      <c r="D1714">
        <v>1</v>
      </c>
      <c r="E1714">
        <v>90</v>
      </c>
      <c r="F1714">
        <v>0</v>
      </c>
      <c r="G1714">
        <v>0</v>
      </c>
      <c r="H1714">
        <v>1</v>
      </c>
      <c r="I1714">
        <v>18</v>
      </c>
      <c r="J1714">
        <v>67</v>
      </c>
      <c r="K1714">
        <v>72</v>
      </c>
      <c r="L1714">
        <v>0</v>
      </c>
      <c r="M1714">
        <v>90</v>
      </c>
      <c r="N1714" t="s">
        <v>38</v>
      </c>
      <c r="O1714" t="s">
        <v>38</v>
      </c>
      <c r="P1714" t="s">
        <v>29</v>
      </c>
      <c r="Q1714" t="s">
        <v>156</v>
      </c>
      <c r="R1714" t="s">
        <v>965</v>
      </c>
      <c r="S1714" t="s">
        <v>966</v>
      </c>
      <c r="T1714" t="s">
        <v>38</v>
      </c>
    </row>
    <row r="1715" spans="1:20" x14ac:dyDescent="0.25">
      <c r="A1715" t="s">
        <v>51</v>
      </c>
      <c r="B1715" t="s">
        <v>280</v>
      </c>
      <c r="C1715" t="s">
        <v>967</v>
      </c>
      <c r="D1715">
        <v>1</v>
      </c>
      <c r="E1715">
        <v>210</v>
      </c>
      <c r="F1715">
        <v>6</v>
      </c>
      <c r="G1715">
        <v>20</v>
      </c>
      <c r="H1715">
        <v>10</v>
      </c>
      <c r="I1715">
        <v>10</v>
      </c>
      <c r="J1715">
        <v>35</v>
      </c>
      <c r="K1715">
        <v>1140</v>
      </c>
      <c r="L1715">
        <v>2</v>
      </c>
      <c r="M1715">
        <v>210</v>
      </c>
      <c r="N1715" t="s">
        <v>55</v>
      </c>
      <c r="O1715" t="s">
        <v>451</v>
      </c>
      <c r="P1715" t="s">
        <v>165</v>
      </c>
      <c r="Q1715" t="s">
        <v>165</v>
      </c>
      <c r="R1715" t="s">
        <v>385</v>
      </c>
      <c r="S1715" t="s">
        <v>968</v>
      </c>
      <c r="T1715" t="s">
        <v>56</v>
      </c>
    </row>
    <row r="1716" spans="1:20" x14ac:dyDescent="0.25">
      <c r="A1716" t="s">
        <v>51</v>
      </c>
      <c r="C1716" t="s">
        <v>220</v>
      </c>
      <c r="D1716">
        <v>4</v>
      </c>
      <c r="E1716">
        <v>284</v>
      </c>
      <c r="F1716">
        <v>27.44</v>
      </c>
      <c r="G1716">
        <v>57.56</v>
      </c>
      <c r="H1716">
        <v>1.24</v>
      </c>
      <c r="I1716">
        <v>14</v>
      </c>
      <c r="K1716">
        <v>60.56</v>
      </c>
      <c r="L1716">
        <v>21.2</v>
      </c>
      <c r="M1716">
        <v>71</v>
      </c>
      <c r="N1716">
        <v>6.86</v>
      </c>
      <c r="O1716" t="s">
        <v>221</v>
      </c>
      <c r="P1716" t="s">
        <v>222</v>
      </c>
      <c r="Q1716" t="s">
        <v>71</v>
      </c>
      <c r="S1716" t="s">
        <v>223</v>
      </c>
      <c r="T1716">
        <v>5.3</v>
      </c>
    </row>
    <row r="1719" spans="1:20" x14ac:dyDescent="0.25">
      <c r="A1719" s="2" t="s">
        <v>79</v>
      </c>
    </row>
    <row r="1720" spans="1:20" x14ac:dyDescent="0.25">
      <c r="A1720" t="s">
        <v>80</v>
      </c>
      <c r="B1720" t="s">
        <v>81</v>
      </c>
      <c r="C1720" t="s">
        <v>82</v>
      </c>
      <c r="D1720" t="s">
        <v>83</v>
      </c>
      <c r="E1720" t="s">
        <v>84</v>
      </c>
    </row>
    <row r="1721" spans="1:20" x14ac:dyDescent="0.25">
      <c r="A1721" t="s">
        <v>85</v>
      </c>
      <c r="B1721">
        <v>30</v>
      </c>
      <c r="C1721">
        <v>124</v>
      </c>
      <c r="D1721">
        <v>0</v>
      </c>
      <c r="E1721" t="s">
        <v>86</v>
      </c>
    </row>
    <row r="1724" spans="1:20" x14ac:dyDescent="0.25">
      <c r="A1724" s="2" t="s">
        <v>88</v>
      </c>
    </row>
    <row r="1725" spans="1:20" x14ac:dyDescent="0.25">
      <c r="E1725" s="2" t="s">
        <v>15</v>
      </c>
      <c r="F1725" s="2" t="s">
        <v>16</v>
      </c>
      <c r="G1725" s="2" t="s">
        <v>89</v>
      </c>
      <c r="H1725" s="2" t="s">
        <v>90</v>
      </c>
      <c r="I1725" s="2" t="s">
        <v>19</v>
      </c>
      <c r="J1725" s="2" t="s">
        <v>20</v>
      </c>
      <c r="K1725" s="2" t="s">
        <v>21</v>
      </c>
      <c r="L1725" s="2" t="s">
        <v>22</v>
      </c>
    </row>
    <row r="1726" spans="1:20" x14ac:dyDescent="0.25">
      <c r="E1726">
        <v>1759</v>
      </c>
      <c r="F1726">
        <v>179.58</v>
      </c>
      <c r="G1726">
        <v>385.08</v>
      </c>
      <c r="H1726">
        <v>33.08</v>
      </c>
      <c r="I1726">
        <v>63.34</v>
      </c>
      <c r="J1726">
        <v>102</v>
      </c>
      <c r="K1726" t="s">
        <v>969</v>
      </c>
      <c r="L1726">
        <v>111.45</v>
      </c>
    </row>
    <row r="1727" spans="1:20" x14ac:dyDescent="0.25">
      <c r="E1727" s="2" t="s">
        <v>92</v>
      </c>
      <c r="F1727" t="s">
        <v>970</v>
      </c>
    </row>
    <row r="1728" spans="1:20" x14ac:dyDescent="0.25">
      <c r="E1728" s="2" t="s">
        <v>94</v>
      </c>
      <c r="F1728" t="s">
        <v>971</v>
      </c>
    </row>
    <row r="1729" spans="1:20" x14ac:dyDescent="0.25">
      <c r="E1729" s="2" t="s">
        <v>82</v>
      </c>
      <c r="F1729">
        <v>124</v>
      </c>
    </row>
    <row r="1730" spans="1:20" x14ac:dyDescent="0.25">
      <c r="E1730" t="s">
        <v>96</v>
      </c>
      <c r="F1730">
        <f>1759-F1729</f>
        <v>1635</v>
      </c>
    </row>
    <row r="1732" spans="1:20" ht="15.75" x14ac:dyDescent="0.25">
      <c r="A1732" s="1" t="s">
        <v>0</v>
      </c>
      <c r="B1732" s="2" t="s">
        <v>972</v>
      </c>
    </row>
    <row r="1734" spans="1:20" ht="15.75" x14ac:dyDescent="0.25">
      <c r="A1734" s="1" t="s">
        <v>2</v>
      </c>
    </row>
    <row r="1735" spans="1:20" x14ac:dyDescent="0.25">
      <c r="A1735" s="2" t="s">
        <v>3</v>
      </c>
      <c r="B1735" s="2" t="s">
        <v>4</v>
      </c>
      <c r="C1735" s="2" t="s">
        <v>5</v>
      </c>
      <c r="D1735" s="2" t="s">
        <v>6</v>
      </c>
      <c r="E1735" s="2" t="s">
        <v>7</v>
      </c>
      <c r="F1735" s="2" t="s">
        <v>8</v>
      </c>
      <c r="G1735" s="2" t="s">
        <v>9</v>
      </c>
      <c r="H1735" s="2" t="s">
        <v>10</v>
      </c>
      <c r="I1735" s="2" t="s">
        <v>11</v>
      </c>
      <c r="J1735" s="2" t="s">
        <v>12</v>
      </c>
      <c r="K1735" s="2" t="s">
        <v>13</v>
      </c>
      <c r="L1735" s="2" t="s">
        <v>14</v>
      </c>
      <c r="M1735" s="2" t="s">
        <v>15</v>
      </c>
      <c r="N1735" s="2" t="s">
        <v>16</v>
      </c>
      <c r="O1735" s="2" t="s">
        <v>17</v>
      </c>
      <c r="P1735" s="2" t="s">
        <v>18</v>
      </c>
      <c r="Q1735" s="2" t="s">
        <v>19</v>
      </c>
      <c r="R1735" s="2" t="s">
        <v>20</v>
      </c>
      <c r="S1735" s="2" t="s">
        <v>21</v>
      </c>
      <c r="T1735" s="2" t="s">
        <v>22</v>
      </c>
    </row>
    <row r="1736" spans="1:20" x14ac:dyDescent="0.25">
      <c r="A1736" t="s">
        <v>23</v>
      </c>
      <c r="B1736" t="s">
        <v>24</v>
      </c>
      <c r="C1736" t="s">
        <v>25</v>
      </c>
      <c r="D1736">
        <v>2</v>
      </c>
      <c r="E1736">
        <v>120</v>
      </c>
      <c r="F1736">
        <v>14</v>
      </c>
      <c r="G1736">
        <v>16</v>
      </c>
      <c r="H1736">
        <v>5</v>
      </c>
      <c r="I1736">
        <v>2</v>
      </c>
      <c r="J1736">
        <v>0</v>
      </c>
      <c r="K1736">
        <v>320</v>
      </c>
      <c r="L1736">
        <v>1</v>
      </c>
      <c r="M1736">
        <v>60</v>
      </c>
      <c r="N1736" t="s">
        <v>26</v>
      </c>
      <c r="O1736" t="s">
        <v>27</v>
      </c>
      <c r="P1736" t="s">
        <v>28</v>
      </c>
      <c r="Q1736" t="s">
        <v>29</v>
      </c>
      <c r="R1736" t="s">
        <v>30</v>
      </c>
      <c r="S1736" t="s">
        <v>31</v>
      </c>
      <c r="T1736" t="s">
        <v>32</v>
      </c>
    </row>
    <row r="1737" spans="1:20" x14ac:dyDescent="0.25">
      <c r="A1737" t="s">
        <v>23</v>
      </c>
      <c r="B1737" t="s">
        <v>33</v>
      </c>
      <c r="C1737" t="s">
        <v>34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</row>
    <row r="1738" spans="1:20" x14ac:dyDescent="0.25">
      <c r="A1738" t="s">
        <v>23</v>
      </c>
      <c r="C1738" t="s">
        <v>40</v>
      </c>
      <c r="D1738">
        <v>1</v>
      </c>
      <c r="E1738">
        <v>550</v>
      </c>
      <c r="F1738">
        <v>7</v>
      </c>
      <c r="G1738">
        <v>53</v>
      </c>
      <c r="H1738">
        <v>29.5</v>
      </c>
      <c r="I1738">
        <v>17.5</v>
      </c>
      <c r="J1738">
        <v>0</v>
      </c>
      <c r="K1738">
        <v>51.5</v>
      </c>
      <c r="L1738">
        <v>15</v>
      </c>
      <c r="M1738">
        <v>550</v>
      </c>
      <c r="N1738">
        <v>7</v>
      </c>
      <c r="O1738">
        <v>53</v>
      </c>
      <c r="P1738">
        <v>29.5</v>
      </c>
      <c r="Q1738">
        <v>17.5</v>
      </c>
      <c r="R1738">
        <v>0</v>
      </c>
      <c r="S1738">
        <v>51.5</v>
      </c>
      <c r="T1738">
        <v>15</v>
      </c>
    </row>
    <row r="1739" spans="1:20" x14ac:dyDescent="0.25">
      <c r="A1739" t="s">
        <v>23</v>
      </c>
      <c r="C1739" t="s">
        <v>44</v>
      </c>
      <c r="D1739">
        <v>2</v>
      </c>
      <c r="E1739">
        <v>210</v>
      </c>
      <c r="F1739">
        <v>28.861999999999998</v>
      </c>
      <c r="G1739">
        <v>53.9</v>
      </c>
      <c r="H1739">
        <v>0.78</v>
      </c>
      <c r="I1739">
        <v>2.58</v>
      </c>
      <c r="J1739">
        <v>0</v>
      </c>
      <c r="K1739">
        <v>2.36</v>
      </c>
      <c r="L1739">
        <v>6.1360000000000001</v>
      </c>
      <c r="M1739">
        <v>105</v>
      </c>
      <c r="N1739" t="s">
        <v>45</v>
      </c>
      <c r="O1739" t="s">
        <v>46</v>
      </c>
      <c r="P1739" t="s">
        <v>47</v>
      </c>
      <c r="Q1739" t="s">
        <v>48</v>
      </c>
      <c r="R1739" t="s">
        <v>30</v>
      </c>
      <c r="S1739" t="s">
        <v>49</v>
      </c>
      <c r="T1739" t="s">
        <v>50</v>
      </c>
    </row>
    <row r="1740" spans="1:20" x14ac:dyDescent="0.25">
      <c r="A1740" t="s">
        <v>23</v>
      </c>
      <c r="C1740" t="s">
        <v>98</v>
      </c>
      <c r="D1740">
        <v>1</v>
      </c>
      <c r="E1740">
        <v>84</v>
      </c>
      <c r="F1740">
        <v>14.741</v>
      </c>
      <c r="G1740">
        <v>21.45</v>
      </c>
      <c r="H1740">
        <v>0.49</v>
      </c>
      <c r="I1740">
        <v>1.0900000000000001</v>
      </c>
      <c r="J1740">
        <v>0</v>
      </c>
      <c r="K1740">
        <v>1.48</v>
      </c>
      <c r="L1740">
        <v>3.552</v>
      </c>
      <c r="M1740">
        <v>84</v>
      </c>
      <c r="N1740" t="s">
        <v>99</v>
      </c>
      <c r="O1740" t="s">
        <v>100</v>
      </c>
      <c r="P1740" t="s">
        <v>101</v>
      </c>
      <c r="Q1740" t="s">
        <v>102</v>
      </c>
      <c r="R1740" t="s">
        <v>30</v>
      </c>
      <c r="S1740" t="s">
        <v>103</v>
      </c>
      <c r="T1740" t="s">
        <v>104</v>
      </c>
    </row>
    <row r="1741" spans="1:20" x14ac:dyDescent="0.25">
      <c r="A1741" t="s">
        <v>23</v>
      </c>
      <c r="C1741" t="s">
        <v>105</v>
      </c>
      <c r="D1741">
        <v>1</v>
      </c>
      <c r="E1741">
        <v>35</v>
      </c>
      <c r="F1741">
        <v>6.7930000000000001</v>
      </c>
      <c r="G1741">
        <v>8.89</v>
      </c>
      <c r="H1741">
        <v>0.11</v>
      </c>
      <c r="I1741">
        <v>0.63</v>
      </c>
      <c r="K1741">
        <v>0.74</v>
      </c>
      <c r="L1741">
        <v>1.258</v>
      </c>
      <c r="M1741">
        <v>35</v>
      </c>
      <c r="N1741" t="s">
        <v>106</v>
      </c>
      <c r="O1741" t="s">
        <v>107</v>
      </c>
      <c r="P1741" t="s">
        <v>108</v>
      </c>
      <c r="Q1741" t="s">
        <v>109</v>
      </c>
      <c r="S1741" t="s">
        <v>110</v>
      </c>
      <c r="T1741" t="s">
        <v>111</v>
      </c>
    </row>
    <row r="1742" spans="1:20" x14ac:dyDescent="0.25">
      <c r="A1742" t="s">
        <v>23</v>
      </c>
      <c r="C1742" t="s">
        <v>862</v>
      </c>
      <c r="D1742">
        <v>1</v>
      </c>
      <c r="E1742">
        <v>61</v>
      </c>
      <c r="F1742">
        <v>13.804</v>
      </c>
      <c r="G1742">
        <v>15.45</v>
      </c>
      <c r="H1742">
        <v>0.24</v>
      </c>
      <c r="I1742">
        <v>0.92</v>
      </c>
      <c r="J1742">
        <v>0</v>
      </c>
      <c r="K1742">
        <v>30.6</v>
      </c>
      <c r="L1742">
        <v>1.36</v>
      </c>
      <c r="M1742">
        <v>61</v>
      </c>
      <c r="N1742" t="s">
        <v>863</v>
      </c>
      <c r="O1742" t="s">
        <v>864</v>
      </c>
      <c r="P1742" t="s">
        <v>635</v>
      </c>
      <c r="Q1742" t="s">
        <v>865</v>
      </c>
      <c r="R1742" t="s">
        <v>30</v>
      </c>
      <c r="S1742" t="s">
        <v>866</v>
      </c>
      <c r="T1742" t="s">
        <v>867</v>
      </c>
    </row>
    <row r="1743" spans="1:20" x14ac:dyDescent="0.25">
      <c r="A1743" t="s">
        <v>51</v>
      </c>
      <c r="B1743" t="s">
        <v>963</v>
      </c>
      <c r="C1743" t="s">
        <v>964</v>
      </c>
      <c r="D1743">
        <v>3</v>
      </c>
      <c r="E1743">
        <v>270</v>
      </c>
      <c r="F1743">
        <v>0</v>
      </c>
      <c r="G1743">
        <v>0</v>
      </c>
      <c r="H1743">
        <v>3</v>
      </c>
      <c r="I1743">
        <v>54</v>
      </c>
      <c r="J1743">
        <v>201</v>
      </c>
      <c r="K1743">
        <v>216</v>
      </c>
      <c r="L1743">
        <v>0</v>
      </c>
      <c r="M1743">
        <v>90</v>
      </c>
      <c r="N1743" t="s">
        <v>38</v>
      </c>
      <c r="O1743" t="s">
        <v>38</v>
      </c>
      <c r="P1743" t="s">
        <v>29</v>
      </c>
      <c r="Q1743" t="s">
        <v>156</v>
      </c>
      <c r="R1743" t="s">
        <v>965</v>
      </c>
      <c r="S1743" t="s">
        <v>966</v>
      </c>
      <c r="T1743" t="s">
        <v>38</v>
      </c>
    </row>
    <row r="1744" spans="1:20" x14ac:dyDescent="0.25">
      <c r="A1744" t="s">
        <v>51</v>
      </c>
      <c r="C1744" t="s">
        <v>272</v>
      </c>
      <c r="D1744">
        <v>2</v>
      </c>
      <c r="E1744">
        <v>444</v>
      </c>
      <c r="F1744">
        <v>3.218</v>
      </c>
      <c r="G1744">
        <v>78.819999999999993</v>
      </c>
      <c r="H1744">
        <v>7.1</v>
      </c>
      <c r="I1744">
        <v>16.28</v>
      </c>
      <c r="J1744">
        <v>0</v>
      </c>
      <c r="K1744">
        <v>25.9</v>
      </c>
      <c r="L1744">
        <v>10.36</v>
      </c>
      <c r="M1744">
        <v>222</v>
      </c>
      <c r="N1744" t="s">
        <v>273</v>
      </c>
      <c r="O1744" t="s">
        <v>274</v>
      </c>
      <c r="P1744" t="s">
        <v>275</v>
      </c>
      <c r="Q1744" t="s">
        <v>276</v>
      </c>
      <c r="R1744" t="s">
        <v>30</v>
      </c>
      <c r="S1744" t="s">
        <v>277</v>
      </c>
      <c r="T1744" t="s">
        <v>278</v>
      </c>
    </row>
    <row r="1745" spans="1:20" x14ac:dyDescent="0.25">
      <c r="A1745" t="s">
        <v>122</v>
      </c>
      <c r="B1745" t="s">
        <v>973</v>
      </c>
      <c r="C1745" t="s">
        <v>974</v>
      </c>
      <c r="D1745">
        <v>0.33</v>
      </c>
      <c r="E1745">
        <v>75.900000000000006</v>
      </c>
      <c r="F1745">
        <v>4.62</v>
      </c>
      <c r="G1745">
        <v>4.62</v>
      </c>
      <c r="H1745">
        <v>6.2700000000000005</v>
      </c>
      <c r="I1745">
        <v>0.66</v>
      </c>
      <c r="J1745">
        <v>1.6500000000000001</v>
      </c>
      <c r="K1745">
        <v>9.9</v>
      </c>
      <c r="L1745">
        <v>0.16500000000000001</v>
      </c>
      <c r="M1745">
        <v>230</v>
      </c>
      <c r="N1745" t="s">
        <v>169</v>
      </c>
      <c r="O1745" t="s">
        <v>169</v>
      </c>
      <c r="P1745" t="s">
        <v>192</v>
      </c>
      <c r="Q1745" t="s">
        <v>56</v>
      </c>
      <c r="R1745" t="s">
        <v>166</v>
      </c>
      <c r="S1745" t="s">
        <v>173</v>
      </c>
      <c r="T1745" t="s">
        <v>32</v>
      </c>
    </row>
    <row r="1746" spans="1:20" x14ac:dyDescent="0.25">
      <c r="A1746" t="s">
        <v>122</v>
      </c>
      <c r="C1746" t="s">
        <v>816</v>
      </c>
      <c r="D1746">
        <v>3</v>
      </c>
      <c r="E1746">
        <v>231</v>
      </c>
      <c r="F1746">
        <v>5.1419999999999995</v>
      </c>
      <c r="G1746">
        <v>42.36</v>
      </c>
      <c r="H1746">
        <v>2.82</v>
      </c>
      <c r="I1746">
        <v>9.33</v>
      </c>
      <c r="J1746">
        <v>0</v>
      </c>
      <c r="K1746">
        <v>441.96</v>
      </c>
      <c r="L1746">
        <v>3.4799999999999995</v>
      </c>
      <c r="M1746">
        <v>77</v>
      </c>
      <c r="N1746" t="s">
        <v>817</v>
      </c>
      <c r="O1746" t="s">
        <v>818</v>
      </c>
      <c r="P1746" t="s">
        <v>819</v>
      </c>
      <c r="Q1746" t="s">
        <v>820</v>
      </c>
      <c r="R1746" t="s">
        <v>30</v>
      </c>
      <c r="S1746" t="s">
        <v>821</v>
      </c>
      <c r="T1746" t="s">
        <v>822</v>
      </c>
    </row>
    <row r="1749" spans="1:20" x14ac:dyDescent="0.25">
      <c r="A1749" s="2" t="s">
        <v>79</v>
      </c>
    </row>
    <row r="1750" spans="1:20" x14ac:dyDescent="0.25">
      <c r="A1750" t="s">
        <v>80</v>
      </c>
      <c r="B1750" t="s">
        <v>81</v>
      </c>
      <c r="C1750" t="s">
        <v>82</v>
      </c>
      <c r="D1750" t="s">
        <v>83</v>
      </c>
      <c r="E1750" t="s">
        <v>84</v>
      </c>
    </row>
    <row r="1751" spans="1:20" x14ac:dyDescent="0.25">
      <c r="A1751" t="s">
        <v>85</v>
      </c>
      <c r="B1751">
        <v>30</v>
      </c>
      <c r="C1751">
        <v>94</v>
      </c>
      <c r="D1751">
        <v>0</v>
      </c>
      <c r="E1751" t="s">
        <v>86</v>
      </c>
    </row>
    <row r="1754" spans="1:20" x14ac:dyDescent="0.25">
      <c r="A1754" s="2" t="s">
        <v>88</v>
      </c>
    </row>
    <row r="1755" spans="1:20" x14ac:dyDescent="0.25">
      <c r="E1755" s="2" t="s">
        <v>15</v>
      </c>
      <c r="F1755" s="2" t="s">
        <v>16</v>
      </c>
      <c r="G1755" s="2" t="s">
        <v>89</v>
      </c>
      <c r="H1755" s="2" t="s">
        <v>90</v>
      </c>
      <c r="I1755" s="2" t="s">
        <v>19</v>
      </c>
      <c r="J1755" s="2" t="s">
        <v>20</v>
      </c>
      <c r="K1755" s="2" t="s">
        <v>21</v>
      </c>
      <c r="L1755" s="2" t="s">
        <v>22</v>
      </c>
    </row>
    <row r="1756" spans="1:20" x14ac:dyDescent="0.25">
      <c r="E1756">
        <v>2080.9</v>
      </c>
      <c r="F1756">
        <v>98.18</v>
      </c>
      <c r="G1756">
        <v>294.49</v>
      </c>
      <c r="H1756">
        <v>55.31</v>
      </c>
      <c r="I1756">
        <v>104.99</v>
      </c>
      <c r="J1756">
        <v>202.65</v>
      </c>
      <c r="K1756" t="s">
        <v>975</v>
      </c>
      <c r="L1756">
        <v>42.31</v>
      </c>
    </row>
    <row r="1757" spans="1:20" x14ac:dyDescent="0.25">
      <c r="E1757" s="2" t="s">
        <v>92</v>
      </c>
      <c r="F1757" t="s">
        <v>970</v>
      </c>
    </row>
    <row r="1758" spans="1:20" x14ac:dyDescent="0.25">
      <c r="E1758" s="2" t="s">
        <v>94</v>
      </c>
      <c r="F1758" t="s">
        <v>976</v>
      </c>
    </row>
    <row r="1759" spans="1:20" x14ac:dyDescent="0.25">
      <c r="E1759" s="2" t="s">
        <v>82</v>
      </c>
      <c r="F1759">
        <v>94</v>
      </c>
    </row>
    <row r="1760" spans="1:20" x14ac:dyDescent="0.25">
      <c r="E1760" t="s">
        <v>96</v>
      </c>
      <c r="F1760">
        <f>2080.9-F1759</f>
        <v>1986.9</v>
      </c>
    </row>
    <row r="1762" spans="1:20" ht="15.75" x14ac:dyDescent="0.25">
      <c r="A1762" s="1" t="s">
        <v>0</v>
      </c>
      <c r="B1762" s="2" t="s">
        <v>977</v>
      </c>
    </row>
    <row r="1764" spans="1:20" ht="15.75" x14ac:dyDescent="0.25">
      <c r="A1764" s="1" t="s">
        <v>2</v>
      </c>
    </row>
    <row r="1765" spans="1:20" x14ac:dyDescent="0.25">
      <c r="A1765" s="2" t="s">
        <v>3</v>
      </c>
      <c r="B1765" s="2" t="s">
        <v>4</v>
      </c>
      <c r="C1765" s="2" t="s">
        <v>5</v>
      </c>
      <c r="D1765" s="2" t="s">
        <v>6</v>
      </c>
      <c r="E1765" s="2" t="s">
        <v>7</v>
      </c>
      <c r="F1765" s="2" t="s">
        <v>8</v>
      </c>
      <c r="G1765" s="2" t="s">
        <v>9</v>
      </c>
      <c r="H1765" s="2" t="s">
        <v>10</v>
      </c>
      <c r="I1765" s="2" t="s">
        <v>11</v>
      </c>
      <c r="J1765" s="2" t="s">
        <v>12</v>
      </c>
      <c r="K1765" s="2" t="s">
        <v>13</v>
      </c>
      <c r="L1765" s="2" t="s">
        <v>14</v>
      </c>
      <c r="M1765" s="2" t="s">
        <v>15</v>
      </c>
      <c r="N1765" s="2" t="s">
        <v>16</v>
      </c>
      <c r="O1765" s="2" t="s">
        <v>17</v>
      </c>
      <c r="P1765" s="2" t="s">
        <v>18</v>
      </c>
      <c r="Q1765" s="2" t="s">
        <v>19</v>
      </c>
      <c r="R1765" s="2" t="s">
        <v>20</v>
      </c>
      <c r="S1765" s="2" t="s">
        <v>21</v>
      </c>
      <c r="T1765" s="2" t="s">
        <v>22</v>
      </c>
    </row>
    <row r="1766" spans="1:20" x14ac:dyDescent="0.25">
      <c r="A1766" t="s">
        <v>23</v>
      </c>
      <c r="B1766" t="s">
        <v>24</v>
      </c>
      <c r="C1766" t="s">
        <v>25</v>
      </c>
      <c r="D1766">
        <v>2</v>
      </c>
      <c r="E1766">
        <v>120</v>
      </c>
      <c r="F1766">
        <v>14</v>
      </c>
      <c r="G1766">
        <v>16</v>
      </c>
      <c r="H1766">
        <v>5</v>
      </c>
      <c r="I1766">
        <v>2</v>
      </c>
      <c r="J1766">
        <v>0</v>
      </c>
      <c r="K1766">
        <v>320</v>
      </c>
      <c r="L1766">
        <v>1</v>
      </c>
      <c r="M1766">
        <v>60</v>
      </c>
      <c r="N1766" t="s">
        <v>26</v>
      </c>
      <c r="O1766" t="s">
        <v>27</v>
      </c>
      <c r="P1766" t="s">
        <v>28</v>
      </c>
      <c r="Q1766" t="s">
        <v>29</v>
      </c>
      <c r="R1766" t="s">
        <v>30</v>
      </c>
      <c r="S1766" t="s">
        <v>31</v>
      </c>
      <c r="T1766" t="s">
        <v>32</v>
      </c>
    </row>
    <row r="1767" spans="1:20" x14ac:dyDescent="0.25">
      <c r="A1767" t="s">
        <v>23</v>
      </c>
      <c r="B1767" t="s">
        <v>33</v>
      </c>
      <c r="C1767" t="s">
        <v>34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</row>
    <row r="1768" spans="1:20" x14ac:dyDescent="0.25">
      <c r="A1768" t="s">
        <v>23</v>
      </c>
      <c r="C1768" t="s">
        <v>40</v>
      </c>
      <c r="D1768">
        <v>1</v>
      </c>
      <c r="E1768">
        <v>550</v>
      </c>
      <c r="F1768">
        <v>7</v>
      </c>
      <c r="G1768">
        <v>53</v>
      </c>
      <c r="H1768">
        <v>29.5</v>
      </c>
      <c r="I1768">
        <v>17.5</v>
      </c>
      <c r="J1768">
        <v>0</v>
      </c>
      <c r="K1768">
        <v>51.5</v>
      </c>
      <c r="L1768">
        <v>15</v>
      </c>
      <c r="M1768">
        <v>550</v>
      </c>
      <c r="N1768">
        <v>7</v>
      </c>
      <c r="O1768">
        <v>53</v>
      </c>
      <c r="P1768">
        <v>29.5</v>
      </c>
      <c r="Q1768">
        <v>17.5</v>
      </c>
      <c r="R1768">
        <v>0</v>
      </c>
      <c r="S1768">
        <v>51.5</v>
      </c>
      <c r="T1768">
        <v>15</v>
      </c>
    </row>
    <row r="1769" spans="1:20" x14ac:dyDescent="0.25">
      <c r="A1769" t="s">
        <v>23</v>
      </c>
      <c r="B1769" t="s">
        <v>42</v>
      </c>
      <c r="C1769" t="s">
        <v>43</v>
      </c>
      <c r="D1769">
        <v>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</row>
    <row r="1770" spans="1:20" x14ac:dyDescent="0.25">
      <c r="A1770" t="s">
        <v>23</v>
      </c>
      <c r="C1770" t="s">
        <v>44</v>
      </c>
      <c r="D1770">
        <v>1</v>
      </c>
      <c r="E1770">
        <v>105</v>
      </c>
      <c r="F1770">
        <v>14.430999999999999</v>
      </c>
      <c r="G1770">
        <v>26.95</v>
      </c>
      <c r="H1770">
        <v>0.39</v>
      </c>
      <c r="I1770">
        <v>1.29</v>
      </c>
      <c r="J1770">
        <v>0</v>
      </c>
      <c r="K1770">
        <v>1.18</v>
      </c>
      <c r="L1770">
        <v>3.0680000000000001</v>
      </c>
      <c r="M1770">
        <v>105</v>
      </c>
      <c r="N1770" t="s">
        <v>45</v>
      </c>
      <c r="O1770" t="s">
        <v>46</v>
      </c>
      <c r="P1770" t="s">
        <v>47</v>
      </c>
      <c r="Q1770" t="s">
        <v>48</v>
      </c>
      <c r="R1770" t="s">
        <v>30</v>
      </c>
      <c r="S1770" t="s">
        <v>49</v>
      </c>
      <c r="T1770" t="s">
        <v>50</v>
      </c>
    </row>
    <row r="1771" spans="1:20" x14ac:dyDescent="0.25">
      <c r="A1771" t="s">
        <v>23</v>
      </c>
      <c r="C1771" t="s">
        <v>862</v>
      </c>
      <c r="D1771">
        <v>1</v>
      </c>
      <c r="E1771">
        <v>61</v>
      </c>
      <c r="F1771">
        <v>13.804</v>
      </c>
      <c r="G1771">
        <v>15.45</v>
      </c>
      <c r="H1771">
        <v>0.24</v>
      </c>
      <c r="I1771">
        <v>0.92</v>
      </c>
      <c r="J1771">
        <v>0</v>
      </c>
      <c r="K1771">
        <v>30.6</v>
      </c>
      <c r="L1771">
        <v>1.36</v>
      </c>
      <c r="M1771">
        <v>61</v>
      </c>
      <c r="N1771" t="s">
        <v>863</v>
      </c>
      <c r="O1771" t="s">
        <v>864</v>
      </c>
      <c r="P1771" t="s">
        <v>635</v>
      </c>
      <c r="Q1771" t="s">
        <v>865</v>
      </c>
      <c r="R1771" t="s">
        <v>30</v>
      </c>
      <c r="S1771" t="s">
        <v>866</v>
      </c>
      <c r="T1771" t="s">
        <v>867</v>
      </c>
    </row>
    <row r="1772" spans="1:20" x14ac:dyDescent="0.25">
      <c r="A1772" t="s">
        <v>51</v>
      </c>
      <c r="C1772" t="s">
        <v>978</v>
      </c>
      <c r="D1772">
        <v>0.25</v>
      </c>
      <c r="E1772">
        <v>125</v>
      </c>
      <c r="F1772">
        <v>12.5</v>
      </c>
      <c r="G1772">
        <v>125</v>
      </c>
      <c r="H1772">
        <v>17.5</v>
      </c>
      <c r="I1772">
        <v>0</v>
      </c>
      <c r="J1772">
        <v>0</v>
      </c>
      <c r="K1772">
        <v>0</v>
      </c>
      <c r="L1772">
        <v>0</v>
      </c>
      <c r="M1772">
        <v>500</v>
      </c>
      <c r="N1772">
        <v>50</v>
      </c>
      <c r="O1772">
        <v>500</v>
      </c>
      <c r="P1772">
        <v>70</v>
      </c>
      <c r="Q1772">
        <v>0</v>
      </c>
      <c r="S1772">
        <v>0</v>
      </c>
      <c r="T1772">
        <v>0</v>
      </c>
    </row>
    <row r="1773" spans="1:20" x14ac:dyDescent="0.25">
      <c r="A1773" t="s">
        <v>51</v>
      </c>
      <c r="B1773" t="s">
        <v>280</v>
      </c>
      <c r="C1773" t="s">
        <v>967</v>
      </c>
      <c r="D1773">
        <v>2</v>
      </c>
      <c r="E1773">
        <v>420</v>
      </c>
      <c r="F1773">
        <v>12</v>
      </c>
      <c r="G1773">
        <v>40</v>
      </c>
      <c r="H1773">
        <v>20</v>
      </c>
      <c r="I1773">
        <v>20</v>
      </c>
      <c r="J1773">
        <v>70</v>
      </c>
      <c r="K1773">
        <v>2280</v>
      </c>
      <c r="L1773">
        <v>4</v>
      </c>
      <c r="M1773">
        <v>210</v>
      </c>
      <c r="N1773" t="s">
        <v>55</v>
      </c>
      <c r="O1773" t="s">
        <v>451</v>
      </c>
      <c r="P1773" t="s">
        <v>165</v>
      </c>
      <c r="Q1773" t="s">
        <v>165</v>
      </c>
      <c r="R1773" t="s">
        <v>385</v>
      </c>
      <c r="S1773" t="s">
        <v>968</v>
      </c>
      <c r="T1773" t="s">
        <v>56</v>
      </c>
    </row>
    <row r="1774" spans="1:20" x14ac:dyDescent="0.25">
      <c r="A1774" t="s">
        <v>51</v>
      </c>
      <c r="B1774" t="s">
        <v>979</v>
      </c>
      <c r="C1774" t="s">
        <v>980</v>
      </c>
      <c r="D1774">
        <v>1</v>
      </c>
      <c r="E1774">
        <v>310</v>
      </c>
      <c r="F1774">
        <v>7</v>
      </c>
      <c r="G1774">
        <v>24</v>
      </c>
      <c r="H1774">
        <v>21</v>
      </c>
      <c r="I1774">
        <v>5</v>
      </c>
      <c r="J1774">
        <v>0</v>
      </c>
      <c r="K1774">
        <v>640</v>
      </c>
      <c r="L1774">
        <v>3</v>
      </c>
      <c r="M1774">
        <v>310</v>
      </c>
      <c r="N1774" t="s">
        <v>26</v>
      </c>
      <c r="O1774" t="s">
        <v>265</v>
      </c>
      <c r="P1774" t="s">
        <v>157</v>
      </c>
      <c r="Q1774" t="s">
        <v>36</v>
      </c>
      <c r="R1774" t="s">
        <v>30</v>
      </c>
      <c r="S1774" t="s">
        <v>981</v>
      </c>
      <c r="T1774" t="s">
        <v>61</v>
      </c>
    </row>
    <row r="1775" spans="1:20" x14ac:dyDescent="0.25">
      <c r="A1775" t="s">
        <v>122</v>
      </c>
      <c r="B1775" t="s">
        <v>982</v>
      </c>
      <c r="C1775" t="s">
        <v>983</v>
      </c>
      <c r="D1775">
        <v>1</v>
      </c>
      <c r="E1775">
        <v>90</v>
      </c>
      <c r="F1775">
        <v>1</v>
      </c>
      <c r="G1775">
        <v>5</v>
      </c>
      <c r="H1775">
        <v>7</v>
      </c>
      <c r="I1775">
        <v>3</v>
      </c>
      <c r="J1775">
        <v>0</v>
      </c>
      <c r="K1775">
        <v>130</v>
      </c>
      <c r="L1775">
        <v>1</v>
      </c>
      <c r="M1775">
        <v>90</v>
      </c>
      <c r="N1775" t="s">
        <v>29</v>
      </c>
      <c r="O1775" t="s">
        <v>36</v>
      </c>
      <c r="P1775" t="s">
        <v>26</v>
      </c>
      <c r="Q1775" t="s">
        <v>61</v>
      </c>
      <c r="R1775" t="s">
        <v>30</v>
      </c>
      <c r="S1775" t="s">
        <v>177</v>
      </c>
      <c r="T1775" t="s">
        <v>29</v>
      </c>
    </row>
    <row r="1776" spans="1:20" x14ac:dyDescent="0.25">
      <c r="A1776" t="s">
        <v>122</v>
      </c>
      <c r="C1776" t="s">
        <v>105</v>
      </c>
      <c r="D1776">
        <v>1</v>
      </c>
      <c r="E1776">
        <v>35</v>
      </c>
      <c r="F1776">
        <v>6.7930000000000001</v>
      </c>
      <c r="G1776">
        <v>8.89</v>
      </c>
      <c r="H1776">
        <v>0.11</v>
      </c>
      <c r="I1776">
        <v>0.63</v>
      </c>
      <c r="K1776">
        <v>0.74</v>
      </c>
      <c r="L1776">
        <v>1.258</v>
      </c>
      <c r="M1776">
        <v>35</v>
      </c>
      <c r="N1776" t="s">
        <v>106</v>
      </c>
      <c r="O1776" t="s">
        <v>107</v>
      </c>
      <c r="P1776" t="s">
        <v>108</v>
      </c>
      <c r="Q1776" t="s">
        <v>109</v>
      </c>
      <c r="S1776" t="s">
        <v>110</v>
      </c>
      <c r="T1776" t="s">
        <v>111</v>
      </c>
    </row>
    <row r="1777" spans="1:20" x14ac:dyDescent="0.25">
      <c r="A1777" t="s">
        <v>122</v>
      </c>
      <c r="B1777" t="s">
        <v>736</v>
      </c>
      <c r="C1777" t="s">
        <v>984</v>
      </c>
      <c r="D1777">
        <v>1</v>
      </c>
      <c r="E1777">
        <v>30</v>
      </c>
      <c r="F1777">
        <v>3.36</v>
      </c>
      <c r="G1777">
        <v>7.3</v>
      </c>
      <c r="H1777">
        <v>0.22</v>
      </c>
      <c r="I1777">
        <v>1.31</v>
      </c>
      <c r="J1777">
        <v>0</v>
      </c>
      <c r="K1777">
        <v>4.0199999999999996</v>
      </c>
      <c r="L1777">
        <v>1</v>
      </c>
      <c r="M1777">
        <v>30</v>
      </c>
      <c r="N1777" t="s">
        <v>985</v>
      </c>
      <c r="O1777" t="s">
        <v>986</v>
      </c>
      <c r="P1777" t="s">
        <v>987</v>
      </c>
      <c r="Q1777" t="s">
        <v>582</v>
      </c>
      <c r="R1777" t="s">
        <v>30</v>
      </c>
      <c r="S1777" t="s">
        <v>988</v>
      </c>
      <c r="T1777" t="s">
        <v>29</v>
      </c>
    </row>
    <row r="1778" spans="1:20" x14ac:dyDescent="0.25">
      <c r="A1778" t="s">
        <v>122</v>
      </c>
      <c r="C1778" t="s">
        <v>816</v>
      </c>
      <c r="D1778">
        <v>2</v>
      </c>
      <c r="E1778">
        <v>154</v>
      </c>
      <c r="F1778">
        <v>3.4279999999999999</v>
      </c>
      <c r="G1778">
        <v>28.24</v>
      </c>
      <c r="H1778">
        <v>1.88</v>
      </c>
      <c r="I1778">
        <v>6.22</v>
      </c>
      <c r="J1778">
        <v>0</v>
      </c>
      <c r="K1778">
        <v>294.64</v>
      </c>
      <c r="L1778">
        <v>2.3199999999999998</v>
      </c>
      <c r="M1778">
        <v>77</v>
      </c>
      <c r="N1778" t="s">
        <v>817</v>
      </c>
      <c r="O1778" t="s">
        <v>818</v>
      </c>
      <c r="P1778" t="s">
        <v>819</v>
      </c>
      <c r="Q1778" t="s">
        <v>820</v>
      </c>
      <c r="R1778" t="s">
        <v>30</v>
      </c>
      <c r="S1778" t="s">
        <v>821</v>
      </c>
      <c r="T1778" t="s">
        <v>822</v>
      </c>
    </row>
    <row r="1781" spans="1:20" x14ac:dyDescent="0.25">
      <c r="A1781" s="2" t="s">
        <v>79</v>
      </c>
    </row>
    <row r="1782" spans="1:20" x14ac:dyDescent="0.25">
      <c r="A1782" t="s">
        <v>989</v>
      </c>
    </row>
    <row r="1784" spans="1:20" x14ac:dyDescent="0.25">
      <c r="A1784" s="2" t="s">
        <v>88</v>
      </c>
    </row>
    <row r="1785" spans="1:20" x14ac:dyDescent="0.25">
      <c r="E1785" s="2" t="s">
        <v>15</v>
      </c>
      <c r="F1785" s="2" t="s">
        <v>16</v>
      </c>
      <c r="G1785" s="2" t="s">
        <v>89</v>
      </c>
      <c r="H1785" s="2" t="s">
        <v>90</v>
      </c>
      <c r="I1785" s="2" t="s">
        <v>19</v>
      </c>
      <c r="J1785" s="2" t="s">
        <v>20</v>
      </c>
      <c r="K1785" s="2" t="s">
        <v>21</v>
      </c>
      <c r="L1785" s="2" t="s">
        <v>22</v>
      </c>
    </row>
    <row r="1786" spans="1:20" x14ac:dyDescent="0.25">
      <c r="E1786">
        <v>2000</v>
      </c>
      <c r="F1786">
        <v>95.32</v>
      </c>
      <c r="G1786">
        <v>349.83</v>
      </c>
      <c r="H1786">
        <v>102.84</v>
      </c>
      <c r="I1786">
        <v>57.87</v>
      </c>
      <c r="J1786">
        <v>70</v>
      </c>
      <c r="K1786" t="s">
        <v>990</v>
      </c>
      <c r="L1786">
        <v>33.01</v>
      </c>
    </row>
    <row r="1787" spans="1:20" x14ac:dyDescent="0.25">
      <c r="E1787" s="2" t="s">
        <v>92</v>
      </c>
      <c r="F1787" t="s">
        <v>970</v>
      </c>
    </row>
    <row r="1788" spans="1:20" x14ac:dyDescent="0.25">
      <c r="E1788" s="2" t="s">
        <v>94</v>
      </c>
      <c r="F1788" t="s">
        <v>991</v>
      </c>
    </row>
    <row r="1789" spans="1:20" x14ac:dyDescent="0.25">
      <c r="E1789" s="2" t="s">
        <v>82</v>
      </c>
      <c r="F1789">
        <v>0</v>
      </c>
    </row>
    <row r="1790" spans="1:20" x14ac:dyDescent="0.25">
      <c r="E1790" t="s">
        <v>96</v>
      </c>
      <c r="F1790">
        <f>2000-F1789</f>
        <v>2000</v>
      </c>
    </row>
    <row r="1792" spans="1:20" ht="15.75" x14ac:dyDescent="0.25">
      <c r="A1792" s="1" t="s">
        <v>0</v>
      </c>
      <c r="B1792" s="2" t="s">
        <v>992</v>
      </c>
    </row>
    <row r="1794" spans="1:20" ht="15.75" x14ac:dyDescent="0.25">
      <c r="A1794" s="1" t="s">
        <v>2</v>
      </c>
    </row>
    <row r="1795" spans="1:20" x14ac:dyDescent="0.25">
      <c r="A1795" s="2" t="s">
        <v>3</v>
      </c>
      <c r="B1795" s="2" t="s">
        <v>4</v>
      </c>
      <c r="C1795" s="2" t="s">
        <v>5</v>
      </c>
      <c r="D1795" s="2" t="s">
        <v>6</v>
      </c>
      <c r="E1795" s="2" t="s">
        <v>7</v>
      </c>
      <c r="F1795" s="2" t="s">
        <v>8</v>
      </c>
      <c r="G1795" s="2" t="s">
        <v>9</v>
      </c>
      <c r="H1795" s="2" t="s">
        <v>10</v>
      </c>
      <c r="I1795" s="2" t="s">
        <v>11</v>
      </c>
      <c r="J1795" s="2" t="s">
        <v>12</v>
      </c>
      <c r="K1795" s="2" t="s">
        <v>13</v>
      </c>
      <c r="L1795" s="2" t="s">
        <v>14</v>
      </c>
      <c r="M1795" s="2" t="s">
        <v>15</v>
      </c>
      <c r="N1795" s="2" t="s">
        <v>16</v>
      </c>
      <c r="O1795" s="2" t="s">
        <v>17</v>
      </c>
      <c r="P1795" s="2" t="s">
        <v>18</v>
      </c>
      <c r="Q1795" s="2" t="s">
        <v>19</v>
      </c>
      <c r="R1795" s="2" t="s">
        <v>20</v>
      </c>
      <c r="S1795" s="2" t="s">
        <v>21</v>
      </c>
      <c r="T1795" s="2" t="s">
        <v>22</v>
      </c>
    </row>
    <row r="1796" spans="1:20" x14ac:dyDescent="0.25">
      <c r="A1796" t="s">
        <v>23</v>
      </c>
      <c r="B1796" t="s">
        <v>24</v>
      </c>
      <c r="C1796" t="s">
        <v>25</v>
      </c>
      <c r="D1796">
        <v>2</v>
      </c>
      <c r="E1796">
        <v>120</v>
      </c>
      <c r="F1796">
        <v>14</v>
      </c>
      <c r="G1796">
        <v>16</v>
      </c>
      <c r="H1796">
        <v>5</v>
      </c>
      <c r="I1796">
        <v>2</v>
      </c>
      <c r="J1796">
        <v>0</v>
      </c>
      <c r="K1796">
        <v>320</v>
      </c>
      <c r="L1796">
        <v>1</v>
      </c>
      <c r="M1796">
        <v>60</v>
      </c>
      <c r="N1796" t="s">
        <v>26</v>
      </c>
      <c r="O1796" t="s">
        <v>27</v>
      </c>
      <c r="P1796" t="s">
        <v>28</v>
      </c>
      <c r="Q1796" t="s">
        <v>29</v>
      </c>
      <c r="R1796" t="s">
        <v>30</v>
      </c>
      <c r="S1796" t="s">
        <v>31</v>
      </c>
      <c r="T1796" t="s">
        <v>32</v>
      </c>
    </row>
    <row r="1797" spans="1:20" x14ac:dyDescent="0.25">
      <c r="A1797" t="s">
        <v>23</v>
      </c>
      <c r="B1797" t="s">
        <v>33</v>
      </c>
      <c r="C1797" t="s">
        <v>34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</row>
    <row r="1798" spans="1:20" x14ac:dyDescent="0.25">
      <c r="A1798" t="s">
        <v>23</v>
      </c>
      <c r="B1798" t="s">
        <v>993</v>
      </c>
      <c r="C1798" t="s">
        <v>994</v>
      </c>
      <c r="D1798">
        <v>1</v>
      </c>
      <c r="E1798">
        <v>80</v>
      </c>
      <c r="F1798">
        <v>16</v>
      </c>
      <c r="G1798">
        <v>22</v>
      </c>
      <c r="H1798">
        <v>0</v>
      </c>
      <c r="I1798">
        <v>0</v>
      </c>
      <c r="J1798">
        <v>0</v>
      </c>
      <c r="K1798">
        <v>0</v>
      </c>
      <c r="L1798">
        <v>5</v>
      </c>
      <c r="M1798">
        <v>80</v>
      </c>
      <c r="N1798" t="s">
        <v>323</v>
      </c>
      <c r="O1798" t="s">
        <v>324</v>
      </c>
      <c r="P1798" t="s">
        <v>38</v>
      </c>
      <c r="Q1798" t="s">
        <v>38</v>
      </c>
      <c r="R1798" t="s">
        <v>30</v>
      </c>
      <c r="S1798" t="s">
        <v>30</v>
      </c>
      <c r="T1798" t="s">
        <v>36</v>
      </c>
    </row>
    <row r="1799" spans="1:20" x14ac:dyDescent="0.25">
      <c r="A1799" t="s">
        <v>23</v>
      </c>
      <c r="C1799" t="s">
        <v>40</v>
      </c>
      <c r="D1799">
        <v>1</v>
      </c>
      <c r="E1799">
        <v>550</v>
      </c>
      <c r="F1799">
        <v>7</v>
      </c>
      <c r="G1799">
        <v>53</v>
      </c>
      <c r="H1799">
        <v>29.5</v>
      </c>
      <c r="I1799">
        <v>17.5</v>
      </c>
      <c r="J1799">
        <v>0</v>
      </c>
      <c r="K1799">
        <v>51.5</v>
      </c>
      <c r="L1799">
        <v>15</v>
      </c>
      <c r="M1799">
        <v>550</v>
      </c>
      <c r="N1799">
        <v>7</v>
      </c>
      <c r="O1799">
        <v>53</v>
      </c>
      <c r="P1799">
        <v>29.5</v>
      </c>
      <c r="Q1799">
        <v>17.5</v>
      </c>
      <c r="R1799">
        <v>0</v>
      </c>
      <c r="S1799">
        <v>51.5</v>
      </c>
      <c r="T1799">
        <v>15</v>
      </c>
    </row>
    <row r="1800" spans="1:20" x14ac:dyDescent="0.25">
      <c r="A1800" t="s">
        <v>23</v>
      </c>
      <c r="C1800" t="s">
        <v>44</v>
      </c>
      <c r="D1800">
        <v>1</v>
      </c>
      <c r="E1800">
        <v>105</v>
      </c>
      <c r="F1800">
        <v>14.430999999999999</v>
      </c>
      <c r="G1800">
        <v>26.95</v>
      </c>
      <c r="H1800">
        <v>0.39</v>
      </c>
      <c r="I1800">
        <v>1.29</v>
      </c>
      <c r="J1800">
        <v>0</v>
      </c>
      <c r="K1800">
        <v>1.18</v>
      </c>
      <c r="L1800">
        <v>3.0680000000000001</v>
      </c>
      <c r="M1800">
        <v>105</v>
      </c>
      <c r="N1800" t="s">
        <v>45</v>
      </c>
      <c r="O1800" t="s">
        <v>46</v>
      </c>
      <c r="P1800" t="s">
        <v>47</v>
      </c>
      <c r="Q1800" t="s">
        <v>48</v>
      </c>
      <c r="R1800" t="s">
        <v>30</v>
      </c>
      <c r="S1800" t="s">
        <v>49</v>
      </c>
      <c r="T1800" t="s">
        <v>50</v>
      </c>
    </row>
    <row r="1801" spans="1:20" x14ac:dyDescent="0.25">
      <c r="A1801" t="s">
        <v>23</v>
      </c>
      <c r="C1801" t="s">
        <v>98</v>
      </c>
      <c r="D1801">
        <v>1</v>
      </c>
      <c r="E1801">
        <v>84</v>
      </c>
      <c r="F1801">
        <v>14.741</v>
      </c>
      <c r="G1801">
        <v>21.45</v>
      </c>
      <c r="H1801">
        <v>0.49</v>
      </c>
      <c r="I1801">
        <v>1.0900000000000001</v>
      </c>
      <c r="J1801">
        <v>0</v>
      </c>
      <c r="K1801">
        <v>1.48</v>
      </c>
      <c r="L1801">
        <v>3.552</v>
      </c>
      <c r="M1801">
        <v>84</v>
      </c>
      <c r="N1801" t="s">
        <v>99</v>
      </c>
      <c r="O1801" t="s">
        <v>100</v>
      </c>
      <c r="P1801" t="s">
        <v>101</v>
      </c>
      <c r="Q1801" t="s">
        <v>102</v>
      </c>
      <c r="R1801" t="s">
        <v>30</v>
      </c>
      <c r="S1801" t="s">
        <v>103</v>
      </c>
      <c r="T1801" t="s">
        <v>104</v>
      </c>
    </row>
    <row r="1802" spans="1:20" x14ac:dyDescent="0.25">
      <c r="A1802" t="s">
        <v>122</v>
      </c>
      <c r="B1802" t="s">
        <v>995</v>
      </c>
      <c r="C1802" t="s">
        <v>996</v>
      </c>
      <c r="D1802">
        <v>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170</v>
      </c>
      <c r="L1802">
        <v>0</v>
      </c>
      <c r="M1802">
        <v>0</v>
      </c>
      <c r="N1802" t="s">
        <v>38</v>
      </c>
      <c r="O1802" t="s">
        <v>38</v>
      </c>
      <c r="P1802" t="s">
        <v>38</v>
      </c>
      <c r="Q1802" t="s">
        <v>38</v>
      </c>
      <c r="R1802" t="s">
        <v>30</v>
      </c>
      <c r="S1802" t="s">
        <v>997</v>
      </c>
      <c r="T1802" t="s">
        <v>38</v>
      </c>
    </row>
    <row r="1803" spans="1:20" x14ac:dyDescent="0.25">
      <c r="A1803" t="s">
        <v>122</v>
      </c>
      <c r="B1803" t="s">
        <v>480</v>
      </c>
      <c r="C1803" t="s">
        <v>998</v>
      </c>
      <c r="D1803">
        <v>1</v>
      </c>
      <c r="E1803">
        <v>190</v>
      </c>
      <c r="F1803">
        <v>13</v>
      </c>
      <c r="G1803">
        <v>15</v>
      </c>
      <c r="H1803">
        <v>13</v>
      </c>
      <c r="I1803">
        <v>3</v>
      </c>
      <c r="J1803">
        <v>40</v>
      </c>
      <c r="K1803">
        <v>35</v>
      </c>
      <c r="L1803">
        <v>1</v>
      </c>
      <c r="M1803">
        <v>190</v>
      </c>
      <c r="N1803" t="s">
        <v>180</v>
      </c>
      <c r="O1803" t="s">
        <v>414</v>
      </c>
      <c r="P1803" t="s">
        <v>180</v>
      </c>
      <c r="Q1803" t="s">
        <v>61</v>
      </c>
      <c r="R1803" t="s">
        <v>65</v>
      </c>
      <c r="S1803" t="s">
        <v>385</v>
      </c>
      <c r="T1803" t="s">
        <v>29</v>
      </c>
    </row>
    <row r="1804" spans="1:20" x14ac:dyDescent="0.25">
      <c r="A1804" t="s">
        <v>122</v>
      </c>
      <c r="C1804" t="s">
        <v>999</v>
      </c>
      <c r="D1804">
        <v>4</v>
      </c>
      <c r="E1804">
        <v>1140</v>
      </c>
      <c r="F1804">
        <v>15.324</v>
      </c>
      <c r="G1804">
        <v>142.63999999999999</v>
      </c>
      <c r="H1804">
        <v>41.48</v>
      </c>
      <c r="I1804">
        <v>48.76</v>
      </c>
      <c r="J1804">
        <v>72.760000000000005</v>
      </c>
      <c r="K1804">
        <v>2559.44</v>
      </c>
      <c r="L1804">
        <v>9.8439999999999994</v>
      </c>
      <c r="M1804">
        <v>285</v>
      </c>
      <c r="N1804" t="s">
        <v>1000</v>
      </c>
      <c r="O1804" t="s">
        <v>1001</v>
      </c>
      <c r="P1804" t="s">
        <v>1002</v>
      </c>
      <c r="Q1804" t="s">
        <v>1003</v>
      </c>
      <c r="R1804" t="s">
        <v>1004</v>
      </c>
      <c r="S1804" t="s">
        <v>1005</v>
      </c>
      <c r="T1804" t="s">
        <v>1006</v>
      </c>
    </row>
    <row r="1805" spans="1:20" x14ac:dyDescent="0.25">
      <c r="A1805" t="s">
        <v>122</v>
      </c>
      <c r="C1805" t="s">
        <v>436</v>
      </c>
      <c r="D1805">
        <v>1</v>
      </c>
      <c r="E1805">
        <v>31</v>
      </c>
      <c r="F1805">
        <v>1.5469999999999999</v>
      </c>
      <c r="G1805">
        <v>6.04</v>
      </c>
      <c r="H1805">
        <v>0.34</v>
      </c>
      <c r="I1805">
        <v>2.57</v>
      </c>
      <c r="J1805">
        <v>0</v>
      </c>
      <c r="K1805">
        <v>30.03</v>
      </c>
      <c r="L1805">
        <v>2.3660000000000001</v>
      </c>
      <c r="M1805">
        <v>31</v>
      </c>
      <c r="N1805" t="s">
        <v>437</v>
      </c>
      <c r="O1805" t="s">
        <v>438</v>
      </c>
      <c r="P1805" t="s">
        <v>439</v>
      </c>
      <c r="Q1805" t="s">
        <v>440</v>
      </c>
      <c r="R1805" t="s">
        <v>30</v>
      </c>
      <c r="S1805" t="s">
        <v>441</v>
      </c>
      <c r="T1805" t="s">
        <v>442</v>
      </c>
    </row>
    <row r="1808" spans="1:20" x14ac:dyDescent="0.25">
      <c r="A1808" s="2" t="s">
        <v>79</v>
      </c>
    </row>
    <row r="1809" spans="1:20" x14ac:dyDescent="0.25">
      <c r="A1809" t="s">
        <v>80</v>
      </c>
      <c r="B1809" t="s">
        <v>81</v>
      </c>
      <c r="C1809" t="s">
        <v>82</v>
      </c>
      <c r="D1809" t="s">
        <v>83</v>
      </c>
      <c r="E1809" t="s">
        <v>84</v>
      </c>
    </row>
    <row r="1810" spans="1:20" x14ac:dyDescent="0.25">
      <c r="A1810" t="s">
        <v>661</v>
      </c>
      <c r="B1810">
        <v>90</v>
      </c>
      <c r="C1810">
        <v>611</v>
      </c>
      <c r="D1810">
        <v>0</v>
      </c>
      <c r="E1810" t="s">
        <v>86</v>
      </c>
    </row>
    <row r="1813" spans="1:20" x14ac:dyDescent="0.25">
      <c r="A1813" s="2" t="s">
        <v>88</v>
      </c>
    </row>
    <row r="1814" spans="1:20" x14ac:dyDescent="0.25">
      <c r="E1814" s="2" t="s">
        <v>15</v>
      </c>
      <c r="F1814" s="2" t="s">
        <v>16</v>
      </c>
      <c r="G1814" s="2" t="s">
        <v>89</v>
      </c>
      <c r="H1814" s="2" t="s">
        <v>90</v>
      </c>
      <c r="I1814" s="2" t="s">
        <v>19</v>
      </c>
      <c r="J1814" s="2" t="s">
        <v>20</v>
      </c>
      <c r="K1814" s="2" t="s">
        <v>21</v>
      </c>
      <c r="L1814" s="2" t="s">
        <v>22</v>
      </c>
    </row>
    <row r="1815" spans="1:20" x14ac:dyDescent="0.25">
      <c r="E1815">
        <v>2300</v>
      </c>
      <c r="F1815">
        <v>96.04</v>
      </c>
      <c r="G1815">
        <v>303.08</v>
      </c>
      <c r="H1815">
        <v>90.2</v>
      </c>
      <c r="I1815">
        <v>76.209999999999994</v>
      </c>
      <c r="J1815">
        <v>112.76</v>
      </c>
      <c r="K1815" t="s">
        <v>1007</v>
      </c>
      <c r="L1815">
        <v>40.83</v>
      </c>
    </row>
    <row r="1816" spans="1:20" x14ac:dyDescent="0.25">
      <c r="E1816" s="2" t="s">
        <v>92</v>
      </c>
      <c r="F1816" t="s">
        <v>970</v>
      </c>
    </row>
    <row r="1817" spans="1:20" x14ac:dyDescent="0.25">
      <c r="E1817" s="2" t="s">
        <v>94</v>
      </c>
      <c r="F1817" t="s">
        <v>284</v>
      </c>
    </row>
    <row r="1818" spans="1:20" x14ac:dyDescent="0.25">
      <c r="E1818" s="2" t="s">
        <v>82</v>
      </c>
      <c r="F1818">
        <v>611</v>
      </c>
    </row>
    <row r="1819" spans="1:20" x14ac:dyDescent="0.25">
      <c r="E1819" t="s">
        <v>96</v>
      </c>
      <c r="F1819">
        <f>2300-F1818</f>
        <v>1689</v>
      </c>
    </row>
    <row r="1821" spans="1:20" ht="15.75" x14ac:dyDescent="0.25">
      <c r="A1821" s="1" t="s">
        <v>0</v>
      </c>
      <c r="B1821" s="2" t="s">
        <v>1008</v>
      </c>
    </row>
    <row r="1823" spans="1:20" ht="15.75" x14ac:dyDescent="0.25">
      <c r="A1823" s="1" t="s">
        <v>2</v>
      </c>
    </row>
    <row r="1824" spans="1:20" x14ac:dyDescent="0.25">
      <c r="A1824" s="2" t="s">
        <v>3</v>
      </c>
      <c r="B1824" s="2" t="s">
        <v>4</v>
      </c>
      <c r="C1824" s="2" t="s">
        <v>5</v>
      </c>
      <c r="D1824" s="2" t="s">
        <v>6</v>
      </c>
      <c r="E1824" s="2" t="s">
        <v>7</v>
      </c>
      <c r="F1824" s="2" t="s">
        <v>8</v>
      </c>
      <c r="G1824" s="2" t="s">
        <v>9</v>
      </c>
      <c r="H1824" s="2" t="s">
        <v>10</v>
      </c>
      <c r="I1824" s="2" t="s">
        <v>11</v>
      </c>
      <c r="J1824" s="2" t="s">
        <v>12</v>
      </c>
      <c r="K1824" s="2" t="s">
        <v>13</v>
      </c>
      <c r="L1824" s="2" t="s">
        <v>14</v>
      </c>
      <c r="M1824" s="2" t="s">
        <v>15</v>
      </c>
      <c r="N1824" s="2" t="s">
        <v>16</v>
      </c>
      <c r="O1824" s="2" t="s">
        <v>17</v>
      </c>
      <c r="P1824" s="2" t="s">
        <v>18</v>
      </c>
      <c r="Q1824" s="2" t="s">
        <v>19</v>
      </c>
      <c r="R1824" s="2" t="s">
        <v>20</v>
      </c>
      <c r="S1824" s="2" t="s">
        <v>21</v>
      </c>
      <c r="T1824" s="2" t="s">
        <v>22</v>
      </c>
    </row>
    <row r="1825" spans="1:20" x14ac:dyDescent="0.25">
      <c r="A1825" t="s">
        <v>23</v>
      </c>
      <c r="B1825" t="s">
        <v>280</v>
      </c>
      <c r="C1825" t="s">
        <v>967</v>
      </c>
      <c r="D1825">
        <v>2</v>
      </c>
      <c r="E1825">
        <v>420</v>
      </c>
      <c r="F1825">
        <v>12</v>
      </c>
      <c r="G1825">
        <v>40</v>
      </c>
      <c r="H1825">
        <v>20</v>
      </c>
      <c r="I1825">
        <v>20</v>
      </c>
      <c r="J1825">
        <v>70</v>
      </c>
      <c r="K1825">
        <v>2280</v>
      </c>
      <c r="L1825">
        <v>4</v>
      </c>
      <c r="M1825">
        <v>210</v>
      </c>
      <c r="N1825" t="s">
        <v>55</v>
      </c>
      <c r="O1825" t="s">
        <v>451</v>
      </c>
      <c r="P1825" t="s">
        <v>165</v>
      </c>
      <c r="Q1825" t="s">
        <v>165</v>
      </c>
      <c r="R1825" t="s">
        <v>385</v>
      </c>
      <c r="S1825" t="s">
        <v>968</v>
      </c>
      <c r="T1825" t="s">
        <v>56</v>
      </c>
    </row>
    <row r="1826" spans="1:20" x14ac:dyDescent="0.25">
      <c r="A1826" t="s">
        <v>23</v>
      </c>
      <c r="B1826" t="s">
        <v>540</v>
      </c>
      <c r="C1826" t="s">
        <v>540</v>
      </c>
      <c r="D1826">
        <v>1</v>
      </c>
      <c r="E1826">
        <v>149</v>
      </c>
      <c r="F1826">
        <v>16.600000000000001</v>
      </c>
      <c r="G1826">
        <v>32.1</v>
      </c>
      <c r="H1826">
        <v>1.7</v>
      </c>
      <c r="I1826">
        <v>4.8</v>
      </c>
      <c r="J1826">
        <v>0</v>
      </c>
      <c r="K1826">
        <v>155</v>
      </c>
      <c r="L1826">
        <v>3.5</v>
      </c>
      <c r="M1826">
        <v>149</v>
      </c>
      <c r="N1826" t="s">
        <v>541</v>
      </c>
      <c r="O1826" t="s">
        <v>542</v>
      </c>
      <c r="P1826" t="s">
        <v>543</v>
      </c>
      <c r="Q1826" t="s">
        <v>544</v>
      </c>
      <c r="R1826" t="s">
        <v>30</v>
      </c>
      <c r="S1826" t="s">
        <v>545</v>
      </c>
      <c r="T1826" t="s">
        <v>71</v>
      </c>
    </row>
    <row r="1827" spans="1:20" x14ac:dyDescent="0.25">
      <c r="A1827" t="s">
        <v>51</v>
      </c>
      <c r="B1827" t="s">
        <v>69</v>
      </c>
      <c r="C1827" t="s">
        <v>70</v>
      </c>
      <c r="D1827">
        <v>0.25</v>
      </c>
      <c r="E1827">
        <v>17.5</v>
      </c>
      <c r="F1827">
        <v>0</v>
      </c>
      <c r="G1827">
        <v>0.5</v>
      </c>
      <c r="H1827">
        <v>0.875</v>
      </c>
      <c r="I1827">
        <v>2</v>
      </c>
      <c r="J1827">
        <v>0</v>
      </c>
      <c r="K1827">
        <v>5</v>
      </c>
      <c r="L1827">
        <v>0.125</v>
      </c>
      <c r="M1827">
        <v>70</v>
      </c>
      <c r="N1827" t="s">
        <v>38</v>
      </c>
      <c r="O1827" t="s">
        <v>56</v>
      </c>
      <c r="P1827" t="s">
        <v>71</v>
      </c>
      <c r="Q1827" t="s">
        <v>27</v>
      </c>
      <c r="R1827" t="s">
        <v>30</v>
      </c>
      <c r="S1827" t="s">
        <v>72</v>
      </c>
      <c r="T1827" t="s">
        <v>32</v>
      </c>
    </row>
    <row r="1828" spans="1:20" x14ac:dyDescent="0.25">
      <c r="A1828" t="s">
        <v>51</v>
      </c>
      <c r="C1828" t="s">
        <v>1009</v>
      </c>
      <c r="D1828">
        <v>0.25</v>
      </c>
      <c r="E1828">
        <v>29.25</v>
      </c>
      <c r="F1828">
        <v>0.85</v>
      </c>
      <c r="G1828">
        <v>2.2275</v>
      </c>
      <c r="H1828">
        <v>2.3875000000000002</v>
      </c>
      <c r="I1828">
        <v>0.15</v>
      </c>
      <c r="J1828">
        <v>0</v>
      </c>
      <c r="K1828">
        <v>1.1208499999999999</v>
      </c>
      <c r="L1828">
        <v>0.99585000000000001</v>
      </c>
      <c r="M1828">
        <v>117</v>
      </c>
      <c r="N1828">
        <v>3.4</v>
      </c>
      <c r="O1828">
        <v>8.91</v>
      </c>
      <c r="P1828">
        <v>9.5500000000000007</v>
      </c>
      <c r="Q1828">
        <v>0.6</v>
      </c>
      <c r="R1828">
        <v>0</v>
      </c>
      <c r="S1828">
        <v>4.4833999999999996</v>
      </c>
      <c r="T1828">
        <v>3.9834000000000001</v>
      </c>
    </row>
    <row r="1829" spans="1:20" x14ac:dyDescent="0.25">
      <c r="A1829" t="s">
        <v>51</v>
      </c>
      <c r="C1829" t="s">
        <v>44</v>
      </c>
      <c r="D1829">
        <v>1</v>
      </c>
      <c r="E1829">
        <v>105</v>
      </c>
      <c r="F1829">
        <v>14.430999999999999</v>
      </c>
      <c r="G1829">
        <v>26.95</v>
      </c>
      <c r="H1829">
        <v>0.39</v>
      </c>
      <c r="I1829">
        <v>1.29</v>
      </c>
      <c r="J1829">
        <v>0</v>
      </c>
      <c r="K1829">
        <v>1.18</v>
      </c>
      <c r="L1829">
        <v>3.0680000000000001</v>
      </c>
      <c r="M1829">
        <v>105</v>
      </c>
      <c r="N1829" t="s">
        <v>45</v>
      </c>
      <c r="O1829" t="s">
        <v>46</v>
      </c>
      <c r="P1829" t="s">
        <v>47</v>
      </c>
      <c r="Q1829" t="s">
        <v>48</v>
      </c>
      <c r="R1829" t="s">
        <v>30</v>
      </c>
      <c r="S1829" t="s">
        <v>49</v>
      </c>
      <c r="T1829" t="s">
        <v>50</v>
      </c>
    </row>
    <row r="1830" spans="1:20" x14ac:dyDescent="0.25">
      <c r="A1830" t="s">
        <v>51</v>
      </c>
      <c r="C1830" t="s">
        <v>272</v>
      </c>
      <c r="D1830">
        <v>2</v>
      </c>
      <c r="E1830">
        <v>444</v>
      </c>
      <c r="F1830">
        <v>3.218</v>
      </c>
      <c r="G1830">
        <v>78.819999999999993</v>
      </c>
      <c r="H1830">
        <v>7.1</v>
      </c>
      <c r="I1830">
        <v>16.28</v>
      </c>
      <c r="J1830">
        <v>0</v>
      </c>
      <c r="K1830">
        <v>25.9</v>
      </c>
      <c r="L1830">
        <v>10.36</v>
      </c>
      <c r="M1830">
        <v>222</v>
      </c>
      <c r="N1830" t="s">
        <v>273</v>
      </c>
      <c r="O1830" t="s">
        <v>274</v>
      </c>
      <c r="P1830" t="s">
        <v>275</v>
      </c>
      <c r="Q1830" t="s">
        <v>276</v>
      </c>
      <c r="R1830" t="s">
        <v>30</v>
      </c>
      <c r="S1830" t="s">
        <v>277</v>
      </c>
      <c r="T1830" t="s">
        <v>278</v>
      </c>
    </row>
    <row r="1831" spans="1:20" x14ac:dyDescent="0.25">
      <c r="A1831" t="s">
        <v>51</v>
      </c>
      <c r="C1831" t="s">
        <v>325</v>
      </c>
      <c r="D1831">
        <v>1</v>
      </c>
      <c r="E1831">
        <v>62</v>
      </c>
      <c r="F1831">
        <v>12.247999999999999</v>
      </c>
      <c r="G1831">
        <v>15.39</v>
      </c>
      <c r="H1831">
        <v>0.16</v>
      </c>
      <c r="I1831">
        <v>1.23</v>
      </c>
      <c r="J1831">
        <v>0</v>
      </c>
      <c r="K1831">
        <v>0</v>
      </c>
      <c r="L1831">
        <v>3.1440000000000001</v>
      </c>
      <c r="M1831">
        <v>62</v>
      </c>
      <c r="N1831" t="s">
        <v>326</v>
      </c>
      <c r="O1831" t="s">
        <v>327</v>
      </c>
      <c r="P1831" t="s">
        <v>328</v>
      </c>
      <c r="Q1831" t="s">
        <v>329</v>
      </c>
      <c r="R1831" t="s">
        <v>30</v>
      </c>
      <c r="S1831" t="s">
        <v>30</v>
      </c>
      <c r="T1831" t="s">
        <v>330</v>
      </c>
    </row>
    <row r="1832" spans="1:20" x14ac:dyDescent="0.25">
      <c r="A1832" t="s">
        <v>122</v>
      </c>
      <c r="B1832" t="s">
        <v>1010</v>
      </c>
      <c r="C1832" t="s">
        <v>1011</v>
      </c>
      <c r="D1832">
        <v>1</v>
      </c>
      <c r="E1832">
        <v>170</v>
      </c>
      <c r="F1832">
        <v>13</v>
      </c>
      <c r="G1832">
        <v>23</v>
      </c>
      <c r="H1832">
        <v>8</v>
      </c>
      <c r="I1832">
        <v>1</v>
      </c>
      <c r="J1832">
        <v>15</v>
      </c>
      <c r="K1832">
        <v>90</v>
      </c>
      <c r="L1832">
        <v>1</v>
      </c>
      <c r="M1832">
        <v>170</v>
      </c>
      <c r="N1832" t="s">
        <v>180</v>
      </c>
      <c r="O1832" t="s">
        <v>264</v>
      </c>
      <c r="P1832" t="s">
        <v>27</v>
      </c>
      <c r="Q1832" t="s">
        <v>29</v>
      </c>
      <c r="R1832" t="s">
        <v>305</v>
      </c>
      <c r="S1832" t="s">
        <v>557</v>
      </c>
      <c r="T1832" t="s">
        <v>29</v>
      </c>
    </row>
    <row r="1833" spans="1:20" x14ac:dyDescent="0.25">
      <c r="A1833" t="s">
        <v>122</v>
      </c>
      <c r="C1833" t="s">
        <v>220</v>
      </c>
      <c r="D1833">
        <v>3</v>
      </c>
      <c r="E1833">
        <v>213</v>
      </c>
      <c r="F1833">
        <v>20.580000000000002</v>
      </c>
      <c r="G1833">
        <v>43.17</v>
      </c>
      <c r="H1833">
        <v>0.92999999999999994</v>
      </c>
      <c r="I1833">
        <v>10.5</v>
      </c>
      <c r="K1833">
        <v>45.42</v>
      </c>
      <c r="L1833">
        <v>15.899999999999999</v>
      </c>
      <c r="M1833">
        <v>71</v>
      </c>
      <c r="N1833">
        <v>6.86</v>
      </c>
      <c r="O1833" t="s">
        <v>221</v>
      </c>
      <c r="P1833" t="s">
        <v>222</v>
      </c>
      <c r="Q1833" t="s">
        <v>71</v>
      </c>
      <c r="S1833" t="s">
        <v>223</v>
      </c>
      <c r="T1833">
        <v>5.3</v>
      </c>
    </row>
    <row r="1834" spans="1:20" x14ac:dyDescent="0.25">
      <c r="A1834" t="s">
        <v>122</v>
      </c>
      <c r="B1834" t="s">
        <v>178</v>
      </c>
      <c r="C1834" t="s">
        <v>579</v>
      </c>
      <c r="D1834">
        <v>2</v>
      </c>
      <c r="E1834">
        <v>260</v>
      </c>
      <c r="F1834">
        <v>0</v>
      </c>
      <c r="G1834">
        <v>0</v>
      </c>
      <c r="H1834">
        <v>16</v>
      </c>
      <c r="I1834">
        <v>28</v>
      </c>
      <c r="J1834">
        <v>60</v>
      </c>
      <c r="K1834">
        <v>500</v>
      </c>
      <c r="L1834">
        <v>0</v>
      </c>
      <c r="M1834">
        <v>130</v>
      </c>
      <c r="N1834" t="s">
        <v>38</v>
      </c>
      <c r="O1834" t="s">
        <v>38</v>
      </c>
      <c r="P1834" t="s">
        <v>27</v>
      </c>
      <c r="Q1834" t="s">
        <v>169</v>
      </c>
      <c r="R1834" t="s">
        <v>173</v>
      </c>
      <c r="S1834" t="s">
        <v>182</v>
      </c>
      <c r="T1834" t="s">
        <v>38</v>
      </c>
    </row>
    <row r="1835" spans="1:20" x14ac:dyDescent="0.25">
      <c r="A1835" t="s">
        <v>122</v>
      </c>
      <c r="C1835" t="s">
        <v>816</v>
      </c>
      <c r="D1835">
        <v>2</v>
      </c>
      <c r="E1835">
        <v>154</v>
      </c>
      <c r="F1835">
        <v>3.4279999999999999</v>
      </c>
      <c r="G1835">
        <v>28.24</v>
      </c>
      <c r="H1835">
        <v>1.88</v>
      </c>
      <c r="I1835">
        <v>6.22</v>
      </c>
      <c r="J1835">
        <v>0</v>
      </c>
      <c r="K1835">
        <v>294.64</v>
      </c>
      <c r="L1835">
        <v>2.3199999999999998</v>
      </c>
      <c r="M1835">
        <v>77</v>
      </c>
      <c r="N1835" t="s">
        <v>817</v>
      </c>
      <c r="O1835" t="s">
        <v>818</v>
      </c>
      <c r="P1835" t="s">
        <v>819</v>
      </c>
      <c r="Q1835" t="s">
        <v>820</v>
      </c>
      <c r="R1835" t="s">
        <v>30</v>
      </c>
      <c r="S1835" t="s">
        <v>821</v>
      </c>
      <c r="T1835" t="s">
        <v>822</v>
      </c>
    </row>
    <row r="1838" spans="1:20" x14ac:dyDescent="0.25">
      <c r="A1838" s="2" t="s">
        <v>79</v>
      </c>
    </row>
    <row r="1839" spans="1:20" x14ac:dyDescent="0.25">
      <c r="A1839" t="s">
        <v>989</v>
      </c>
    </row>
    <row r="1841" spans="1:20" x14ac:dyDescent="0.25">
      <c r="A1841" s="2" t="s">
        <v>88</v>
      </c>
    </row>
    <row r="1842" spans="1:20" x14ac:dyDescent="0.25">
      <c r="E1842" s="2" t="s">
        <v>15</v>
      </c>
      <c r="F1842" s="2" t="s">
        <v>16</v>
      </c>
      <c r="G1842" s="2" t="s">
        <v>89</v>
      </c>
      <c r="H1842" s="2" t="s">
        <v>90</v>
      </c>
      <c r="I1842" s="2" t="s">
        <v>19</v>
      </c>
      <c r="J1842" s="2" t="s">
        <v>20</v>
      </c>
      <c r="K1842" s="2" t="s">
        <v>21</v>
      </c>
      <c r="L1842" s="2" t="s">
        <v>22</v>
      </c>
    </row>
    <row r="1843" spans="1:20" x14ac:dyDescent="0.25">
      <c r="E1843">
        <v>2023.75</v>
      </c>
      <c r="F1843">
        <v>96.36</v>
      </c>
      <c r="G1843">
        <v>290.39999999999998</v>
      </c>
      <c r="H1843">
        <v>59.42</v>
      </c>
      <c r="I1843">
        <v>91.47</v>
      </c>
      <c r="J1843">
        <v>145</v>
      </c>
      <c r="K1843" t="s">
        <v>1012</v>
      </c>
      <c r="L1843">
        <v>44.41</v>
      </c>
    </row>
    <row r="1844" spans="1:20" x14ac:dyDescent="0.25">
      <c r="E1844" s="2" t="s">
        <v>92</v>
      </c>
      <c r="F1844" t="s">
        <v>970</v>
      </c>
    </row>
    <row r="1845" spans="1:20" x14ac:dyDescent="0.25">
      <c r="E1845" s="2" t="s">
        <v>94</v>
      </c>
      <c r="F1845" t="s">
        <v>1013</v>
      </c>
    </row>
    <row r="1846" spans="1:20" x14ac:dyDescent="0.25">
      <c r="E1846" s="2" t="s">
        <v>82</v>
      </c>
      <c r="F1846">
        <v>0</v>
      </c>
    </row>
    <row r="1847" spans="1:20" x14ac:dyDescent="0.25">
      <c r="E1847" t="s">
        <v>96</v>
      </c>
      <c r="F1847">
        <f>2023.75-F1846</f>
        <v>2023.75</v>
      </c>
    </row>
    <row r="1849" spans="1:20" ht="15.75" x14ac:dyDescent="0.25">
      <c r="A1849" s="1" t="s">
        <v>0</v>
      </c>
      <c r="B1849" s="2" t="s">
        <v>1014</v>
      </c>
    </row>
    <row r="1851" spans="1:20" ht="15.75" x14ac:dyDescent="0.25">
      <c r="A1851" s="1" t="s">
        <v>2</v>
      </c>
    </row>
    <row r="1852" spans="1:20" x14ac:dyDescent="0.25">
      <c r="A1852" s="2" t="s">
        <v>3</v>
      </c>
      <c r="B1852" s="2" t="s">
        <v>4</v>
      </c>
      <c r="C1852" s="2" t="s">
        <v>5</v>
      </c>
      <c r="D1852" s="2" t="s">
        <v>6</v>
      </c>
      <c r="E1852" s="2" t="s">
        <v>7</v>
      </c>
      <c r="F1852" s="2" t="s">
        <v>8</v>
      </c>
      <c r="G1852" s="2" t="s">
        <v>9</v>
      </c>
      <c r="H1852" s="2" t="s">
        <v>10</v>
      </c>
      <c r="I1852" s="2" t="s">
        <v>11</v>
      </c>
      <c r="J1852" s="2" t="s">
        <v>12</v>
      </c>
      <c r="K1852" s="2" t="s">
        <v>13</v>
      </c>
      <c r="L1852" s="2" t="s">
        <v>14</v>
      </c>
      <c r="M1852" s="2" t="s">
        <v>15</v>
      </c>
      <c r="N1852" s="2" t="s">
        <v>16</v>
      </c>
      <c r="O1852" s="2" t="s">
        <v>17</v>
      </c>
      <c r="P1852" s="2" t="s">
        <v>18</v>
      </c>
      <c r="Q1852" s="2" t="s">
        <v>19</v>
      </c>
      <c r="R1852" s="2" t="s">
        <v>20</v>
      </c>
      <c r="S1852" s="2" t="s">
        <v>21</v>
      </c>
      <c r="T1852" s="2" t="s">
        <v>22</v>
      </c>
    </row>
    <row r="1853" spans="1:20" x14ac:dyDescent="0.25">
      <c r="A1853" t="s">
        <v>23</v>
      </c>
      <c r="B1853" t="s">
        <v>33</v>
      </c>
      <c r="C1853" t="s">
        <v>34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</row>
    <row r="1854" spans="1:20" x14ac:dyDescent="0.25">
      <c r="A1854" t="s">
        <v>23</v>
      </c>
      <c r="C1854" t="s">
        <v>40</v>
      </c>
      <c r="D1854">
        <v>1</v>
      </c>
      <c r="E1854">
        <v>550</v>
      </c>
      <c r="F1854">
        <v>7</v>
      </c>
      <c r="G1854">
        <v>53</v>
      </c>
      <c r="H1854">
        <v>29.5</v>
      </c>
      <c r="I1854">
        <v>17.5</v>
      </c>
      <c r="J1854">
        <v>0</v>
      </c>
      <c r="K1854">
        <v>51.5</v>
      </c>
      <c r="L1854">
        <v>15</v>
      </c>
      <c r="M1854">
        <v>550</v>
      </c>
      <c r="N1854">
        <v>7</v>
      </c>
      <c r="O1854">
        <v>53</v>
      </c>
      <c r="P1854">
        <v>29.5</v>
      </c>
      <c r="Q1854">
        <v>17.5</v>
      </c>
      <c r="R1854">
        <v>0</v>
      </c>
      <c r="S1854">
        <v>51.5</v>
      </c>
      <c r="T1854">
        <v>15</v>
      </c>
    </row>
    <row r="1855" spans="1:20" x14ac:dyDescent="0.25">
      <c r="A1855" t="s">
        <v>23</v>
      </c>
      <c r="B1855" t="s">
        <v>200</v>
      </c>
      <c r="C1855" t="s">
        <v>201</v>
      </c>
      <c r="D1855">
        <v>2</v>
      </c>
      <c r="E1855">
        <v>180</v>
      </c>
      <c r="F1855">
        <v>12</v>
      </c>
      <c r="G1855">
        <v>18</v>
      </c>
      <c r="H1855">
        <v>7</v>
      </c>
      <c r="I1855">
        <v>12</v>
      </c>
      <c r="J1855">
        <v>0</v>
      </c>
      <c r="K1855">
        <v>220</v>
      </c>
      <c r="L1855">
        <v>4</v>
      </c>
      <c r="M1855">
        <v>90</v>
      </c>
      <c r="N1855">
        <v>6</v>
      </c>
      <c r="O1855">
        <v>9</v>
      </c>
      <c r="P1855">
        <v>3.5</v>
      </c>
      <c r="Q1855">
        <v>6</v>
      </c>
      <c r="R1855">
        <v>0</v>
      </c>
      <c r="S1855">
        <v>110</v>
      </c>
      <c r="T1855">
        <v>2</v>
      </c>
    </row>
    <row r="1856" spans="1:20" x14ac:dyDescent="0.25">
      <c r="A1856" t="s">
        <v>23</v>
      </c>
      <c r="B1856" t="s">
        <v>42</v>
      </c>
      <c r="C1856" t="s">
        <v>43</v>
      </c>
      <c r="D1856">
        <v>2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</row>
    <row r="1857" spans="1:20" x14ac:dyDescent="0.25">
      <c r="A1857" t="s">
        <v>23</v>
      </c>
      <c r="C1857" t="s">
        <v>44</v>
      </c>
      <c r="D1857">
        <v>1</v>
      </c>
      <c r="E1857">
        <v>105</v>
      </c>
      <c r="F1857">
        <v>14.430999999999999</v>
      </c>
      <c r="G1857">
        <v>26.95</v>
      </c>
      <c r="H1857">
        <v>0.39</v>
      </c>
      <c r="I1857">
        <v>1.29</v>
      </c>
      <c r="J1857">
        <v>0</v>
      </c>
      <c r="K1857">
        <v>1.18</v>
      </c>
      <c r="L1857">
        <v>3.0680000000000001</v>
      </c>
      <c r="M1857">
        <v>105</v>
      </c>
      <c r="N1857" t="s">
        <v>45</v>
      </c>
      <c r="O1857" t="s">
        <v>46</v>
      </c>
      <c r="P1857" t="s">
        <v>47</v>
      </c>
      <c r="Q1857" t="s">
        <v>48</v>
      </c>
      <c r="R1857" t="s">
        <v>30</v>
      </c>
      <c r="S1857" t="s">
        <v>49</v>
      </c>
      <c r="T1857" t="s">
        <v>50</v>
      </c>
    </row>
    <row r="1858" spans="1:20" x14ac:dyDescent="0.25">
      <c r="A1858" t="s">
        <v>23</v>
      </c>
      <c r="C1858" t="s">
        <v>325</v>
      </c>
      <c r="D1858">
        <v>1</v>
      </c>
      <c r="E1858">
        <v>62</v>
      </c>
      <c r="F1858">
        <v>12.247999999999999</v>
      </c>
      <c r="G1858">
        <v>15.39</v>
      </c>
      <c r="H1858">
        <v>0.16</v>
      </c>
      <c r="I1858">
        <v>1.23</v>
      </c>
      <c r="J1858">
        <v>0</v>
      </c>
      <c r="K1858">
        <v>0</v>
      </c>
      <c r="L1858">
        <v>3.1440000000000001</v>
      </c>
      <c r="M1858">
        <v>62</v>
      </c>
      <c r="N1858" t="s">
        <v>326</v>
      </c>
      <c r="O1858" t="s">
        <v>327</v>
      </c>
      <c r="P1858" t="s">
        <v>328</v>
      </c>
      <c r="Q1858" t="s">
        <v>329</v>
      </c>
      <c r="R1858" t="s">
        <v>30</v>
      </c>
      <c r="S1858" t="s">
        <v>30</v>
      </c>
      <c r="T1858" t="s">
        <v>330</v>
      </c>
    </row>
    <row r="1859" spans="1:20" x14ac:dyDescent="0.25">
      <c r="A1859" t="s">
        <v>51</v>
      </c>
      <c r="B1859" t="s">
        <v>1015</v>
      </c>
      <c r="C1859" t="s">
        <v>1016</v>
      </c>
      <c r="D1859">
        <v>2</v>
      </c>
      <c r="E1859">
        <v>70</v>
      </c>
      <c r="F1859">
        <v>12</v>
      </c>
      <c r="G1859">
        <v>16</v>
      </c>
      <c r="H1859">
        <v>0</v>
      </c>
      <c r="I1859">
        <v>0</v>
      </c>
      <c r="J1859">
        <v>0</v>
      </c>
      <c r="K1859">
        <v>130</v>
      </c>
      <c r="L1859">
        <v>0</v>
      </c>
      <c r="M1859">
        <v>35</v>
      </c>
      <c r="N1859" t="s">
        <v>55</v>
      </c>
      <c r="O1859" t="s">
        <v>27</v>
      </c>
      <c r="P1859" t="s">
        <v>1017</v>
      </c>
      <c r="Q1859" t="s">
        <v>1017</v>
      </c>
      <c r="S1859" t="s">
        <v>502</v>
      </c>
    </row>
    <row r="1860" spans="1:20" x14ac:dyDescent="0.25">
      <c r="A1860" t="s">
        <v>51</v>
      </c>
      <c r="B1860" t="s">
        <v>511</v>
      </c>
      <c r="C1860" t="s">
        <v>1018</v>
      </c>
      <c r="D1860">
        <v>1</v>
      </c>
      <c r="E1860">
        <v>50</v>
      </c>
      <c r="F1860">
        <v>0</v>
      </c>
      <c r="G1860">
        <v>4</v>
      </c>
      <c r="H1860">
        <v>2</v>
      </c>
      <c r="I1860">
        <v>2</v>
      </c>
      <c r="J1860">
        <v>0</v>
      </c>
      <c r="K1860">
        <v>50</v>
      </c>
      <c r="L1860">
        <v>1</v>
      </c>
      <c r="M1860">
        <v>50</v>
      </c>
      <c r="N1860" t="s">
        <v>38</v>
      </c>
      <c r="O1860" t="s">
        <v>143</v>
      </c>
      <c r="P1860" t="s">
        <v>56</v>
      </c>
      <c r="Q1860" t="s">
        <v>56</v>
      </c>
      <c r="R1860" t="s">
        <v>30</v>
      </c>
      <c r="S1860" t="s">
        <v>266</v>
      </c>
      <c r="T1860" t="s">
        <v>29</v>
      </c>
    </row>
    <row r="1861" spans="1:20" x14ac:dyDescent="0.25">
      <c r="A1861" t="s">
        <v>51</v>
      </c>
      <c r="C1861" t="s">
        <v>1019</v>
      </c>
      <c r="D1861">
        <v>1</v>
      </c>
      <c r="E1861">
        <v>200</v>
      </c>
      <c r="F1861">
        <v>30</v>
      </c>
      <c r="G1861">
        <v>40</v>
      </c>
      <c r="H1861">
        <v>20</v>
      </c>
      <c r="I1861">
        <v>1</v>
      </c>
      <c r="J1861">
        <v>0</v>
      </c>
      <c r="K1861">
        <v>100</v>
      </c>
      <c r="L1861">
        <v>0</v>
      </c>
      <c r="M1861">
        <v>200</v>
      </c>
      <c r="N1861" t="s">
        <v>39</v>
      </c>
      <c r="O1861" t="s">
        <v>709</v>
      </c>
      <c r="P1861" t="s">
        <v>451</v>
      </c>
      <c r="Q1861" t="s">
        <v>29</v>
      </c>
      <c r="S1861" t="s">
        <v>282</v>
      </c>
    </row>
    <row r="1862" spans="1:20" x14ac:dyDescent="0.25">
      <c r="A1862" t="s">
        <v>51</v>
      </c>
      <c r="B1862" t="s">
        <v>736</v>
      </c>
      <c r="C1862" t="s">
        <v>737</v>
      </c>
      <c r="D1862">
        <v>1</v>
      </c>
      <c r="E1862">
        <v>260</v>
      </c>
      <c r="F1862">
        <v>2</v>
      </c>
      <c r="G1862">
        <v>38</v>
      </c>
      <c r="H1862">
        <v>9</v>
      </c>
      <c r="I1862">
        <v>9</v>
      </c>
      <c r="J1862">
        <v>15</v>
      </c>
      <c r="K1862">
        <v>280</v>
      </c>
      <c r="L1862">
        <v>3</v>
      </c>
      <c r="M1862">
        <v>260</v>
      </c>
      <c r="N1862" t="s">
        <v>56</v>
      </c>
      <c r="O1862" t="s">
        <v>708</v>
      </c>
      <c r="P1862" t="s">
        <v>164</v>
      </c>
      <c r="Q1862" t="s">
        <v>164</v>
      </c>
      <c r="R1862" t="s">
        <v>305</v>
      </c>
      <c r="S1862" t="s">
        <v>738</v>
      </c>
      <c r="T1862" t="s">
        <v>61</v>
      </c>
    </row>
    <row r="1863" spans="1:20" x14ac:dyDescent="0.25">
      <c r="A1863" t="s">
        <v>51</v>
      </c>
      <c r="C1863" t="s">
        <v>1020</v>
      </c>
      <c r="D1863">
        <v>1</v>
      </c>
      <c r="E1863">
        <v>37</v>
      </c>
      <c r="F1863">
        <v>6.766</v>
      </c>
      <c r="G1863">
        <v>8.4700000000000006</v>
      </c>
      <c r="H1863">
        <v>0.15</v>
      </c>
      <c r="I1863">
        <v>1.43</v>
      </c>
      <c r="J1863">
        <v>0</v>
      </c>
      <c r="K1863">
        <v>242.25</v>
      </c>
      <c r="L1863">
        <v>1.7</v>
      </c>
      <c r="M1863">
        <v>37</v>
      </c>
      <c r="N1863" t="s">
        <v>1021</v>
      </c>
      <c r="O1863" t="s">
        <v>1022</v>
      </c>
      <c r="P1863" t="s">
        <v>584</v>
      </c>
      <c r="Q1863" t="s">
        <v>1023</v>
      </c>
      <c r="R1863" t="s">
        <v>30</v>
      </c>
      <c r="S1863" t="s">
        <v>1024</v>
      </c>
      <c r="T1863" t="s">
        <v>543</v>
      </c>
    </row>
    <row r="1864" spans="1:20" x14ac:dyDescent="0.25">
      <c r="A1864" t="s">
        <v>51</v>
      </c>
      <c r="B1864" t="s">
        <v>736</v>
      </c>
      <c r="C1864" t="s">
        <v>984</v>
      </c>
      <c r="D1864">
        <v>2</v>
      </c>
      <c r="E1864">
        <v>60</v>
      </c>
      <c r="F1864">
        <v>6.72</v>
      </c>
      <c r="G1864">
        <v>14.6</v>
      </c>
      <c r="H1864">
        <v>0.44</v>
      </c>
      <c r="I1864">
        <v>2.62</v>
      </c>
      <c r="J1864">
        <v>0</v>
      </c>
      <c r="K1864">
        <v>8.0399999999999991</v>
      </c>
      <c r="L1864">
        <v>2</v>
      </c>
      <c r="M1864">
        <v>30</v>
      </c>
      <c r="N1864" t="s">
        <v>985</v>
      </c>
      <c r="O1864" t="s">
        <v>986</v>
      </c>
      <c r="P1864" t="s">
        <v>987</v>
      </c>
      <c r="Q1864" t="s">
        <v>582</v>
      </c>
      <c r="R1864" t="s">
        <v>30</v>
      </c>
      <c r="S1864" t="s">
        <v>988</v>
      </c>
      <c r="T1864" t="s">
        <v>29</v>
      </c>
    </row>
    <row r="1865" spans="1:20" x14ac:dyDescent="0.25">
      <c r="A1865" t="s">
        <v>51</v>
      </c>
      <c r="C1865" t="s">
        <v>816</v>
      </c>
      <c r="D1865">
        <v>1</v>
      </c>
      <c r="E1865">
        <v>77</v>
      </c>
      <c r="F1865">
        <v>1.714</v>
      </c>
      <c r="G1865">
        <v>14.12</v>
      </c>
      <c r="H1865">
        <v>0.94</v>
      </c>
      <c r="I1865">
        <v>3.11</v>
      </c>
      <c r="J1865">
        <v>0</v>
      </c>
      <c r="K1865">
        <v>147.32</v>
      </c>
      <c r="L1865">
        <v>1.1599999999999999</v>
      </c>
      <c r="M1865">
        <v>77</v>
      </c>
      <c r="N1865" t="s">
        <v>817</v>
      </c>
      <c r="O1865" t="s">
        <v>818</v>
      </c>
      <c r="P1865" t="s">
        <v>819</v>
      </c>
      <c r="Q1865" t="s">
        <v>820</v>
      </c>
      <c r="R1865" t="s">
        <v>30</v>
      </c>
      <c r="S1865" t="s">
        <v>821</v>
      </c>
      <c r="T1865" t="s">
        <v>822</v>
      </c>
    </row>
    <row r="1866" spans="1:20" x14ac:dyDescent="0.25">
      <c r="A1866" t="s">
        <v>122</v>
      </c>
      <c r="B1866" t="s">
        <v>527</v>
      </c>
      <c r="C1866" t="s">
        <v>528</v>
      </c>
      <c r="D1866">
        <v>0.33</v>
      </c>
      <c r="E1866">
        <v>69.3</v>
      </c>
      <c r="F1866">
        <v>3.6300000000000003</v>
      </c>
      <c r="G1866">
        <v>4.29</v>
      </c>
      <c r="H1866">
        <v>5.28</v>
      </c>
      <c r="I1866">
        <v>0.99</v>
      </c>
      <c r="K1866">
        <v>6.6000000000000005</v>
      </c>
      <c r="L1866">
        <v>0.66</v>
      </c>
      <c r="M1866">
        <v>210</v>
      </c>
      <c r="N1866" t="s">
        <v>119</v>
      </c>
      <c r="O1866" t="s">
        <v>180</v>
      </c>
      <c r="P1866" t="s">
        <v>323</v>
      </c>
      <c r="Q1866" t="s">
        <v>61</v>
      </c>
      <c r="S1866" t="s">
        <v>72</v>
      </c>
      <c r="T1866" t="s">
        <v>56</v>
      </c>
    </row>
    <row r="1867" spans="1:20" x14ac:dyDescent="0.25">
      <c r="A1867" t="s">
        <v>122</v>
      </c>
      <c r="B1867" t="s">
        <v>280</v>
      </c>
      <c r="C1867" t="s">
        <v>967</v>
      </c>
      <c r="D1867">
        <v>2</v>
      </c>
      <c r="E1867">
        <v>420</v>
      </c>
      <c r="F1867">
        <v>12</v>
      </c>
      <c r="G1867">
        <v>40</v>
      </c>
      <c r="H1867">
        <v>20</v>
      </c>
      <c r="I1867">
        <v>20</v>
      </c>
      <c r="J1867">
        <v>70</v>
      </c>
      <c r="K1867">
        <v>2280</v>
      </c>
      <c r="L1867">
        <v>4</v>
      </c>
      <c r="M1867">
        <v>210</v>
      </c>
      <c r="N1867" t="s">
        <v>55</v>
      </c>
      <c r="O1867" t="s">
        <v>451</v>
      </c>
      <c r="P1867" t="s">
        <v>165</v>
      </c>
      <c r="Q1867" t="s">
        <v>165</v>
      </c>
      <c r="R1867" t="s">
        <v>385</v>
      </c>
      <c r="S1867" t="s">
        <v>968</v>
      </c>
      <c r="T1867" t="s">
        <v>56</v>
      </c>
    </row>
    <row r="1870" spans="1:20" x14ac:dyDescent="0.25">
      <c r="A1870" s="2" t="s">
        <v>79</v>
      </c>
    </row>
    <row r="1871" spans="1:20" x14ac:dyDescent="0.25">
      <c r="A1871" t="s">
        <v>80</v>
      </c>
      <c r="B1871" t="s">
        <v>81</v>
      </c>
      <c r="C1871" t="s">
        <v>82</v>
      </c>
      <c r="D1871" t="s">
        <v>83</v>
      </c>
      <c r="E1871" t="s">
        <v>84</v>
      </c>
    </row>
    <row r="1872" spans="1:20" x14ac:dyDescent="0.25">
      <c r="A1872" t="s">
        <v>660</v>
      </c>
      <c r="B1872">
        <v>45</v>
      </c>
      <c r="C1872">
        <v>267</v>
      </c>
      <c r="D1872">
        <v>0</v>
      </c>
      <c r="E1872" t="s">
        <v>86</v>
      </c>
    </row>
    <row r="1873" spans="1:20" x14ac:dyDescent="0.25">
      <c r="A1873" t="s">
        <v>661</v>
      </c>
      <c r="B1873">
        <v>60</v>
      </c>
      <c r="C1873">
        <v>407</v>
      </c>
      <c r="D1873">
        <v>0</v>
      </c>
      <c r="E1873" t="s">
        <v>86</v>
      </c>
    </row>
    <row r="1876" spans="1:20" x14ac:dyDescent="0.25">
      <c r="A1876" s="2" t="s">
        <v>88</v>
      </c>
    </row>
    <row r="1877" spans="1:20" x14ac:dyDescent="0.25">
      <c r="E1877" s="2" t="s">
        <v>15</v>
      </c>
      <c r="F1877" s="2" t="s">
        <v>16</v>
      </c>
      <c r="G1877" s="2" t="s">
        <v>89</v>
      </c>
      <c r="H1877" s="2" t="s">
        <v>90</v>
      </c>
      <c r="I1877" s="2" t="s">
        <v>19</v>
      </c>
      <c r="J1877" s="2" t="s">
        <v>20</v>
      </c>
      <c r="K1877" s="2" t="s">
        <v>21</v>
      </c>
      <c r="L1877" s="2" t="s">
        <v>22</v>
      </c>
    </row>
    <row r="1878" spans="1:20" x14ac:dyDescent="0.25">
      <c r="E1878">
        <v>2140.3000000000002</v>
      </c>
      <c r="F1878">
        <v>120.51</v>
      </c>
      <c r="G1878">
        <v>292.82</v>
      </c>
      <c r="H1878">
        <v>94.86</v>
      </c>
      <c r="I1878">
        <v>72.17</v>
      </c>
      <c r="J1878">
        <v>85</v>
      </c>
      <c r="K1878" t="s">
        <v>1025</v>
      </c>
      <c r="L1878">
        <v>38.729999999999997</v>
      </c>
    </row>
    <row r="1879" spans="1:20" x14ac:dyDescent="0.25">
      <c r="E1879" s="2" t="s">
        <v>92</v>
      </c>
      <c r="F1879" t="s">
        <v>970</v>
      </c>
    </row>
    <row r="1880" spans="1:20" x14ac:dyDescent="0.25">
      <c r="E1880" s="2" t="s">
        <v>94</v>
      </c>
      <c r="F1880" t="s">
        <v>1026</v>
      </c>
    </row>
    <row r="1881" spans="1:20" x14ac:dyDescent="0.25">
      <c r="E1881" s="2" t="s">
        <v>82</v>
      </c>
      <c r="F1881">
        <v>674</v>
      </c>
    </row>
    <row r="1882" spans="1:20" x14ac:dyDescent="0.25">
      <c r="E1882" t="s">
        <v>96</v>
      </c>
      <c r="F1882">
        <f>2140.3-F1881</f>
        <v>1466.3000000000002</v>
      </c>
    </row>
    <row r="1884" spans="1:20" ht="15.75" x14ac:dyDescent="0.25">
      <c r="A1884" s="1" t="s">
        <v>0</v>
      </c>
      <c r="B1884" s="2" t="s">
        <v>1027</v>
      </c>
    </row>
    <row r="1886" spans="1:20" ht="15.75" x14ac:dyDescent="0.25">
      <c r="A1886" s="1" t="s">
        <v>2</v>
      </c>
    </row>
    <row r="1887" spans="1:20" x14ac:dyDescent="0.25">
      <c r="A1887" s="2" t="s">
        <v>3</v>
      </c>
      <c r="B1887" s="2" t="s">
        <v>4</v>
      </c>
      <c r="C1887" s="2" t="s">
        <v>5</v>
      </c>
      <c r="D1887" s="2" t="s">
        <v>6</v>
      </c>
      <c r="E1887" s="2" t="s">
        <v>7</v>
      </c>
      <c r="F1887" s="2" t="s">
        <v>8</v>
      </c>
      <c r="G1887" s="2" t="s">
        <v>9</v>
      </c>
      <c r="H1887" s="2" t="s">
        <v>10</v>
      </c>
      <c r="I1887" s="2" t="s">
        <v>11</v>
      </c>
      <c r="J1887" s="2" t="s">
        <v>12</v>
      </c>
      <c r="K1887" s="2" t="s">
        <v>13</v>
      </c>
      <c r="L1887" s="2" t="s">
        <v>14</v>
      </c>
      <c r="M1887" s="2" t="s">
        <v>15</v>
      </c>
      <c r="N1887" s="2" t="s">
        <v>16</v>
      </c>
      <c r="O1887" s="2" t="s">
        <v>17</v>
      </c>
      <c r="P1887" s="2" t="s">
        <v>18</v>
      </c>
      <c r="Q1887" s="2" t="s">
        <v>19</v>
      </c>
      <c r="R1887" s="2" t="s">
        <v>20</v>
      </c>
      <c r="S1887" s="2" t="s">
        <v>21</v>
      </c>
      <c r="T1887" s="2" t="s">
        <v>22</v>
      </c>
    </row>
    <row r="1888" spans="1:20" x14ac:dyDescent="0.25">
      <c r="A1888" t="s">
        <v>23</v>
      </c>
      <c r="B1888" t="s">
        <v>33</v>
      </c>
      <c r="C1888" t="s">
        <v>34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</row>
    <row r="1889" spans="1:20" x14ac:dyDescent="0.25">
      <c r="A1889" t="s">
        <v>23</v>
      </c>
      <c r="C1889" t="s">
        <v>40</v>
      </c>
      <c r="D1889">
        <v>1</v>
      </c>
      <c r="E1889">
        <v>550</v>
      </c>
      <c r="F1889">
        <v>7</v>
      </c>
      <c r="G1889">
        <v>53</v>
      </c>
      <c r="H1889">
        <v>29.5</v>
      </c>
      <c r="I1889">
        <v>17.5</v>
      </c>
      <c r="J1889">
        <v>0</v>
      </c>
      <c r="K1889">
        <v>51.5</v>
      </c>
      <c r="L1889">
        <v>15</v>
      </c>
      <c r="M1889">
        <v>550</v>
      </c>
      <c r="N1889">
        <v>7</v>
      </c>
      <c r="O1889">
        <v>53</v>
      </c>
      <c r="P1889">
        <v>29.5</v>
      </c>
      <c r="Q1889">
        <v>17.5</v>
      </c>
      <c r="R1889">
        <v>0</v>
      </c>
      <c r="S1889">
        <v>51.5</v>
      </c>
      <c r="T1889">
        <v>15</v>
      </c>
    </row>
    <row r="1890" spans="1:20" x14ac:dyDescent="0.25">
      <c r="A1890" t="s">
        <v>23</v>
      </c>
      <c r="B1890" t="s">
        <v>200</v>
      </c>
      <c r="C1890" t="s">
        <v>201</v>
      </c>
      <c r="D1890">
        <v>2</v>
      </c>
      <c r="E1890">
        <v>180</v>
      </c>
      <c r="F1890">
        <v>12</v>
      </c>
      <c r="G1890">
        <v>18</v>
      </c>
      <c r="H1890">
        <v>7</v>
      </c>
      <c r="I1890">
        <v>12</v>
      </c>
      <c r="J1890">
        <v>0</v>
      </c>
      <c r="K1890">
        <v>220</v>
      </c>
      <c r="L1890">
        <v>4</v>
      </c>
      <c r="M1890">
        <v>90</v>
      </c>
      <c r="N1890">
        <v>6</v>
      </c>
      <c r="O1890">
        <v>9</v>
      </c>
      <c r="P1890">
        <v>3.5</v>
      </c>
      <c r="Q1890">
        <v>6</v>
      </c>
      <c r="R1890">
        <v>0</v>
      </c>
      <c r="S1890">
        <v>110</v>
      </c>
      <c r="T1890">
        <v>2</v>
      </c>
    </row>
    <row r="1891" spans="1:20" x14ac:dyDescent="0.25">
      <c r="A1891" t="s">
        <v>23</v>
      </c>
      <c r="B1891" t="s">
        <v>215</v>
      </c>
      <c r="C1891" t="s">
        <v>216</v>
      </c>
      <c r="D1891">
        <v>1</v>
      </c>
      <c r="E1891">
        <v>250</v>
      </c>
      <c r="F1891">
        <v>49</v>
      </c>
      <c r="G1891">
        <v>55</v>
      </c>
      <c r="H1891">
        <v>0</v>
      </c>
      <c r="I1891">
        <v>2</v>
      </c>
      <c r="J1891">
        <v>0</v>
      </c>
      <c r="K1891">
        <v>20</v>
      </c>
      <c r="L1891">
        <v>0</v>
      </c>
      <c r="M1891">
        <v>250</v>
      </c>
      <c r="N1891" t="s">
        <v>217</v>
      </c>
      <c r="O1891" t="s">
        <v>218</v>
      </c>
      <c r="P1891" t="s">
        <v>38</v>
      </c>
      <c r="Q1891" t="s">
        <v>56</v>
      </c>
      <c r="R1891" t="s">
        <v>30</v>
      </c>
      <c r="S1891" t="s">
        <v>72</v>
      </c>
      <c r="T1891" t="s">
        <v>60</v>
      </c>
    </row>
    <row r="1892" spans="1:20" x14ac:dyDescent="0.25">
      <c r="A1892" t="s">
        <v>23</v>
      </c>
      <c r="B1892" t="s">
        <v>42</v>
      </c>
      <c r="C1892" t="s">
        <v>43</v>
      </c>
      <c r="D1892">
        <v>2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</row>
    <row r="1893" spans="1:20" x14ac:dyDescent="0.25">
      <c r="A1893" t="s">
        <v>23</v>
      </c>
      <c r="C1893" t="s">
        <v>325</v>
      </c>
      <c r="D1893">
        <v>1</v>
      </c>
      <c r="E1893">
        <v>62</v>
      </c>
      <c r="F1893">
        <v>12.247999999999999</v>
      </c>
      <c r="G1893">
        <v>15.39</v>
      </c>
      <c r="H1893">
        <v>0.16</v>
      </c>
      <c r="I1893">
        <v>1.23</v>
      </c>
      <c r="J1893">
        <v>0</v>
      </c>
      <c r="K1893">
        <v>0</v>
      </c>
      <c r="L1893">
        <v>3.1440000000000001</v>
      </c>
      <c r="M1893">
        <v>62</v>
      </c>
      <c r="N1893" t="s">
        <v>326</v>
      </c>
      <c r="O1893" t="s">
        <v>327</v>
      </c>
      <c r="P1893" t="s">
        <v>328</v>
      </c>
      <c r="Q1893" t="s">
        <v>329</v>
      </c>
      <c r="R1893" t="s">
        <v>30</v>
      </c>
      <c r="S1893" t="s">
        <v>30</v>
      </c>
      <c r="T1893" t="s">
        <v>330</v>
      </c>
    </row>
    <row r="1894" spans="1:20" x14ac:dyDescent="0.25">
      <c r="A1894" t="s">
        <v>51</v>
      </c>
      <c r="B1894" t="s">
        <v>1028</v>
      </c>
      <c r="C1894" t="s">
        <v>1029</v>
      </c>
      <c r="D1894">
        <v>1</v>
      </c>
      <c r="E1894">
        <v>130</v>
      </c>
      <c r="F1894">
        <v>1</v>
      </c>
      <c r="G1894">
        <v>20</v>
      </c>
      <c r="H1894">
        <v>2</v>
      </c>
      <c r="I1894">
        <v>8</v>
      </c>
      <c r="J1894">
        <v>0</v>
      </c>
      <c r="K1894">
        <v>280</v>
      </c>
      <c r="L1894">
        <v>5</v>
      </c>
      <c r="M1894">
        <v>130</v>
      </c>
      <c r="N1894" t="s">
        <v>29</v>
      </c>
      <c r="O1894" t="s">
        <v>451</v>
      </c>
      <c r="P1894" t="s">
        <v>56</v>
      </c>
      <c r="Q1894" t="s">
        <v>27</v>
      </c>
      <c r="R1894" t="s">
        <v>30</v>
      </c>
      <c r="S1894" t="s">
        <v>738</v>
      </c>
      <c r="T1894" t="s">
        <v>36</v>
      </c>
    </row>
    <row r="1895" spans="1:20" x14ac:dyDescent="0.25">
      <c r="A1895" t="s">
        <v>51</v>
      </c>
      <c r="B1895" t="s">
        <v>934</v>
      </c>
      <c r="C1895" t="s">
        <v>1030</v>
      </c>
      <c r="D1895">
        <v>1</v>
      </c>
      <c r="E1895">
        <v>120</v>
      </c>
      <c r="F1895">
        <v>2</v>
      </c>
      <c r="G1895">
        <v>23</v>
      </c>
      <c r="H1895">
        <v>1.5</v>
      </c>
      <c r="I1895">
        <v>5</v>
      </c>
      <c r="J1895">
        <v>0</v>
      </c>
      <c r="K1895">
        <v>190</v>
      </c>
      <c r="L1895">
        <v>3</v>
      </c>
      <c r="M1895">
        <v>120</v>
      </c>
      <c r="N1895" t="s">
        <v>56</v>
      </c>
      <c r="O1895" t="s">
        <v>264</v>
      </c>
      <c r="P1895" t="s">
        <v>465</v>
      </c>
      <c r="Q1895" t="s">
        <v>36</v>
      </c>
      <c r="R1895" t="s">
        <v>30</v>
      </c>
      <c r="S1895" t="s">
        <v>573</v>
      </c>
      <c r="T1895" t="s">
        <v>61</v>
      </c>
    </row>
    <row r="1896" spans="1:20" x14ac:dyDescent="0.25">
      <c r="A1896" t="s">
        <v>51</v>
      </c>
      <c r="B1896" t="s">
        <v>1031</v>
      </c>
      <c r="C1896" t="s">
        <v>1032</v>
      </c>
      <c r="D1896">
        <v>0.5</v>
      </c>
      <c r="E1896">
        <v>65</v>
      </c>
      <c r="F1896">
        <v>1</v>
      </c>
      <c r="G1896">
        <v>9</v>
      </c>
      <c r="H1896">
        <v>2.5</v>
      </c>
      <c r="I1896">
        <v>2</v>
      </c>
      <c r="J1896">
        <v>0</v>
      </c>
      <c r="K1896">
        <v>75</v>
      </c>
      <c r="L1896">
        <v>1.5</v>
      </c>
      <c r="M1896">
        <v>130</v>
      </c>
      <c r="N1896" t="s">
        <v>56</v>
      </c>
      <c r="O1896" t="s">
        <v>156</v>
      </c>
      <c r="P1896" t="s">
        <v>36</v>
      </c>
      <c r="Q1896" t="s">
        <v>143</v>
      </c>
      <c r="R1896" t="s">
        <v>30</v>
      </c>
      <c r="S1896" t="s">
        <v>1033</v>
      </c>
      <c r="T1896" t="s">
        <v>61</v>
      </c>
    </row>
    <row r="1897" spans="1:20" x14ac:dyDescent="0.25">
      <c r="A1897" t="s">
        <v>51</v>
      </c>
      <c r="B1897" t="s">
        <v>540</v>
      </c>
      <c r="C1897" t="s">
        <v>540</v>
      </c>
      <c r="D1897">
        <v>1</v>
      </c>
      <c r="E1897">
        <v>149</v>
      </c>
      <c r="F1897">
        <v>16.600000000000001</v>
      </c>
      <c r="G1897">
        <v>32.1</v>
      </c>
      <c r="H1897">
        <v>1.7</v>
      </c>
      <c r="I1897">
        <v>4.8</v>
      </c>
      <c r="J1897">
        <v>0</v>
      </c>
      <c r="K1897">
        <v>155</v>
      </c>
      <c r="L1897">
        <v>3.5</v>
      </c>
      <c r="M1897">
        <v>149</v>
      </c>
      <c r="N1897" t="s">
        <v>541</v>
      </c>
      <c r="O1897" t="s">
        <v>542</v>
      </c>
      <c r="P1897" t="s">
        <v>543</v>
      </c>
      <c r="Q1897" t="s">
        <v>544</v>
      </c>
      <c r="R1897" t="s">
        <v>30</v>
      </c>
      <c r="S1897" t="s">
        <v>545</v>
      </c>
      <c r="T1897" t="s">
        <v>71</v>
      </c>
    </row>
    <row r="1898" spans="1:20" x14ac:dyDescent="0.25">
      <c r="A1898" t="s">
        <v>51</v>
      </c>
      <c r="C1898" t="s">
        <v>1034</v>
      </c>
      <c r="D1898">
        <v>1</v>
      </c>
      <c r="E1898">
        <v>460</v>
      </c>
      <c r="F1898">
        <v>7</v>
      </c>
      <c r="G1898">
        <v>63</v>
      </c>
      <c r="H1898">
        <v>17</v>
      </c>
      <c r="I1898">
        <v>19</v>
      </c>
      <c r="J1898">
        <v>15</v>
      </c>
      <c r="K1898">
        <v>1210</v>
      </c>
      <c r="L1898">
        <v>7</v>
      </c>
      <c r="M1898">
        <v>460</v>
      </c>
      <c r="N1898">
        <v>7</v>
      </c>
      <c r="O1898">
        <v>63</v>
      </c>
      <c r="P1898">
        <v>17</v>
      </c>
      <c r="Q1898">
        <v>19</v>
      </c>
      <c r="R1898">
        <v>15</v>
      </c>
      <c r="S1898">
        <v>1210</v>
      </c>
      <c r="T1898">
        <v>7</v>
      </c>
    </row>
    <row r="1899" spans="1:20" x14ac:dyDescent="0.25">
      <c r="A1899" t="s">
        <v>122</v>
      </c>
      <c r="C1899" t="s">
        <v>689</v>
      </c>
      <c r="D1899">
        <v>1</v>
      </c>
      <c r="E1899">
        <v>92</v>
      </c>
      <c r="F1899">
        <v>2.5</v>
      </c>
      <c r="G1899">
        <v>6.375</v>
      </c>
      <c r="H1899">
        <v>6.95</v>
      </c>
      <c r="I1899">
        <v>2.9750000000000001</v>
      </c>
      <c r="J1899">
        <v>0</v>
      </c>
      <c r="K1899">
        <v>1183</v>
      </c>
      <c r="L1899">
        <v>2.8250000000000002</v>
      </c>
      <c r="M1899">
        <v>92</v>
      </c>
      <c r="N1899">
        <v>2.5</v>
      </c>
      <c r="O1899">
        <v>6.375</v>
      </c>
      <c r="P1899">
        <v>6.95</v>
      </c>
      <c r="Q1899">
        <v>2.9750000000000001</v>
      </c>
      <c r="R1899">
        <v>0</v>
      </c>
      <c r="S1899">
        <v>1183</v>
      </c>
      <c r="T1899">
        <v>2.8250000000000002</v>
      </c>
    </row>
    <row r="1900" spans="1:20" x14ac:dyDescent="0.25">
      <c r="A1900" t="s">
        <v>122</v>
      </c>
      <c r="C1900" t="s">
        <v>1035</v>
      </c>
      <c r="D1900">
        <v>1</v>
      </c>
      <c r="E1900">
        <v>112</v>
      </c>
      <c r="F1900">
        <v>2.0099999999999998</v>
      </c>
      <c r="G1900">
        <v>5.47</v>
      </c>
      <c r="H1900">
        <v>10.130000000000001</v>
      </c>
      <c r="I1900">
        <v>1.0900000000000001</v>
      </c>
      <c r="K1900">
        <v>296.95999999999998</v>
      </c>
      <c r="L1900">
        <v>3.03</v>
      </c>
      <c r="M1900">
        <v>112</v>
      </c>
      <c r="N1900">
        <v>2.0099999999999998</v>
      </c>
      <c r="O1900" t="s">
        <v>1036</v>
      </c>
      <c r="P1900" t="s">
        <v>1037</v>
      </c>
      <c r="Q1900" t="s">
        <v>102</v>
      </c>
      <c r="S1900" t="s">
        <v>1038</v>
      </c>
      <c r="T1900">
        <v>3.03</v>
      </c>
    </row>
    <row r="1901" spans="1:20" x14ac:dyDescent="0.25">
      <c r="A1901" t="s">
        <v>122</v>
      </c>
      <c r="B1901" t="s">
        <v>1039</v>
      </c>
      <c r="C1901" t="s">
        <v>1040</v>
      </c>
      <c r="D1901">
        <v>3</v>
      </c>
      <c r="E1901">
        <v>480</v>
      </c>
      <c r="F1901">
        <v>18</v>
      </c>
      <c r="G1901">
        <v>42</v>
      </c>
      <c r="H1901">
        <v>33</v>
      </c>
      <c r="I1901">
        <v>12</v>
      </c>
      <c r="J1901">
        <v>0</v>
      </c>
      <c r="K1901">
        <v>960</v>
      </c>
      <c r="L1901">
        <v>6</v>
      </c>
      <c r="M1901">
        <v>160</v>
      </c>
      <c r="N1901" t="s">
        <v>55</v>
      </c>
      <c r="O1901" t="s">
        <v>169</v>
      </c>
      <c r="P1901" t="s">
        <v>119</v>
      </c>
      <c r="Q1901" t="s">
        <v>143</v>
      </c>
      <c r="R1901" t="s">
        <v>30</v>
      </c>
      <c r="S1901" t="s">
        <v>1041</v>
      </c>
      <c r="T1901" t="s">
        <v>56</v>
      </c>
    </row>
    <row r="1902" spans="1:20" x14ac:dyDescent="0.25">
      <c r="A1902" t="s">
        <v>122</v>
      </c>
      <c r="C1902" t="s">
        <v>816</v>
      </c>
      <c r="D1902">
        <v>1</v>
      </c>
      <c r="E1902">
        <v>77</v>
      </c>
      <c r="F1902">
        <v>1.714</v>
      </c>
      <c r="G1902">
        <v>14.12</v>
      </c>
      <c r="H1902">
        <v>0.94</v>
      </c>
      <c r="I1902">
        <v>3.11</v>
      </c>
      <c r="J1902">
        <v>0</v>
      </c>
      <c r="K1902">
        <v>147.32</v>
      </c>
      <c r="L1902">
        <v>1.1599999999999999</v>
      </c>
      <c r="M1902">
        <v>77</v>
      </c>
      <c r="N1902" t="s">
        <v>817</v>
      </c>
      <c r="O1902" t="s">
        <v>818</v>
      </c>
      <c r="P1902" t="s">
        <v>819</v>
      </c>
      <c r="Q1902" t="s">
        <v>820</v>
      </c>
      <c r="R1902" t="s">
        <v>30</v>
      </c>
      <c r="S1902" t="s">
        <v>821</v>
      </c>
      <c r="T1902" t="s">
        <v>822</v>
      </c>
    </row>
    <row r="1905" spans="1:12" x14ac:dyDescent="0.25">
      <c r="A1905" s="2" t="s">
        <v>79</v>
      </c>
    </row>
    <row r="1906" spans="1:12" x14ac:dyDescent="0.25">
      <c r="A1906" t="s">
        <v>80</v>
      </c>
      <c r="B1906" t="s">
        <v>81</v>
      </c>
      <c r="C1906" t="s">
        <v>82</v>
      </c>
      <c r="D1906" t="s">
        <v>83</v>
      </c>
      <c r="E1906" t="s">
        <v>84</v>
      </c>
    </row>
    <row r="1907" spans="1:12" x14ac:dyDescent="0.25">
      <c r="A1907" t="s">
        <v>660</v>
      </c>
      <c r="B1907">
        <v>120</v>
      </c>
      <c r="C1907">
        <v>713</v>
      </c>
      <c r="D1907">
        <v>0</v>
      </c>
      <c r="E1907" t="s">
        <v>86</v>
      </c>
    </row>
    <row r="1910" spans="1:12" x14ac:dyDescent="0.25">
      <c r="A1910" s="2" t="s">
        <v>88</v>
      </c>
    </row>
    <row r="1911" spans="1:12" x14ac:dyDescent="0.25">
      <c r="E1911" s="2" t="s">
        <v>15</v>
      </c>
      <c r="F1911" s="2" t="s">
        <v>16</v>
      </c>
      <c r="G1911" s="2" t="s">
        <v>89</v>
      </c>
      <c r="H1911" s="2" t="s">
        <v>90</v>
      </c>
      <c r="I1911" s="2" t="s">
        <v>19</v>
      </c>
      <c r="J1911" s="2" t="s">
        <v>20</v>
      </c>
      <c r="K1911" s="2" t="s">
        <v>21</v>
      </c>
      <c r="L1911" s="2" t="s">
        <v>22</v>
      </c>
    </row>
    <row r="1912" spans="1:12" x14ac:dyDescent="0.25">
      <c r="E1912">
        <v>2727</v>
      </c>
      <c r="F1912">
        <v>132.07</v>
      </c>
      <c r="G1912">
        <v>356.46</v>
      </c>
      <c r="H1912">
        <v>112.38</v>
      </c>
      <c r="I1912">
        <v>90.71</v>
      </c>
      <c r="J1912">
        <v>15</v>
      </c>
      <c r="K1912" t="s">
        <v>1042</v>
      </c>
      <c r="L1912">
        <v>55.16</v>
      </c>
    </row>
    <row r="1913" spans="1:12" x14ac:dyDescent="0.25">
      <c r="E1913" s="2" t="s">
        <v>92</v>
      </c>
      <c r="F1913" t="s">
        <v>970</v>
      </c>
    </row>
    <row r="1914" spans="1:12" x14ac:dyDescent="0.25">
      <c r="E1914" s="2" t="s">
        <v>94</v>
      </c>
      <c r="F1914" t="s">
        <v>1043</v>
      </c>
    </row>
    <row r="1915" spans="1:12" x14ac:dyDescent="0.25">
      <c r="E1915" s="2" t="s">
        <v>82</v>
      </c>
      <c r="F1915">
        <v>713</v>
      </c>
    </row>
    <row r="1916" spans="1:12" x14ac:dyDescent="0.25">
      <c r="E1916" t="s">
        <v>96</v>
      </c>
      <c r="F1916">
        <f>2727-F1915</f>
        <v>2014</v>
      </c>
    </row>
    <row r="1918" spans="1:12" ht="15.75" x14ac:dyDescent="0.25">
      <c r="A1918" s="1" t="s">
        <v>0</v>
      </c>
      <c r="B1918" s="2" t="s">
        <v>1044</v>
      </c>
    </row>
    <row r="1920" spans="1:12" ht="15.75" x14ac:dyDescent="0.25">
      <c r="A1920" s="1" t="s">
        <v>2</v>
      </c>
    </row>
    <row r="1921" spans="1:20" x14ac:dyDescent="0.25">
      <c r="A1921" s="2" t="s">
        <v>3</v>
      </c>
      <c r="B1921" s="2" t="s">
        <v>4</v>
      </c>
      <c r="C1921" s="2" t="s">
        <v>5</v>
      </c>
      <c r="D1921" s="2" t="s">
        <v>6</v>
      </c>
      <c r="E1921" s="2" t="s">
        <v>7</v>
      </c>
      <c r="F1921" s="2" t="s">
        <v>8</v>
      </c>
      <c r="G1921" s="2" t="s">
        <v>9</v>
      </c>
      <c r="H1921" s="2" t="s">
        <v>10</v>
      </c>
      <c r="I1921" s="2" t="s">
        <v>11</v>
      </c>
      <c r="J1921" s="2" t="s">
        <v>12</v>
      </c>
      <c r="K1921" s="2" t="s">
        <v>13</v>
      </c>
      <c r="L1921" s="2" t="s">
        <v>14</v>
      </c>
      <c r="M1921" s="2" t="s">
        <v>15</v>
      </c>
      <c r="N1921" s="2" t="s">
        <v>16</v>
      </c>
      <c r="O1921" s="2" t="s">
        <v>17</v>
      </c>
      <c r="P1921" s="2" t="s">
        <v>18</v>
      </c>
      <c r="Q1921" s="2" t="s">
        <v>19</v>
      </c>
      <c r="R1921" s="2" t="s">
        <v>20</v>
      </c>
      <c r="S1921" s="2" t="s">
        <v>21</v>
      </c>
      <c r="T1921" s="2" t="s">
        <v>22</v>
      </c>
    </row>
    <row r="1922" spans="1:20" x14ac:dyDescent="0.25">
      <c r="A1922" t="s">
        <v>23</v>
      </c>
      <c r="B1922" t="s">
        <v>1045</v>
      </c>
      <c r="C1922" t="s">
        <v>1046</v>
      </c>
      <c r="D1922">
        <v>1</v>
      </c>
      <c r="E1922">
        <v>120</v>
      </c>
      <c r="F1922">
        <v>20</v>
      </c>
      <c r="G1922">
        <v>29</v>
      </c>
      <c r="H1922">
        <v>0</v>
      </c>
      <c r="I1922">
        <v>0</v>
      </c>
      <c r="J1922">
        <v>0</v>
      </c>
      <c r="K1922">
        <v>10</v>
      </c>
      <c r="L1922">
        <v>2</v>
      </c>
      <c r="M1922">
        <v>120</v>
      </c>
      <c r="N1922" t="s">
        <v>451</v>
      </c>
      <c r="O1922" t="s">
        <v>489</v>
      </c>
      <c r="P1922" t="s">
        <v>38</v>
      </c>
      <c r="Q1922" t="s">
        <v>38</v>
      </c>
      <c r="R1922" t="s">
        <v>30</v>
      </c>
      <c r="S1922" t="s">
        <v>170</v>
      </c>
      <c r="T1922" t="s">
        <v>56</v>
      </c>
    </row>
    <row r="1923" spans="1:20" x14ac:dyDescent="0.25">
      <c r="A1923" t="s">
        <v>23</v>
      </c>
      <c r="C1923" t="s">
        <v>1019</v>
      </c>
      <c r="D1923">
        <v>1</v>
      </c>
      <c r="E1923">
        <v>200</v>
      </c>
      <c r="F1923">
        <v>30</v>
      </c>
      <c r="G1923">
        <v>40</v>
      </c>
      <c r="H1923">
        <v>20</v>
      </c>
      <c r="I1923">
        <v>1</v>
      </c>
      <c r="J1923">
        <v>0</v>
      </c>
      <c r="K1923">
        <v>100</v>
      </c>
      <c r="L1923">
        <v>0</v>
      </c>
      <c r="M1923">
        <v>200</v>
      </c>
      <c r="N1923" t="s">
        <v>39</v>
      </c>
      <c r="O1923" t="s">
        <v>709</v>
      </c>
      <c r="P1923" t="s">
        <v>451</v>
      </c>
      <c r="Q1923" t="s">
        <v>29</v>
      </c>
      <c r="S1923" t="s">
        <v>282</v>
      </c>
    </row>
    <row r="1924" spans="1:20" x14ac:dyDescent="0.25">
      <c r="A1924" t="s">
        <v>23</v>
      </c>
      <c r="C1924" t="s">
        <v>44</v>
      </c>
      <c r="D1924">
        <v>1</v>
      </c>
      <c r="E1924">
        <v>105</v>
      </c>
      <c r="F1924">
        <v>14.430999999999999</v>
      </c>
      <c r="G1924">
        <v>26.95</v>
      </c>
      <c r="H1924">
        <v>0.39</v>
      </c>
      <c r="I1924">
        <v>1.29</v>
      </c>
      <c r="J1924">
        <v>0</v>
      </c>
      <c r="K1924">
        <v>1.18</v>
      </c>
      <c r="L1924">
        <v>3.0680000000000001</v>
      </c>
      <c r="M1924">
        <v>105</v>
      </c>
      <c r="N1924" t="s">
        <v>45</v>
      </c>
      <c r="O1924" t="s">
        <v>46</v>
      </c>
      <c r="P1924" t="s">
        <v>47</v>
      </c>
      <c r="Q1924" t="s">
        <v>48</v>
      </c>
      <c r="R1924" t="s">
        <v>30</v>
      </c>
      <c r="S1924" t="s">
        <v>49</v>
      </c>
      <c r="T1924" t="s">
        <v>50</v>
      </c>
    </row>
    <row r="1925" spans="1:20" x14ac:dyDescent="0.25">
      <c r="A1925" t="s">
        <v>51</v>
      </c>
      <c r="B1925" t="s">
        <v>162</v>
      </c>
      <c r="C1925" t="s">
        <v>1047</v>
      </c>
      <c r="D1925">
        <v>1.25</v>
      </c>
      <c r="E1925">
        <v>262.5</v>
      </c>
      <c r="F1925">
        <v>0</v>
      </c>
      <c r="G1925">
        <v>32.5</v>
      </c>
      <c r="H1925">
        <v>11.25</v>
      </c>
      <c r="I1925">
        <v>12.5</v>
      </c>
      <c r="J1925">
        <v>6.25</v>
      </c>
      <c r="K1925">
        <v>512.5</v>
      </c>
      <c r="L1925">
        <v>3.75</v>
      </c>
      <c r="M1925">
        <v>210</v>
      </c>
      <c r="N1925" t="s">
        <v>38</v>
      </c>
      <c r="O1925" t="s">
        <v>142</v>
      </c>
      <c r="P1925" t="s">
        <v>164</v>
      </c>
      <c r="Q1925" t="s">
        <v>165</v>
      </c>
      <c r="R1925" t="s">
        <v>166</v>
      </c>
      <c r="S1925" t="s">
        <v>66</v>
      </c>
      <c r="T1925" t="s">
        <v>61</v>
      </c>
    </row>
    <row r="1926" spans="1:20" x14ac:dyDescent="0.25">
      <c r="A1926" t="s">
        <v>51</v>
      </c>
      <c r="B1926" t="s">
        <v>1039</v>
      </c>
      <c r="C1926" t="s">
        <v>1040</v>
      </c>
      <c r="D1926">
        <v>6</v>
      </c>
      <c r="E1926">
        <v>960</v>
      </c>
      <c r="F1926">
        <v>36</v>
      </c>
      <c r="G1926">
        <v>84</v>
      </c>
      <c r="H1926">
        <v>66</v>
      </c>
      <c r="I1926">
        <v>24</v>
      </c>
      <c r="J1926">
        <v>0</v>
      </c>
      <c r="K1926">
        <v>1920</v>
      </c>
      <c r="L1926">
        <v>12</v>
      </c>
      <c r="M1926">
        <v>160</v>
      </c>
      <c r="N1926" t="s">
        <v>55</v>
      </c>
      <c r="O1926" t="s">
        <v>169</v>
      </c>
      <c r="P1926" t="s">
        <v>119</v>
      </c>
      <c r="Q1926" t="s">
        <v>143</v>
      </c>
      <c r="R1926" t="s">
        <v>30</v>
      </c>
      <c r="S1926" t="s">
        <v>1041</v>
      </c>
      <c r="T1926" t="s">
        <v>56</v>
      </c>
    </row>
    <row r="1927" spans="1:20" x14ac:dyDescent="0.25">
      <c r="A1927" t="s">
        <v>51</v>
      </c>
      <c r="B1927" t="s">
        <v>154</v>
      </c>
      <c r="C1927" t="s">
        <v>1048</v>
      </c>
      <c r="D1927">
        <v>2</v>
      </c>
      <c r="E1927">
        <v>220</v>
      </c>
      <c r="F1927">
        <v>6</v>
      </c>
      <c r="G1927">
        <v>28</v>
      </c>
      <c r="H1927">
        <v>8</v>
      </c>
      <c r="I1927">
        <v>6</v>
      </c>
      <c r="J1927">
        <v>60</v>
      </c>
      <c r="K1927">
        <v>1060</v>
      </c>
      <c r="L1927">
        <v>0</v>
      </c>
      <c r="M1927">
        <v>110</v>
      </c>
      <c r="N1927" t="s">
        <v>61</v>
      </c>
      <c r="O1927" t="s">
        <v>169</v>
      </c>
      <c r="P1927" t="s">
        <v>143</v>
      </c>
      <c r="Q1927" t="s">
        <v>61</v>
      </c>
      <c r="R1927" t="s">
        <v>173</v>
      </c>
      <c r="S1927" t="s">
        <v>1049</v>
      </c>
      <c r="T1927" t="s">
        <v>38</v>
      </c>
    </row>
    <row r="1930" spans="1:20" x14ac:dyDescent="0.25">
      <c r="A1930" s="2" t="s">
        <v>79</v>
      </c>
    </row>
    <row r="1931" spans="1:20" x14ac:dyDescent="0.25">
      <c r="A1931" t="s">
        <v>989</v>
      </c>
    </row>
    <row r="1933" spans="1:20" x14ac:dyDescent="0.25">
      <c r="A1933" s="2" t="s">
        <v>88</v>
      </c>
    </row>
    <row r="1934" spans="1:20" x14ac:dyDescent="0.25">
      <c r="E1934" s="2" t="s">
        <v>15</v>
      </c>
      <c r="F1934" s="2" t="s">
        <v>16</v>
      </c>
      <c r="G1934" s="2" t="s">
        <v>89</v>
      </c>
      <c r="H1934" s="2" t="s">
        <v>90</v>
      </c>
      <c r="I1934" s="2" t="s">
        <v>19</v>
      </c>
      <c r="J1934" s="2" t="s">
        <v>20</v>
      </c>
      <c r="K1934" s="2" t="s">
        <v>21</v>
      </c>
      <c r="L1934" s="2" t="s">
        <v>22</v>
      </c>
    </row>
    <row r="1935" spans="1:20" x14ac:dyDescent="0.25">
      <c r="E1935">
        <v>1867.5</v>
      </c>
      <c r="F1935">
        <v>106.43</v>
      </c>
      <c r="G1935">
        <v>240.45</v>
      </c>
      <c r="H1935">
        <v>105.64</v>
      </c>
      <c r="I1935">
        <v>44.79</v>
      </c>
      <c r="J1935">
        <v>66.25</v>
      </c>
      <c r="K1935" t="s">
        <v>1050</v>
      </c>
      <c r="L1935">
        <v>20.82</v>
      </c>
    </row>
    <row r="1936" spans="1:20" x14ac:dyDescent="0.25">
      <c r="E1936" s="2" t="s">
        <v>92</v>
      </c>
      <c r="F1936" t="s">
        <v>1051</v>
      </c>
    </row>
    <row r="1937" spans="1:20" x14ac:dyDescent="0.25">
      <c r="E1937" s="2" t="s">
        <v>94</v>
      </c>
      <c r="F1937" t="s">
        <v>1052</v>
      </c>
    </row>
    <row r="1938" spans="1:20" x14ac:dyDescent="0.25">
      <c r="E1938" s="2" t="s">
        <v>82</v>
      </c>
      <c r="F1938">
        <v>0</v>
      </c>
    </row>
    <row r="1939" spans="1:20" x14ac:dyDescent="0.25">
      <c r="E1939" t="s">
        <v>96</v>
      </c>
      <c r="F1939">
        <f>1867.5-F1938</f>
        <v>1867.5</v>
      </c>
    </row>
    <row r="1941" spans="1:20" ht="15.75" x14ac:dyDescent="0.25">
      <c r="A1941" s="1" t="s">
        <v>0</v>
      </c>
      <c r="B1941" s="2" t="s">
        <v>1053</v>
      </c>
    </row>
    <row r="1943" spans="1:20" ht="15.75" x14ac:dyDescent="0.25">
      <c r="A1943" s="1" t="s">
        <v>2</v>
      </c>
    </row>
    <row r="1944" spans="1:20" x14ac:dyDescent="0.25">
      <c r="A1944" s="2" t="s">
        <v>3</v>
      </c>
      <c r="B1944" s="2" t="s">
        <v>4</v>
      </c>
      <c r="C1944" s="2" t="s">
        <v>5</v>
      </c>
      <c r="D1944" s="2" t="s">
        <v>6</v>
      </c>
      <c r="E1944" s="2" t="s">
        <v>7</v>
      </c>
      <c r="F1944" s="2" t="s">
        <v>8</v>
      </c>
      <c r="G1944" s="2" t="s">
        <v>9</v>
      </c>
      <c r="H1944" s="2" t="s">
        <v>10</v>
      </c>
      <c r="I1944" s="2" t="s">
        <v>11</v>
      </c>
      <c r="J1944" s="2" t="s">
        <v>12</v>
      </c>
      <c r="K1944" s="2" t="s">
        <v>13</v>
      </c>
      <c r="L1944" s="2" t="s">
        <v>14</v>
      </c>
      <c r="M1944" s="2" t="s">
        <v>15</v>
      </c>
      <c r="N1944" s="2" t="s">
        <v>16</v>
      </c>
      <c r="O1944" s="2" t="s">
        <v>17</v>
      </c>
      <c r="P1944" s="2" t="s">
        <v>18</v>
      </c>
      <c r="Q1944" s="2" t="s">
        <v>19</v>
      </c>
      <c r="R1944" s="2" t="s">
        <v>20</v>
      </c>
      <c r="S1944" s="2" t="s">
        <v>21</v>
      </c>
      <c r="T1944" s="2" t="s">
        <v>22</v>
      </c>
    </row>
    <row r="1945" spans="1:20" x14ac:dyDescent="0.25">
      <c r="A1945" t="s">
        <v>23</v>
      </c>
      <c r="B1945" t="s">
        <v>1054</v>
      </c>
      <c r="C1945" t="s">
        <v>1055</v>
      </c>
      <c r="D1945">
        <v>3</v>
      </c>
      <c r="E1945">
        <v>540</v>
      </c>
      <c r="F1945">
        <v>3</v>
      </c>
      <c r="G1945">
        <v>42</v>
      </c>
      <c r="H1945">
        <v>30</v>
      </c>
      <c r="I1945">
        <v>21</v>
      </c>
      <c r="J1945">
        <v>285</v>
      </c>
      <c r="K1945">
        <v>1410</v>
      </c>
      <c r="L1945">
        <v>0</v>
      </c>
      <c r="M1945">
        <v>180</v>
      </c>
      <c r="N1945" t="s">
        <v>29</v>
      </c>
      <c r="O1945" t="s">
        <v>169</v>
      </c>
      <c r="P1945" t="s">
        <v>165</v>
      </c>
      <c r="Q1945" t="s">
        <v>26</v>
      </c>
      <c r="R1945" t="s">
        <v>194</v>
      </c>
      <c r="S1945" t="s">
        <v>695</v>
      </c>
      <c r="T1945" t="s">
        <v>38</v>
      </c>
    </row>
    <row r="1946" spans="1:20" x14ac:dyDescent="0.25">
      <c r="A1946" t="s">
        <v>23</v>
      </c>
      <c r="B1946" t="s">
        <v>1054</v>
      </c>
      <c r="C1946" t="s">
        <v>1056</v>
      </c>
      <c r="D1946">
        <v>1</v>
      </c>
      <c r="E1946">
        <v>310</v>
      </c>
      <c r="F1946">
        <v>35</v>
      </c>
      <c r="G1946">
        <v>66</v>
      </c>
      <c r="H1946">
        <v>2</v>
      </c>
      <c r="I1946">
        <v>5</v>
      </c>
      <c r="J1946">
        <v>0</v>
      </c>
      <c r="K1946">
        <v>250</v>
      </c>
      <c r="L1946">
        <v>7</v>
      </c>
      <c r="M1946">
        <v>310</v>
      </c>
      <c r="N1946" t="s">
        <v>384</v>
      </c>
      <c r="O1946" t="s">
        <v>1057</v>
      </c>
      <c r="P1946" t="s">
        <v>56</v>
      </c>
      <c r="Q1946" t="s">
        <v>36</v>
      </c>
      <c r="R1946" t="s">
        <v>30</v>
      </c>
      <c r="S1946" t="s">
        <v>182</v>
      </c>
      <c r="T1946" t="s">
        <v>26</v>
      </c>
    </row>
    <row r="1947" spans="1:20" x14ac:dyDescent="0.25">
      <c r="A1947" t="s">
        <v>51</v>
      </c>
      <c r="B1947" t="s">
        <v>1058</v>
      </c>
      <c r="C1947" t="s">
        <v>1059</v>
      </c>
      <c r="D1947">
        <v>3</v>
      </c>
      <c r="E1947">
        <v>75</v>
      </c>
      <c r="F1947">
        <v>6</v>
      </c>
      <c r="G1947">
        <v>15</v>
      </c>
      <c r="H1947">
        <v>0</v>
      </c>
      <c r="I1947">
        <v>3</v>
      </c>
      <c r="J1947">
        <v>0</v>
      </c>
      <c r="K1947">
        <v>600</v>
      </c>
      <c r="L1947">
        <v>9</v>
      </c>
      <c r="M1947">
        <v>25</v>
      </c>
      <c r="N1947" t="s">
        <v>56</v>
      </c>
      <c r="O1947" t="s">
        <v>36</v>
      </c>
      <c r="P1947" t="s">
        <v>38</v>
      </c>
      <c r="Q1947" t="s">
        <v>29</v>
      </c>
      <c r="R1947" t="s">
        <v>30</v>
      </c>
      <c r="S1947" t="s">
        <v>951</v>
      </c>
      <c r="T1947" t="s">
        <v>61</v>
      </c>
    </row>
    <row r="1948" spans="1:20" x14ac:dyDescent="0.25">
      <c r="A1948" t="s">
        <v>51</v>
      </c>
      <c r="B1948" t="s">
        <v>411</v>
      </c>
      <c r="C1948" t="s">
        <v>1060</v>
      </c>
      <c r="D1948">
        <v>2</v>
      </c>
      <c r="E1948">
        <v>340</v>
      </c>
      <c r="F1948">
        <v>16</v>
      </c>
      <c r="G1948">
        <v>72</v>
      </c>
      <c r="H1948">
        <v>0</v>
      </c>
      <c r="I1948">
        <v>8</v>
      </c>
      <c r="J1948">
        <v>0</v>
      </c>
      <c r="K1948">
        <v>1300</v>
      </c>
      <c r="L1948">
        <v>4</v>
      </c>
      <c r="M1948">
        <v>170</v>
      </c>
      <c r="N1948" t="s">
        <v>27</v>
      </c>
      <c r="O1948" t="s">
        <v>1061</v>
      </c>
      <c r="P1948" t="s">
        <v>38</v>
      </c>
      <c r="Q1948" t="s">
        <v>143</v>
      </c>
      <c r="R1948" t="s">
        <v>30</v>
      </c>
      <c r="S1948" t="s">
        <v>1062</v>
      </c>
      <c r="T1948" t="s">
        <v>56</v>
      </c>
    </row>
    <row r="1949" spans="1:20" x14ac:dyDescent="0.25">
      <c r="A1949" t="s">
        <v>51</v>
      </c>
      <c r="C1949" t="s">
        <v>1063</v>
      </c>
      <c r="D1949">
        <v>3</v>
      </c>
      <c r="E1949">
        <v>210</v>
      </c>
      <c r="F1949">
        <v>0</v>
      </c>
      <c r="G1949">
        <v>45</v>
      </c>
      <c r="H1949">
        <v>0.60000000000000009</v>
      </c>
      <c r="I1949">
        <v>2.0999999999999996</v>
      </c>
      <c r="J1949">
        <v>0</v>
      </c>
      <c r="K1949">
        <v>0</v>
      </c>
      <c r="L1949">
        <v>0</v>
      </c>
      <c r="M1949">
        <v>70</v>
      </c>
      <c r="O1949" t="s">
        <v>414</v>
      </c>
      <c r="P1949" t="s">
        <v>1064</v>
      </c>
      <c r="Q1949" t="s">
        <v>1065</v>
      </c>
    </row>
    <row r="1950" spans="1:20" x14ac:dyDescent="0.25">
      <c r="A1950" t="s">
        <v>122</v>
      </c>
      <c r="C1950" t="s">
        <v>301</v>
      </c>
      <c r="D1950">
        <v>1</v>
      </c>
      <c r="E1950">
        <v>479</v>
      </c>
      <c r="F1950">
        <v>12</v>
      </c>
      <c r="G1950">
        <v>46</v>
      </c>
      <c r="H1950">
        <v>27</v>
      </c>
      <c r="I1950">
        <v>15</v>
      </c>
      <c r="J1950">
        <v>178</v>
      </c>
      <c r="K1950">
        <v>661</v>
      </c>
      <c r="L1950">
        <v>5.5</v>
      </c>
      <c r="M1950">
        <v>479</v>
      </c>
      <c r="N1950">
        <v>12</v>
      </c>
      <c r="O1950">
        <v>46</v>
      </c>
      <c r="P1950">
        <v>27</v>
      </c>
      <c r="Q1950">
        <v>15</v>
      </c>
      <c r="R1950">
        <v>178</v>
      </c>
      <c r="S1950">
        <v>661</v>
      </c>
      <c r="T1950">
        <v>5.5</v>
      </c>
    </row>
    <row r="1951" spans="1:20" x14ac:dyDescent="0.25">
      <c r="A1951" t="s">
        <v>122</v>
      </c>
      <c r="B1951" t="s">
        <v>934</v>
      </c>
      <c r="C1951" t="s">
        <v>1066</v>
      </c>
      <c r="D1951">
        <v>1.5</v>
      </c>
      <c r="E1951">
        <v>195</v>
      </c>
      <c r="F1951">
        <v>18</v>
      </c>
      <c r="G1951">
        <v>21</v>
      </c>
      <c r="H1951">
        <v>10.5</v>
      </c>
      <c r="I1951">
        <v>3</v>
      </c>
      <c r="J1951">
        <v>0</v>
      </c>
      <c r="K1951">
        <v>52.5</v>
      </c>
      <c r="L1951">
        <v>3</v>
      </c>
      <c r="M1951">
        <v>130</v>
      </c>
      <c r="N1951" t="s">
        <v>54</v>
      </c>
      <c r="O1951" t="s">
        <v>169</v>
      </c>
      <c r="P1951" t="s">
        <v>26</v>
      </c>
      <c r="Q1951" t="s">
        <v>56</v>
      </c>
      <c r="R1951" t="s">
        <v>30</v>
      </c>
      <c r="S1951" t="s">
        <v>385</v>
      </c>
      <c r="T1951" t="s">
        <v>56</v>
      </c>
    </row>
    <row r="1954" spans="1:20" x14ac:dyDescent="0.25">
      <c r="A1954" s="2" t="s">
        <v>79</v>
      </c>
    </row>
    <row r="1955" spans="1:20" x14ac:dyDescent="0.25">
      <c r="A1955" t="s">
        <v>989</v>
      </c>
    </row>
    <row r="1957" spans="1:20" x14ac:dyDescent="0.25">
      <c r="A1957" s="2" t="s">
        <v>88</v>
      </c>
    </row>
    <row r="1958" spans="1:20" x14ac:dyDescent="0.25">
      <c r="E1958" s="2" t="s">
        <v>15</v>
      </c>
      <c r="F1958" s="2" t="s">
        <v>16</v>
      </c>
      <c r="G1958" s="2" t="s">
        <v>89</v>
      </c>
      <c r="H1958" s="2" t="s">
        <v>90</v>
      </c>
      <c r="I1958" s="2" t="s">
        <v>19</v>
      </c>
      <c r="J1958" s="2" t="s">
        <v>20</v>
      </c>
      <c r="K1958" s="2" t="s">
        <v>21</v>
      </c>
      <c r="L1958" s="2" t="s">
        <v>22</v>
      </c>
    </row>
    <row r="1959" spans="1:20" x14ac:dyDescent="0.25">
      <c r="E1959">
        <v>2149</v>
      </c>
      <c r="F1959">
        <v>90</v>
      </c>
      <c r="G1959">
        <v>307</v>
      </c>
      <c r="H1959">
        <v>70.099999999999994</v>
      </c>
      <c r="I1959">
        <v>57.1</v>
      </c>
      <c r="J1959">
        <v>463</v>
      </c>
      <c r="K1959" t="s">
        <v>1067</v>
      </c>
      <c r="L1959">
        <v>28.5</v>
      </c>
    </row>
    <row r="1960" spans="1:20" x14ac:dyDescent="0.25">
      <c r="E1960" s="2" t="s">
        <v>92</v>
      </c>
      <c r="F1960" t="s">
        <v>1051</v>
      </c>
    </row>
    <row r="1961" spans="1:20" x14ac:dyDescent="0.25">
      <c r="E1961" s="2" t="s">
        <v>94</v>
      </c>
      <c r="F1961" t="s">
        <v>1068</v>
      </c>
    </row>
    <row r="1962" spans="1:20" x14ac:dyDescent="0.25">
      <c r="E1962" s="2" t="s">
        <v>82</v>
      </c>
      <c r="F1962">
        <v>0</v>
      </c>
    </row>
    <row r="1963" spans="1:20" x14ac:dyDescent="0.25">
      <c r="E1963" t="s">
        <v>96</v>
      </c>
      <c r="F1963">
        <f>2149-F1962</f>
        <v>2149</v>
      </c>
    </row>
    <row r="1965" spans="1:20" ht="15.75" x14ac:dyDescent="0.25">
      <c r="A1965" s="1" t="s">
        <v>0</v>
      </c>
      <c r="B1965" s="2" t="s">
        <v>1069</v>
      </c>
    </row>
    <row r="1967" spans="1:20" ht="15.75" x14ac:dyDescent="0.25">
      <c r="A1967" s="1" t="s">
        <v>2</v>
      </c>
    </row>
    <row r="1968" spans="1:20" x14ac:dyDescent="0.25">
      <c r="A1968" s="2" t="s">
        <v>3</v>
      </c>
      <c r="B1968" s="2" t="s">
        <v>4</v>
      </c>
      <c r="C1968" s="2" t="s">
        <v>5</v>
      </c>
      <c r="D1968" s="2" t="s">
        <v>6</v>
      </c>
      <c r="E1968" s="2" t="s">
        <v>7</v>
      </c>
      <c r="F1968" s="2" t="s">
        <v>8</v>
      </c>
      <c r="G1968" s="2" t="s">
        <v>9</v>
      </c>
      <c r="H1968" s="2" t="s">
        <v>10</v>
      </c>
      <c r="I1968" s="2" t="s">
        <v>11</v>
      </c>
      <c r="J1968" s="2" t="s">
        <v>12</v>
      </c>
      <c r="K1968" s="2" t="s">
        <v>13</v>
      </c>
      <c r="L1968" s="2" t="s">
        <v>14</v>
      </c>
      <c r="M1968" s="2" t="s">
        <v>15</v>
      </c>
      <c r="N1968" s="2" t="s">
        <v>16</v>
      </c>
      <c r="O1968" s="2" t="s">
        <v>17</v>
      </c>
      <c r="P1968" s="2" t="s">
        <v>18</v>
      </c>
      <c r="Q1968" s="2" t="s">
        <v>19</v>
      </c>
      <c r="R1968" s="2" t="s">
        <v>20</v>
      </c>
      <c r="S1968" s="2" t="s">
        <v>21</v>
      </c>
      <c r="T1968" s="2" t="s">
        <v>22</v>
      </c>
    </row>
    <row r="1969" spans="1:20" x14ac:dyDescent="0.25">
      <c r="A1969" t="s">
        <v>23</v>
      </c>
      <c r="B1969" t="s">
        <v>33</v>
      </c>
      <c r="C1969" t="s">
        <v>34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</row>
    <row r="1970" spans="1:20" x14ac:dyDescent="0.25">
      <c r="A1970" t="s">
        <v>23</v>
      </c>
      <c r="C1970" t="s">
        <v>40</v>
      </c>
      <c r="D1970">
        <v>1</v>
      </c>
      <c r="E1970">
        <v>550</v>
      </c>
      <c r="F1970">
        <v>7</v>
      </c>
      <c r="G1970">
        <v>53</v>
      </c>
      <c r="H1970">
        <v>29.5</v>
      </c>
      <c r="I1970">
        <v>17.5</v>
      </c>
      <c r="J1970">
        <v>0</v>
      </c>
      <c r="K1970">
        <v>51.5</v>
      </c>
      <c r="L1970">
        <v>15</v>
      </c>
      <c r="M1970">
        <v>550</v>
      </c>
      <c r="N1970">
        <v>7</v>
      </c>
      <c r="O1970">
        <v>53</v>
      </c>
      <c r="P1970">
        <v>29.5</v>
      </c>
      <c r="Q1970">
        <v>17.5</v>
      </c>
      <c r="R1970">
        <v>0</v>
      </c>
      <c r="S1970">
        <v>51.5</v>
      </c>
      <c r="T1970">
        <v>15</v>
      </c>
    </row>
    <row r="1971" spans="1:20" x14ac:dyDescent="0.25">
      <c r="A1971" t="s">
        <v>23</v>
      </c>
      <c r="B1971" t="s">
        <v>607</v>
      </c>
      <c r="C1971" t="s">
        <v>1070</v>
      </c>
      <c r="D1971">
        <v>2</v>
      </c>
      <c r="E1971">
        <v>260</v>
      </c>
      <c r="F1971">
        <v>6</v>
      </c>
      <c r="G1971">
        <v>28</v>
      </c>
      <c r="H1971">
        <v>14</v>
      </c>
      <c r="I1971">
        <v>2</v>
      </c>
      <c r="J1971">
        <v>0</v>
      </c>
      <c r="K1971">
        <v>210</v>
      </c>
      <c r="L1971">
        <v>0</v>
      </c>
      <c r="M1971">
        <v>130</v>
      </c>
      <c r="N1971" t="s">
        <v>61</v>
      </c>
      <c r="O1971" t="s">
        <v>169</v>
      </c>
      <c r="P1971" t="s">
        <v>26</v>
      </c>
      <c r="Q1971" t="s">
        <v>29</v>
      </c>
      <c r="S1971" t="s">
        <v>406</v>
      </c>
    </row>
    <row r="1972" spans="1:20" x14ac:dyDescent="0.25">
      <c r="A1972" t="s">
        <v>23</v>
      </c>
      <c r="C1972" t="s">
        <v>1071</v>
      </c>
      <c r="D1972">
        <v>1</v>
      </c>
      <c r="E1972">
        <v>85</v>
      </c>
      <c r="F1972">
        <v>17.131</v>
      </c>
      <c r="G1972">
        <v>22.41</v>
      </c>
      <c r="H1972">
        <v>0.18</v>
      </c>
      <c r="I1972">
        <v>0.88</v>
      </c>
      <c r="K1972">
        <v>1.66</v>
      </c>
      <c r="L1972">
        <v>2.3239999999999998</v>
      </c>
      <c r="M1972">
        <v>85</v>
      </c>
      <c r="N1972" t="s">
        <v>1072</v>
      </c>
      <c r="O1972" t="s">
        <v>1073</v>
      </c>
      <c r="P1972" t="s">
        <v>150</v>
      </c>
      <c r="Q1972" t="s">
        <v>1074</v>
      </c>
      <c r="S1972" t="s">
        <v>1075</v>
      </c>
      <c r="T1972" t="s">
        <v>921</v>
      </c>
    </row>
    <row r="1973" spans="1:20" x14ac:dyDescent="0.25">
      <c r="A1973" t="s">
        <v>23</v>
      </c>
      <c r="C1973" t="s">
        <v>98</v>
      </c>
      <c r="D1973">
        <v>1</v>
      </c>
      <c r="E1973">
        <v>84</v>
      </c>
      <c r="F1973">
        <v>14.741</v>
      </c>
      <c r="G1973">
        <v>21.45</v>
      </c>
      <c r="H1973">
        <v>0.49</v>
      </c>
      <c r="I1973">
        <v>1.0900000000000001</v>
      </c>
      <c r="J1973">
        <v>0</v>
      </c>
      <c r="K1973">
        <v>1.48</v>
      </c>
      <c r="L1973">
        <v>3.552</v>
      </c>
      <c r="M1973">
        <v>84</v>
      </c>
      <c r="N1973" t="s">
        <v>99</v>
      </c>
      <c r="O1973" t="s">
        <v>100</v>
      </c>
      <c r="P1973" t="s">
        <v>101</v>
      </c>
      <c r="Q1973" t="s">
        <v>102</v>
      </c>
      <c r="R1973" t="s">
        <v>30</v>
      </c>
      <c r="S1973" t="s">
        <v>103</v>
      </c>
      <c r="T1973" t="s">
        <v>104</v>
      </c>
    </row>
    <row r="1974" spans="1:20" x14ac:dyDescent="0.25">
      <c r="A1974" t="s">
        <v>51</v>
      </c>
      <c r="C1974" t="s">
        <v>1076</v>
      </c>
      <c r="D1974">
        <v>2</v>
      </c>
      <c r="E1974">
        <v>120</v>
      </c>
      <c r="F1974">
        <v>0</v>
      </c>
      <c r="G1974">
        <v>10</v>
      </c>
      <c r="H1974">
        <v>10</v>
      </c>
      <c r="I1974">
        <v>0</v>
      </c>
      <c r="J1974">
        <v>0</v>
      </c>
      <c r="K1974">
        <v>380</v>
      </c>
      <c r="L1974">
        <v>0</v>
      </c>
      <c r="M1974">
        <v>60</v>
      </c>
      <c r="N1974">
        <v>0</v>
      </c>
      <c r="O1974">
        <v>5</v>
      </c>
      <c r="P1974">
        <v>5</v>
      </c>
      <c r="Q1974">
        <v>0</v>
      </c>
      <c r="R1974">
        <v>0</v>
      </c>
      <c r="S1974">
        <v>190</v>
      </c>
      <c r="T1974">
        <v>0</v>
      </c>
    </row>
    <row r="1975" spans="1:20" x14ac:dyDescent="0.25">
      <c r="A1975" t="s">
        <v>51</v>
      </c>
      <c r="C1975" t="s">
        <v>673</v>
      </c>
      <c r="D1975">
        <v>1</v>
      </c>
      <c r="E1975">
        <v>304</v>
      </c>
      <c r="F1975">
        <v>7.6334</v>
      </c>
      <c r="G1975">
        <v>57.473500000000001</v>
      </c>
      <c r="H1975">
        <v>2.6004999999999998</v>
      </c>
      <c r="I1975">
        <v>12.207700000000001</v>
      </c>
      <c r="J1975">
        <v>11.111700000000001</v>
      </c>
      <c r="K1975">
        <v>563.5752</v>
      </c>
      <c r="L1975">
        <v>6.0647000000000002</v>
      </c>
      <c r="M1975">
        <v>304</v>
      </c>
      <c r="N1975">
        <v>7.6334</v>
      </c>
      <c r="O1975">
        <v>57.473500000000001</v>
      </c>
      <c r="P1975">
        <v>2.6004999999999998</v>
      </c>
      <c r="Q1975">
        <v>12.207700000000001</v>
      </c>
      <c r="R1975">
        <v>11.111700000000001</v>
      </c>
      <c r="S1975">
        <v>563.5752</v>
      </c>
      <c r="T1975">
        <v>6.0647000000000002</v>
      </c>
    </row>
    <row r="1976" spans="1:20" x14ac:dyDescent="0.25">
      <c r="A1976" t="s">
        <v>51</v>
      </c>
      <c r="B1976" t="s">
        <v>692</v>
      </c>
      <c r="C1976" t="s">
        <v>1077</v>
      </c>
      <c r="D1976">
        <v>0.25</v>
      </c>
      <c r="E1976">
        <v>42.5</v>
      </c>
      <c r="F1976">
        <v>1</v>
      </c>
      <c r="G1976">
        <v>3.25</v>
      </c>
      <c r="H1976">
        <v>2.25</v>
      </c>
      <c r="I1976">
        <v>4</v>
      </c>
      <c r="J1976">
        <v>0</v>
      </c>
      <c r="K1976">
        <v>220</v>
      </c>
      <c r="L1976">
        <v>0.25</v>
      </c>
      <c r="M1976">
        <v>170</v>
      </c>
      <c r="N1976" t="s">
        <v>143</v>
      </c>
      <c r="O1976" t="s">
        <v>180</v>
      </c>
      <c r="P1976" t="s">
        <v>164</v>
      </c>
      <c r="Q1976" t="s">
        <v>323</v>
      </c>
      <c r="R1976" t="s">
        <v>30</v>
      </c>
      <c r="S1976" t="s">
        <v>1078</v>
      </c>
      <c r="T1976" t="s">
        <v>29</v>
      </c>
    </row>
    <row r="1977" spans="1:20" x14ac:dyDescent="0.25">
      <c r="A1977" t="s">
        <v>51</v>
      </c>
      <c r="C1977" t="s">
        <v>183</v>
      </c>
      <c r="D1977">
        <v>1</v>
      </c>
      <c r="E1977">
        <v>22</v>
      </c>
      <c r="F1977">
        <v>3.2349999999999999</v>
      </c>
      <c r="G1977">
        <v>4.79</v>
      </c>
      <c r="H1977">
        <v>0.25</v>
      </c>
      <c r="I1977">
        <v>1.08</v>
      </c>
      <c r="J1977">
        <v>0</v>
      </c>
      <c r="K1977">
        <v>6.15</v>
      </c>
      <c r="L1977">
        <v>1.476</v>
      </c>
      <c r="M1977">
        <v>22</v>
      </c>
      <c r="N1977" t="s">
        <v>184</v>
      </c>
      <c r="O1977" t="s">
        <v>185</v>
      </c>
      <c r="P1977" t="s">
        <v>186</v>
      </c>
      <c r="Q1977" t="s">
        <v>187</v>
      </c>
      <c r="R1977" t="s">
        <v>30</v>
      </c>
      <c r="S1977" t="s">
        <v>188</v>
      </c>
      <c r="T1977" t="s">
        <v>189</v>
      </c>
    </row>
    <row r="1978" spans="1:20" x14ac:dyDescent="0.25">
      <c r="A1978" t="s">
        <v>51</v>
      </c>
      <c r="C1978" t="s">
        <v>1079</v>
      </c>
      <c r="D1978">
        <v>1</v>
      </c>
      <c r="E1978">
        <v>159</v>
      </c>
      <c r="G1978">
        <v>8</v>
      </c>
      <c r="H1978">
        <v>7.87</v>
      </c>
      <c r="I1978">
        <v>13.63</v>
      </c>
      <c r="J1978">
        <v>11.05</v>
      </c>
      <c r="K1978">
        <v>341.7</v>
      </c>
      <c r="L1978">
        <v>0</v>
      </c>
      <c r="M1978">
        <v>159</v>
      </c>
      <c r="O1978" t="s">
        <v>1080</v>
      </c>
      <c r="P1978" t="s">
        <v>1081</v>
      </c>
      <c r="Q1978" t="s">
        <v>1082</v>
      </c>
      <c r="R1978" t="s">
        <v>1083</v>
      </c>
      <c r="S1978" t="s">
        <v>1084</v>
      </c>
      <c r="T1978" t="s">
        <v>38</v>
      </c>
    </row>
    <row r="1979" spans="1:20" x14ac:dyDescent="0.25">
      <c r="A1979" t="s">
        <v>51</v>
      </c>
      <c r="C1979" t="s">
        <v>816</v>
      </c>
      <c r="D1979">
        <v>2</v>
      </c>
      <c r="E1979">
        <v>154</v>
      </c>
      <c r="F1979">
        <v>3.4279999999999999</v>
      </c>
      <c r="G1979">
        <v>28.24</v>
      </c>
      <c r="H1979">
        <v>1.88</v>
      </c>
      <c r="I1979">
        <v>6.22</v>
      </c>
      <c r="J1979">
        <v>0</v>
      </c>
      <c r="K1979">
        <v>294.64</v>
      </c>
      <c r="L1979">
        <v>2.3199999999999998</v>
      </c>
      <c r="M1979">
        <v>77</v>
      </c>
      <c r="N1979" t="s">
        <v>817</v>
      </c>
      <c r="O1979" t="s">
        <v>818</v>
      </c>
      <c r="P1979" t="s">
        <v>819</v>
      </c>
      <c r="Q1979" t="s">
        <v>820</v>
      </c>
      <c r="R1979" t="s">
        <v>30</v>
      </c>
      <c r="S1979" t="s">
        <v>821</v>
      </c>
      <c r="T1979" t="s">
        <v>822</v>
      </c>
    </row>
    <row r="1980" spans="1:20" x14ac:dyDescent="0.25">
      <c r="A1980" t="s">
        <v>122</v>
      </c>
      <c r="B1980" t="s">
        <v>1085</v>
      </c>
      <c r="C1980" t="s">
        <v>1086</v>
      </c>
      <c r="D1980">
        <v>1</v>
      </c>
      <c r="E1980">
        <v>270</v>
      </c>
      <c r="F1980">
        <v>22</v>
      </c>
      <c r="G1980">
        <v>28</v>
      </c>
      <c r="H1980">
        <v>16</v>
      </c>
      <c r="I1980">
        <v>2</v>
      </c>
      <c r="J1980">
        <v>20</v>
      </c>
      <c r="K1980">
        <v>50</v>
      </c>
      <c r="L1980">
        <v>1</v>
      </c>
      <c r="M1980">
        <v>270</v>
      </c>
      <c r="N1980" t="s">
        <v>324</v>
      </c>
      <c r="O1980" t="s">
        <v>516</v>
      </c>
      <c r="P1980" t="s">
        <v>323</v>
      </c>
      <c r="Q1980" t="s">
        <v>56</v>
      </c>
      <c r="R1980" t="s">
        <v>72</v>
      </c>
      <c r="S1980" t="s">
        <v>266</v>
      </c>
      <c r="T1980" t="s">
        <v>29</v>
      </c>
    </row>
    <row r="1983" spans="1:20" x14ac:dyDescent="0.25">
      <c r="A1983" s="2" t="s">
        <v>79</v>
      </c>
    </row>
    <row r="1984" spans="1:20" x14ac:dyDescent="0.25">
      <c r="A1984" t="s">
        <v>989</v>
      </c>
    </row>
    <row r="1986" spans="1:20" x14ac:dyDescent="0.25">
      <c r="A1986" s="2" t="s">
        <v>88</v>
      </c>
    </row>
    <row r="1987" spans="1:20" x14ac:dyDescent="0.25">
      <c r="E1987" s="2" t="s">
        <v>15</v>
      </c>
      <c r="F1987" s="2" t="s">
        <v>16</v>
      </c>
      <c r="G1987" s="2" t="s">
        <v>89</v>
      </c>
      <c r="H1987" s="2" t="s">
        <v>90</v>
      </c>
      <c r="I1987" s="2" t="s">
        <v>19</v>
      </c>
      <c r="J1987" s="2" t="s">
        <v>20</v>
      </c>
      <c r="K1987" s="2" t="s">
        <v>21</v>
      </c>
      <c r="L1987" s="2" t="s">
        <v>22</v>
      </c>
    </row>
    <row r="1988" spans="1:20" x14ac:dyDescent="0.25">
      <c r="E1988">
        <v>2050.5</v>
      </c>
      <c r="F1988">
        <v>82.17</v>
      </c>
      <c r="G1988">
        <v>264.61</v>
      </c>
      <c r="H1988">
        <v>85.02</v>
      </c>
      <c r="I1988">
        <v>60.61</v>
      </c>
      <c r="J1988">
        <v>42.16</v>
      </c>
      <c r="K1988" t="s">
        <v>1087</v>
      </c>
      <c r="L1988">
        <v>31.99</v>
      </c>
    </row>
    <row r="1989" spans="1:20" x14ac:dyDescent="0.25">
      <c r="E1989" s="2" t="s">
        <v>92</v>
      </c>
      <c r="F1989" t="s">
        <v>1051</v>
      </c>
    </row>
    <row r="1990" spans="1:20" x14ac:dyDescent="0.25">
      <c r="E1990" s="2" t="s">
        <v>94</v>
      </c>
      <c r="F1990" t="s">
        <v>1088</v>
      </c>
    </row>
    <row r="1991" spans="1:20" x14ac:dyDescent="0.25">
      <c r="E1991" s="2" t="s">
        <v>82</v>
      </c>
      <c r="F1991">
        <v>0</v>
      </c>
    </row>
    <row r="1992" spans="1:20" x14ac:dyDescent="0.25">
      <c r="E1992" t="s">
        <v>96</v>
      </c>
      <c r="F1992">
        <f>2050.5-F1991</f>
        <v>2050.5</v>
      </c>
    </row>
    <row r="1994" spans="1:20" ht="15.75" x14ac:dyDescent="0.25">
      <c r="A1994" s="1" t="s">
        <v>0</v>
      </c>
      <c r="B1994" s="2" t="s">
        <v>1089</v>
      </c>
    </row>
    <row r="1996" spans="1:20" ht="15.75" x14ac:dyDescent="0.25">
      <c r="A1996" s="1" t="s">
        <v>2</v>
      </c>
    </row>
    <row r="1997" spans="1:20" x14ac:dyDescent="0.25">
      <c r="A1997" s="2" t="s">
        <v>3</v>
      </c>
      <c r="B1997" s="2" t="s">
        <v>4</v>
      </c>
      <c r="C1997" s="2" t="s">
        <v>5</v>
      </c>
      <c r="D1997" s="2" t="s">
        <v>6</v>
      </c>
      <c r="E1997" s="2" t="s">
        <v>7</v>
      </c>
      <c r="F1997" s="2" t="s">
        <v>8</v>
      </c>
      <c r="G1997" s="2" t="s">
        <v>9</v>
      </c>
      <c r="H1997" s="2" t="s">
        <v>10</v>
      </c>
      <c r="I1997" s="2" t="s">
        <v>11</v>
      </c>
      <c r="J1997" s="2" t="s">
        <v>12</v>
      </c>
      <c r="K1997" s="2" t="s">
        <v>13</v>
      </c>
      <c r="L1997" s="2" t="s">
        <v>14</v>
      </c>
      <c r="M1997" s="2" t="s">
        <v>15</v>
      </c>
      <c r="N1997" s="2" t="s">
        <v>16</v>
      </c>
      <c r="O1997" s="2" t="s">
        <v>17</v>
      </c>
      <c r="P1997" s="2" t="s">
        <v>18</v>
      </c>
      <c r="Q1997" s="2" t="s">
        <v>19</v>
      </c>
      <c r="R1997" s="2" t="s">
        <v>20</v>
      </c>
      <c r="S1997" s="2" t="s">
        <v>21</v>
      </c>
      <c r="T1997" s="2" t="s">
        <v>22</v>
      </c>
    </row>
    <row r="1998" spans="1:20" x14ac:dyDescent="0.25">
      <c r="A1998" t="s">
        <v>23</v>
      </c>
      <c r="B1998" t="s">
        <v>24</v>
      </c>
      <c r="C1998" t="s">
        <v>25</v>
      </c>
      <c r="D1998">
        <v>0.5</v>
      </c>
      <c r="E1998">
        <v>30</v>
      </c>
      <c r="F1998">
        <v>3.5</v>
      </c>
      <c r="G1998">
        <v>4</v>
      </c>
      <c r="H1998">
        <v>1.25</v>
      </c>
      <c r="I1998">
        <v>0.5</v>
      </c>
      <c r="J1998">
        <v>0</v>
      </c>
      <c r="K1998">
        <v>80</v>
      </c>
      <c r="L1998">
        <v>0.25</v>
      </c>
      <c r="M1998">
        <v>60</v>
      </c>
      <c r="N1998" t="s">
        <v>26</v>
      </c>
      <c r="O1998" t="s">
        <v>27</v>
      </c>
      <c r="P1998" t="s">
        <v>28</v>
      </c>
      <c r="Q1998" t="s">
        <v>29</v>
      </c>
      <c r="R1998" t="s">
        <v>30</v>
      </c>
      <c r="S1998" t="s">
        <v>31</v>
      </c>
      <c r="T1998" t="s">
        <v>32</v>
      </c>
    </row>
    <row r="1999" spans="1:20" x14ac:dyDescent="0.25">
      <c r="A1999" t="s">
        <v>23</v>
      </c>
      <c r="B1999" t="s">
        <v>736</v>
      </c>
      <c r="C1999" t="s">
        <v>1090</v>
      </c>
      <c r="D1999">
        <v>1.5</v>
      </c>
      <c r="E1999">
        <v>255</v>
      </c>
      <c r="F1999">
        <v>0</v>
      </c>
      <c r="G1999">
        <v>94.5</v>
      </c>
      <c r="H1999">
        <v>4.9499999999999993</v>
      </c>
      <c r="I1999">
        <v>18</v>
      </c>
      <c r="J1999">
        <v>0</v>
      </c>
      <c r="K1999">
        <v>0</v>
      </c>
      <c r="L1999">
        <v>0</v>
      </c>
      <c r="M1999">
        <v>170</v>
      </c>
      <c r="N1999" t="s">
        <v>38</v>
      </c>
      <c r="O1999" t="s">
        <v>1091</v>
      </c>
      <c r="P1999" t="s">
        <v>1092</v>
      </c>
      <c r="Q1999" t="s">
        <v>54</v>
      </c>
      <c r="R1999" t="s">
        <v>30</v>
      </c>
      <c r="S1999" t="s">
        <v>30</v>
      </c>
      <c r="T1999" t="s">
        <v>38</v>
      </c>
    </row>
    <row r="2000" spans="1:20" x14ac:dyDescent="0.25">
      <c r="A2000" t="s">
        <v>23</v>
      </c>
      <c r="B2000" t="s">
        <v>1093</v>
      </c>
      <c r="C2000" t="s">
        <v>1094</v>
      </c>
      <c r="D2000">
        <v>0.75</v>
      </c>
      <c r="E2000">
        <v>126</v>
      </c>
      <c r="F2000">
        <v>0.75</v>
      </c>
      <c r="G2000">
        <v>6</v>
      </c>
      <c r="H2000">
        <v>9.75</v>
      </c>
      <c r="I2000">
        <v>3.75</v>
      </c>
      <c r="J2000">
        <v>0</v>
      </c>
      <c r="K2000">
        <v>90</v>
      </c>
      <c r="L2000">
        <v>0</v>
      </c>
      <c r="M2000">
        <v>168</v>
      </c>
      <c r="N2000" t="s">
        <v>29</v>
      </c>
      <c r="O2000" t="s">
        <v>27</v>
      </c>
      <c r="P2000" t="s">
        <v>180</v>
      </c>
      <c r="Q2000" t="s">
        <v>36</v>
      </c>
      <c r="R2000" t="s">
        <v>62</v>
      </c>
      <c r="S2000" t="s">
        <v>1095</v>
      </c>
      <c r="T2000" t="s">
        <v>60</v>
      </c>
    </row>
    <row r="2001" spans="1:20" x14ac:dyDescent="0.25">
      <c r="A2001" t="s">
        <v>23</v>
      </c>
      <c r="B2001" t="s">
        <v>33</v>
      </c>
      <c r="C2001" t="s">
        <v>34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</row>
    <row r="2002" spans="1:20" x14ac:dyDescent="0.25">
      <c r="A2002" t="s">
        <v>23</v>
      </c>
      <c r="B2002" t="s">
        <v>1096</v>
      </c>
      <c r="C2002" t="s">
        <v>1097</v>
      </c>
      <c r="D2002">
        <v>1.25</v>
      </c>
      <c r="E2002">
        <v>175</v>
      </c>
      <c r="F2002">
        <v>36.25</v>
      </c>
      <c r="G2002">
        <v>45</v>
      </c>
      <c r="H2002">
        <v>0</v>
      </c>
      <c r="I2002">
        <v>1.25</v>
      </c>
      <c r="J2002">
        <v>0</v>
      </c>
      <c r="K2002">
        <v>12.5</v>
      </c>
      <c r="L2002">
        <v>3.75</v>
      </c>
      <c r="M2002">
        <v>140</v>
      </c>
      <c r="N2002" t="s">
        <v>489</v>
      </c>
      <c r="O2002" t="s">
        <v>1061</v>
      </c>
      <c r="P2002" t="s">
        <v>38</v>
      </c>
      <c r="Q2002" t="s">
        <v>29</v>
      </c>
      <c r="R2002" t="s">
        <v>30</v>
      </c>
      <c r="S2002" t="s">
        <v>170</v>
      </c>
      <c r="T2002" t="s">
        <v>61</v>
      </c>
    </row>
    <row r="2003" spans="1:20" x14ac:dyDescent="0.25">
      <c r="A2003" t="s">
        <v>23</v>
      </c>
      <c r="B2003" t="s">
        <v>200</v>
      </c>
      <c r="C2003" t="s">
        <v>201</v>
      </c>
      <c r="D2003">
        <v>1.5</v>
      </c>
      <c r="E2003">
        <v>135</v>
      </c>
      <c r="F2003">
        <v>9</v>
      </c>
      <c r="G2003">
        <v>13.5</v>
      </c>
      <c r="H2003">
        <v>5.25</v>
      </c>
      <c r="I2003">
        <v>9</v>
      </c>
      <c r="J2003">
        <v>0</v>
      </c>
      <c r="K2003">
        <v>165</v>
      </c>
      <c r="L2003">
        <v>3</v>
      </c>
      <c r="M2003">
        <v>90</v>
      </c>
      <c r="N2003">
        <v>6</v>
      </c>
      <c r="O2003">
        <v>9</v>
      </c>
      <c r="P2003">
        <v>3.5</v>
      </c>
      <c r="Q2003">
        <v>6</v>
      </c>
      <c r="R2003">
        <v>0</v>
      </c>
      <c r="S2003">
        <v>110</v>
      </c>
      <c r="T2003">
        <v>2</v>
      </c>
    </row>
    <row r="2004" spans="1:20" x14ac:dyDescent="0.25">
      <c r="A2004" t="s">
        <v>23</v>
      </c>
      <c r="C2004" t="s">
        <v>98</v>
      </c>
      <c r="D2004">
        <v>1</v>
      </c>
      <c r="E2004">
        <v>84</v>
      </c>
      <c r="F2004">
        <v>14.741</v>
      </c>
      <c r="G2004">
        <v>21.45</v>
      </c>
      <c r="H2004">
        <v>0.49</v>
      </c>
      <c r="I2004">
        <v>1.0900000000000001</v>
      </c>
      <c r="J2004">
        <v>0</v>
      </c>
      <c r="K2004">
        <v>1.48</v>
      </c>
      <c r="L2004">
        <v>3.552</v>
      </c>
      <c r="M2004">
        <v>84</v>
      </c>
      <c r="N2004" t="s">
        <v>99</v>
      </c>
      <c r="O2004" t="s">
        <v>100</v>
      </c>
      <c r="P2004" t="s">
        <v>101</v>
      </c>
      <c r="Q2004" t="s">
        <v>102</v>
      </c>
      <c r="R2004" t="s">
        <v>30</v>
      </c>
      <c r="S2004" t="s">
        <v>103</v>
      </c>
      <c r="T2004" t="s">
        <v>104</v>
      </c>
    </row>
    <row r="2005" spans="1:20" x14ac:dyDescent="0.25">
      <c r="A2005" t="s">
        <v>23</v>
      </c>
      <c r="C2005" t="s">
        <v>105</v>
      </c>
      <c r="D2005">
        <v>1</v>
      </c>
      <c r="E2005">
        <v>35</v>
      </c>
      <c r="F2005">
        <v>6.7930000000000001</v>
      </c>
      <c r="G2005">
        <v>8.89</v>
      </c>
      <c r="H2005">
        <v>0.11</v>
      </c>
      <c r="I2005">
        <v>0.63</v>
      </c>
      <c r="K2005">
        <v>0.74</v>
      </c>
      <c r="L2005">
        <v>1.258</v>
      </c>
      <c r="M2005">
        <v>35</v>
      </c>
      <c r="N2005" t="s">
        <v>106</v>
      </c>
      <c r="O2005" t="s">
        <v>107</v>
      </c>
      <c r="P2005" t="s">
        <v>108</v>
      </c>
      <c r="Q2005" t="s">
        <v>109</v>
      </c>
      <c r="S2005" t="s">
        <v>110</v>
      </c>
      <c r="T2005" t="s">
        <v>111</v>
      </c>
    </row>
    <row r="2006" spans="1:20" x14ac:dyDescent="0.25">
      <c r="A2006" t="s">
        <v>51</v>
      </c>
      <c r="C2006" t="s">
        <v>834</v>
      </c>
      <c r="D2006">
        <v>1</v>
      </c>
      <c r="E2006">
        <v>218</v>
      </c>
      <c r="G2006">
        <v>45.84</v>
      </c>
      <c r="H2006">
        <v>1.62</v>
      </c>
      <c r="I2006">
        <v>4.5199999999999996</v>
      </c>
      <c r="J2006">
        <v>0</v>
      </c>
      <c r="K2006">
        <v>1.95</v>
      </c>
      <c r="L2006">
        <v>3.51</v>
      </c>
      <c r="M2006">
        <v>218</v>
      </c>
      <c r="O2006" t="s">
        <v>835</v>
      </c>
      <c r="P2006" t="s">
        <v>836</v>
      </c>
      <c r="Q2006" t="s">
        <v>837</v>
      </c>
      <c r="R2006" t="s">
        <v>30</v>
      </c>
      <c r="S2006" t="s">
        <v>838</v>
      </c>
      <c r="T2006" t="s">
        <v>356</v>
      </c>
    </row>
    <row r="2007" spans="1:20" x14ac:dyDescent="0.25">
      <c r="A2007" t="s">
        <v>122</v>
      </c>
      <c r="C2007" t="s">
        <v>689</v>
      </c>
      <c r="D2007">
        <v>1</v>
      </c>
      <c r="E2007">
        <v>92</v>
      </c>
      <c r="F2007">
        <v>2.5</v>
      </c>
      <c r="G2007">
        <v>6.375</v>
      </c>
      <c r="H2007">
        <v>6.95</v>
      </c>
      <c r="I2007">
        <v>2.9750000000000001</v>
      </c>
      <c r="J2007">
        <v>0</v>
      </c>
      <c r="K2007">
        <v>1183</v>
      </c>
      <c r="L2007">
        <v>2.8250000000000002</v>
      </c>
      <c r="M2007">
        <v>92</v>
      </c>
      <c r="N2007">
        <v>2.5</v>
      </c>
      <c r="O2007">
        <v>6.375</v>
      </c>
      <c r="P2007">
        <v>6.95</v>
      </c>
      <c r="Q2007">
        <v>2.9750000000000001</v>
      </c>
      <c r="R2007">
        <v>0</v>
      </c>
      <c r="S2007">
        <v>1183</v>
      </c>
      <c r="T2007">
        <v>2.8250000000000002</v>
      </c>
    </row>
    <row r="2008" spans="1:20" x14ac:dyDescent="0.25">
      <c r="A2008" t="s">
        <v>122</v>
      </c>
      <c r="B2008" t="s">
        <v>511</v>
      </c>
      <c r="C2008" t="s">
        <v>1018</v>
      </c>
      <c r="D2008">
        <v>1</v>
      </c>
      <c r="E2008">
        <v>50</v>
      </c>
      <c r="F2008">
        <v>0</v>
      </c>
      <c r="G2008">
        <v>4</v>
      </c>
      <c r="H2008">
        <v>2</v>
      </c>
      <c r="I2008">
        <v>2</v>
      </c>
      <c r="J2008">
        <v>0</v>
      </c>
      <c r="K2008">
        <v>50</v>
      </c>
      <c r="L2008">
        <v>1</v>
      </c>
      <c r="M2008">
        <v>50</v>
      </c>
      <c r="N2008" t="s">
        <v>38</v>
      </c>
      <c r="O2008" t="s">
        <v>143</v>
      </c>
      <c r="P2008" t="s">
        <v>56</v>
      </c>
      <c r="Q2008" t="s">
        <v>56</v>
      </c>
      <c r="R2008" t="s">
        <v>30</v>
      </c>
      <c r="S2008" t="s">
        <v>266</v>
      </c>
      <c r="T2008" t="s">
        <v>29</v>
      </c>
    </row>
    <row r="2009" spans="1:20" x14ac:dyDescent="0.25">
      <c r="A2009" t="s">
        <v>122</v>
      </c>
      <c r="C2009" t="s">
        <v>673</v>
      </c>
      <c r="D2009">
        <v>1</v>
      </c>
      <c r="E2009">
        <v>304</v>
      </c>
      <c r="F2009">
        <v>7.6334</v>
      </c>
      <c r="G2009">
        <v>57.473500000000001</v>
      </c>
      <c r="H2009">
        <v>2.6004999999999998</v>
      </c>
      <c r="I2009">
        <v>12.207700000000001</v>
      </c>
      <c r="J2009">
        <v>11.111700000000001</v>
      </c>
      <c r="K2009">
        <v>563.5752</v>
      </c>
      <c r="L2009">
        <v>6.0647000000000002</v>
      </c>
      <c r="M2009">
        <v>304</v>
      </c>
      <c r="N2009">
        <v>7.6334</v>
      </c>
      <c r="O2009">
        <v>57.473500000000001</v>
      </c>
      <c r="P2009">
        <v>2.6004999999999998</v>
      </c>
      <c r="Q2009">
        <v>12.207700000000001</v>
      </c>
      <c r="R2009">
        <v>11.111700000000001</v>
      </c>
      <c r="S2009">
        <v>563.5752</v>
      </c>
      <c r="T2009">
        <v>6.0647000000000002</v>
      </c>
    </row>
    <row r="2010" spans="1:20" x14ac:dyDescent="0.25">
      <c r="A2010" t="s">
        <v>122</v>
      </c>
      <c r="B2010" t="s">
        <v>692</v>
      </c>
      <c r="C2010" t="s">
        <v>1077</v>
      </c>
      <c r="D2010">
        <v>0.5</v>
      </c>
      <c r="E2010">
        <v>85</v>
      </c>
      <c r="F2010">
        <v>2</v>
      </c>
      <c r="G2010">
        <v>6.5</v>
      </c>
      <c r="H2010">
        <v>4.5</v>
      </c>
      <c r="I2010">
        <v>8</v>
      </c>
      <c r="J2010">
        <v>0</v>
      </c>
      <c r="K2010">
        <v>440</v>
      </c>
      <c r="L2010">
        <v>0.5</v>
      </c>
      <c r="M2010">
        <v>170</v>
      </c>
      <c r="N2010" t="s">
        <v>143</v>
      </c>
      <c r="O2010" t="s">
        <v>180</v>
      </c>
      <c r="P2010" t="s">
        <v>164</v>
      </c>
      <c r="Q2010" t="s">
        <v>323</v>
      </c>
      <c r="R2010" t="s">
        <v>30</v>
      </c>
      <c r="S2010" t="s">
        <v>1078</v>
      </c>
      <c r="T2010" t="s">
        <v>29</v>
      </c>
    </row>
    <row r="2011" spans="1:20" x14ac:dyDescent="0.25">
      <c r="A2011" t="s">
        <v>122</v>
      </c>
      <c r="C2011" t="s">
        <v>1009</v>
      </c>
      <c r="D2011">
        <v>0.25</v>
      </c>
      <c r="E2011">
        <v>29.25</v>
      </c>
      <c r="F2011">
        <v>0.85</v>
      </c>
      <c r="G2011">
        <v>2.2275</v>
      </c>
      <c r="H2011">
        <v>2.3875000000000002</v>
      </c>
      <c r="I2011">
        <v>0.15</v>
      </c>
      <c r="J2011">
        <v>0</v>
      </c>
      <c r="K2011">
        <v>1.1208499999999999</v>
      </c>
      <c r="L2011">
        <v>0.99585000000000001</v>
      </c>
      <c r="M2011">
        <v>117</v>
      </c>
      <c r="N2011">
        <v>3.4</v>
      </c>
      <c r="O2011">
        <v>8.91</v>
      </c>
      <c r="P2011">
        <v>9.5500000000000007</v>
      </c>
      <c r="Q2011">
        <v>0.6</v>
      </c>
      <c r="R2011">
        <v>0</v>
      </c>
      <c r="S2011">
        <v>4.4833999999999996</v>
      </c>
      <c r="T2011">
        <v>3.9834000000000001</v>
      </c>
    </row>
    <row r="2012" spans="1:20" x14ac:dyDescent="0.25">
      <c r="A2012" t="s">
        <v>122</v>
      </c>
      <c r="C2012" t="s">
        <v>816</v>
      </c>
      <c r="D2012">
        <v>2</v>
      </c>
      <c r="E2012">
        <v>154</v>
      </c>
      <c r="F2012">
        <v>3.4279999999999999</v>
      </c>
      <c r="G2012">
        <v>28.24</v>
      </c>
      <c r="H2012">
        <v>1.88</v>
      </c>
      <c r="I2012">
        <v>6.22</v>
      </c>
      <c r="J2012">
        <v>0</v>
      </c>
      <c r="K2012">
        <v>294.64</v>
      </c>
      <c r="L2012">
        <v>2.3199999999999998</v>
      </c>
      <c r="M2012">
        <v>77</v>
      </c>
      <c r="N2012" t="s">
        <v>817</v>
      </c>
      <c r="O2012" t="s">
        <v>818</v>
      </c>
      <c r="P2012" t="s">
        <v>819</v>
      </c>
      <c r="Q2012" t="s">
        <v>820</v>
      </c>
      <c r="R2012" t="s">
        <v>30</v>
      </c>
      <c r="S2012" t="s">
        <v>821</v>
      </c>
      <c r="T2012" t="s">
        <v>822</v>
      </c>
    </row>
    <row r="2015" spans="1:20" x14ac:dyDescent="0.25">
      <c r="A2015" s="2" t="s">
        <v>79</v>
      </c>
    </row>
    <row r="2016" spans="1:20" x14ac:dyDescent="0.25">
      <c r="A2016" t="s">
        <v>80</v>
      </c>
      <c r="B2016" t="s">
        <v>81</v>
      </c>
      <c r="C2016" t="s">
        <v>82</v>
      </c>
      <c r="D2016" t="s">
        <v>83</v>
      </c>
      <c r="E2016" t="s">
        <v>84</v>
      </c>
    </row>
    <row r="2017" spans="1:20" x14ac:dyDescent="0.25">
      <c r="A2017" t="s">
        <v>196</v>
      </c>
      <c r="B2017">
        <v>15</v>
      </c>
      <c r="C2017">
        <v>64</v>
      </c>
      <c r="D2017">
        <v>0</v>
      </c>
      <c r="E2017" t="s">
        <v>86</v>
      </c>
    </row>
    <row r="2018" spans="1:20" x14ac:dyDescent="0.25">
      <c r="A2018" t="s">
        <v>195</v>
      </c>
      <c r="B2018">
        <v>60</v>
      </c>
      <c r="C2018">
        <v>304</v>
      </c>
      <c r="D2018">
        <v>0</v>
      </c>
      <c r="E2018" t="s">
        <v>86</v>
      </c>
    </row>
    <row r="2021" spans="1:20" x14ac:dyDescent="0.25">
      <c r="A2021" s="2" t="s">
        <v>88</v>
      </c>
    </row>
    <row r="2022" spans="1:20" x14ac:dyDescent="0.25">
      <c r="E2022" s="2" t="s">
        <v>15</v>
      </c>
      <c r="F2022" s="2" t="s">
        <v>16</v>
      </c>
      <c r="G2022" s="2" t="s">
        <v>89</v>
      </c>
      <c r="H2022" s="2" t="s">
        <v>90</v>
      </c>
      <c r="I2022" s="2" t="s">
        <v>19</v>
      </c>
      <c r="J2022" s="2" t="s">
        <v>20</v>
      </c>
      <c r="K2022" s="2" t="s">
        <v>21</v>
      </c>
      <c r="L2022" s="2" t="s">
        <v>22</v>
      </c>
    </row>
    <row r="2023" spans="1:20" x14ac:dyDescent="0.25">
      <c r="E2023">
        <v>1772.25</v>
      </c>
      <c r="F2023">
        <v>87.45</v>
      </c>
      <c r="G2023">
        <v>344</v>
      </c>
      <c r="H2023">
        <v>43.74</v>
      </c>
      <c r="I2023">
        <v>70.290000000000006</v>
      </c>
      <c r="J2023">
        <v>11.11</v>
      </c>
      <c r="K2023" t="s">
        <v>1098</v>
      </c>
      <c r="L2023">
        <v>29.03</v>
      </c>
    </row>
    <row r="2024" spans="1:20" x14ac:dyDescent="0.25">
      <c r="E2024" s="2" t="s">
        <v>92</v>
      </c>
      <c r="F2024" t="s">
        <v>1051</v>
      </c>
    </row>
    <row r="2025" spans="1:20" x14ac:dyDescent="0.25">
      <c r="E2025" s="2" t="s">
        <v>94</v>
      </c>
      <c r="F2025" t="s">
        <v>1099</v>
      </c>
    </row>
    <row r="2026" spans="1:20" x14ac:dyDescent="0.25">
      <c r="E2026" s="2" t="s">
        <v>82</v>
      </c>
      <c r="F2026">
        <v>368</v>
      </c>
    </row>
    <row r="2027" spans="1:20" x14ac:dyDescent="0.25">
      <c r="E2027" t="s">
        <v>96</v>
      </c>
      <c r="F2027">
        <f>1772.25-F2026</f>
        <v>1404.25</v>
      </c>
    </row>
    <row r="2029" spans="1:20" ht="15.75" x14ac:dyDescent="0.25">
      <c r="A2029" s="1" t="s">
        <v>0</v>
      </c>
      <c r="B2029" s="2" t="s">
        <v>1100</v>
      </c>
    </row>
    <row r="2031" spans="1:20" ht="15.75" x14ac:dyDescent="0.25">
      <c r="A2031" s="1" t="s">
        <v>2</v>
      </c>
    </row>
    <row r="2032" spans="1:20" x14ac:dyDescent="0.25">
      <c r="A2032" s="2" t="s">
        <v>3</v>
      </c>
      <c r="B2032" s="2" t="s">
        <v>4</v>
      </c>
      <c r="C2032" s="2" t="s">
        <v>5</v>
      </c>
      <c r="D2032" s="2" t="s">
        <v>6</v>
      </c>
      <c r="E2032" s="2" t="s">
        <v>7</v>
      </c>
      <c r="F2032" s="2" t="s">
        <v>8</v>
      </c>
      <c r="G2032" s="2" t="s">
        <v>9</v>
      </c>
      <c r="H2032" s="2" t="s">
        <v>10</v>
      </c>
      <c r="I2032" s="2" t="s">
        <v>11</v>
      </c>
      <c r="J2032" s="2" t="s">
        <v>12</v>
      </c>
      <c r="K2032" s="2" t="s">
        <v>13</v>
      </c>
      <c r="L2032" s="2" t="s">
        <v>14</v>
      </c>
      <c r="M2032" s="2" t="s">
        <v>15</v>
      </c>
      <c r="N2032" s="2" t="s">
        <v>16</v>
      </c>
      <c r="O2032" s="2" t="s">
        <v>17</v>
      </c>
      <c r="P2032" s="2" t="s">
        <v>18</v>
      </c>
      <c r="Q2032" s="2" t="s">
        <v>19</v>
      </c>
      <c r="R2032" s="2" t="s">
        <v>20</v>
      </c>
      <c r="S2032" s="2" t="s">
        <v>21</v>
      </c>
      <c r="T2032" s="2" t="s">
        <v>22</v>
      </c>
    </row>
    <row r="2033" spans="1:20" x14ac:dyDescent="0.25">
      <c r="A2033" t="s">
        <v>23</v>
      </c>
      <c r="B2033" t="s">
        <v>24</v>
      </c>
      <c r="C2033" t="s">
        <v>25</v>
      </c>
      <c r="D2033">
        <v>0.5</v>
      </c>
      <c r="E2033">
        <v>30</v>
      </c>
      <c r="F2033">
        <v>3.5</v>
      </c>
      <c r="G2033">
        <v>4</v>
      </c>
      <c r="H2033">
        <v>1.25</v>
      </c>
      <c r="I2033">
        <v>0.5</v>
      </c>
      <c r="J2033">
        <v>0</v>
      </c>
      <c r="K2033">
        <v>80</v>
      </c>
      <c r="L2033">
        <v>0.25</v>
      </c>
      <c r="M2033">
        <v>60</v>
      </c>
      <c r="N2033" t="s">
        <v>26</v>
      </c>
      <c r="O2033" t="s">
        <v>27</v>
      </c>
      <c r="P2033" t="s">
        <v>28</v>
      </c>
      <c r="Q2033" t="s">
        <v>29</v>
      </c>
      <c r="R2033" t="s">
        <v>30</v>
      </c>
      <c r="S2033" t="s">
        <v>31</v>
      </c>
      <c r="T2033" t="s">
        <v>32</v>
      </c>
    </row>
    <row r="2034" spans="1:20" x14ac:dyDescent="0.25">
      <c r="A2034" t="s">
        <v>23</v>
      </c>
      <c r="B2034" t="s">
        <v>736</v>
      </c>
      <c r="C2034" t="s">
        <v>1090</v>
      </c>
      <c r="D2034">
        <v>1.5</v>
      </c>
      <c r="E2034">
        <v>255</v>
      </c>
      <c r="F2034">
        <v>0</v>
      </c>
      <c r="G2034">
        <v>94.5</v>
      </c>
      <c r="H2034">
        <v>4.9499999999999993</v>
      </c>
      <c r="I2034">
        <v>18</v>
      </c>
      <c r="J2034">
        <v>0</v>
      </c>
      <c r="K2034">
        <v>0</v>
      </c>
      <c r="L2034">
        <v>0</v>
      </c>
      <c r="M2034">
        <v>170</v>
      </c>
      <c r="N2034" t="s">
        <v>38</v>
      </c>
      <c r="O2034" t="s">
        <v>1091</v>
      </c>
      <c r="P2034" t="s">
        <v>1092</v>
      </c>
      <c r="Q2034" t="s">
        <v>54</v>
      </c>
      <c r="R2034" t="s">
        <v>30</v>
      </c>
      <c r="S2034" t="s">
        <v>30</v>
      </c>
      <c r="T2034" t="s">
        <v>38</v>
      </c>
    </row>
    <row r="2035" spans="1:20" x14ac:dyDescent="0.25">
      <c r="A2035" t="s">
        <v>23</v>
      </c>
      <c r="B2035" t="s">
        <v>1093</v>
      </c>
      <c r="C2035" t="s">
        <v>1094</v>
      </c>
      <c r="D2035">
        <v>0.75</v>
      </c>
      <c r="E2035">
        <v>126</v>
      </c>
      <c r="F2035">
        <v>0.75</v>
      </c>
      <c r="G2035">
        <v>6</v>
      </c>
      <c r="H2035">
        <v>9.75</v>
      </c>
      <c r="I2035">
        <v>3.75</v>
      </c>
      <c r="J2035">
        <v>0</v>
      </c>
      <c r="K2035">
        <v>90</v>
      </c>
      <c r="L2035">
        <v>0</v>
      </c>
      <c r="M2035">
        <v>168</v>
      </c>
      <c r="N2035" t="s">
        <v>29</v>
      </c>
      <c r="O2035" t="s">
        <v>27</v>
      </c>
      <c r="P2035" t="s">
        <v>180</v>
      </c>
      <c r="Q2035" t="s">
        <v>36</v>
      </c>
      <c r="R2035" t="s">
        <v>62</v>
      </c>
      <c r="S2035" t="s">
        <v>1095</v>
      </c>
      <c r="T2035" t="s">
        <v>60</v>
      </c>
    </row>
    <row r="2036" spans="1:20" x14ac:dyDescent="0.25">
      <c r="A2036" t="s">
        <v>23</v>
      </c>
      <c r="B2036" t="s">
        <v>33</v>
      </c>
      <c r="C2036" t="s">
        <v>34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</row>
    <row r="2037" spans="1:20" x14ac:dyDescent="0.25">
      <c r="A2037" t="s">
        <v>23</v>
      </c>
      <c r="B2037" t="s">
        <v>1096</v>
      </c>
      <c r="C2037" t="s">
        <v>1097</v>
      </c>
      <c r="D2037">
        <v>1.25</v>
      </c>
      <c r="E2037">
        <v>175</v>
      </c>
      <c r="F2037">
        <v>36.25</v>
      </c>
      <c r="G2037">
        <v>45</v>
      </c>
      <c r="H2037">
        <v>0</v>
      </c>
      <c r="I2037">
        <v>1.25</v>
      </c>
      <c r="J2037">
        <v>0</v>
      </c>
      <c r="K2037">
        <v>12.5</v>
      </c>
      <c r="L2037">
        <v>3.75</v>
      </c>
      <c r="M2037">
        <v>140</v>
      </c>
      <c r="N2037" t="s">
        <v>489</v>
      </c>
      <c r="O2037" t="s">
        <v>1061</v>
      </c>
      <c r="P2037" t="s">
        <v>38</v>
      </c>
      <c r="Q2037" t="s">
        <v>29</v>
      </c>
      <c r="R2037" t="s">
        <v>30</v>
      </c>
      <c r="S2037" t="s">
        <v>170</v>
      </c>
      <c r="T2037" t="s">
        <v>61</v>
      </c>
    </row>
    <row r="2038" spans="1:20" x14ac:dyDescent="0.25">
      <c r="A2038" t="s">
        <v>23</v>
      </c>
      <c r="C2038" t="s">
        <v>35</v>
      </c>
      <c r="D2038">
        <v>1</v>
      </c>
      <c r="E2038">
        <v>60</v>
      </c>
      <c r="F2038">
        <v>5</v>
      </c>
      <c r="G2038">
        <v>50</v>
      </c>
      <c r="H2038">
        <v>0</v>
      </c>
      <c r="I2038">
        <v>0</v>
      </c>
      <c r="J2038">
        <v>0</v>
      </c>
      <c r="K2038">
        <v>0</v>
      </c>
      <c r="L2038">
        <v>30</v>
      </c>
      <c r="M2038">
        <v>60</v>
      </c>
      <c r="N2038" t="s">
        <v>36</v>
      </c>
      <c r="O2038" t="s">
        <v>37</v>
      </c>
      <c r="P2038" t="s">
        <v>38</v>
      </c>
      <c r="Q2038" t="s">
        <v>38</v>
      </c>
      <c r="R2038" t="s">
        <v>30</v>
      </c>
      <c r="S2038" t="s">
        <v>30</v>
      </c>
      <c r="T2038" t="s">
        <v>39</v>
      </c>
    </row>
    <row r="2039" spans="1:20" x14ac:dyDescent="0.25">
      <c r="A2039" t="s">
        <v>23</v>
      </c>
      <c r="B2039" t="s">
        <v>200</v>
      </c>
      <c r="C2039" t="s">
        <v>201</v>
      </c>
      <c r="D2039">
        <v>1.5</v>
      </c>
      <c r="E2039">
        <v>135</v>
      </c>
      <c r="F2039">
        <v>9</v>
      </c>
      <c r="G2039">
        <v>13.5</v>
      </c>
      <c r="H2039">
        <v>5.25</v>
      </c>
      <c r="I2039">
        <v>9</v>
      </c>
      <c r="J2039">
        <v>0</v>
      </c>
      <c r="K2039">
        <v>165</v>
      </c>
      <c r="L2039">
        <v>3</v>
      </c>
      <c r="M2039">
        <v>90</v>
      </c>
      <c r="N2039">
        <v>6</v>
      </c>
      <c r="O2039">
        <v>9</v>
      </c>
      <c r="P2039">
        <v>3.5</v>
      </c>
      <c r="Q2039">
        <v>6</v>
      </c>
      <c r="R2039">
        <v>0</v>
      </c>
      <c r="S2039">
        <v>110</v>
      </c>
      <c r="T2039">
        <v>2</v>
      </c>
    </row>
    <row r="2040" spans="1:20" x14ac:dyDescent="0.25">
      <c r="A2040" t="s">
        <v>23</v>
      </c>
      <c r="B2040" t="s">
        <v>42</v>
      </c>
      <c r="C2040" t="s">
        <v>43</v>
      </c>
      <c r="D2040">
        <v>2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</row>
    <row r="2041" spans="1:20" x14ac:dyDescent="0.25">
      <c r="A2041" t="s">
        <v>23</v>
      </c>
      <c r="C2041" t="s">
        <v>105</v>
      </c>
      <c r="D2041">
        <v>1</v>
      </c>
      <c r="E2041">
        <v>35</v>
      </c>
      <c r="F2041">
        <v>6.7930000000000001</v>
      </c>
      <c r="G2041">
        <v>8.89</v>
      </c>
      <c r="H2041">
        <v>0.11</v>
      </c>
      <c r="I2041">
        <v>0.63</v>
      </c>
      <c r="K2041">
        <v>0.74</v>
      </c>
      <c r="L2041">
        <v>1.258</v>
      </c>
      <c r="M2041">
        <v>35</v>
      </c>
      <c r="N2041" t="s">
        <v>106</v>
      </c>
      <c r="O2041" t="s">
        <v>107</v>
      </c>
      <c r="P2041" t="s">
        <v>108</v>
      </c>
      <c r="Q2041" t="s">
        <v>109</v>
      </c>
      <c r="S2041" t="s">
        <v>110</v>
      </c>
      <c r="T2041" t="s">
        <v>111</v>
      </c>
    </row>
    <row r="2042" spans="1:20" x14ac:dyDescent="0.25">
      <c r="A2042" t="s">
        <v>51</v>
      </c>
      <c r="B2042" t="s">
        <v>511</v>
      </c>
      <c r="C2042" t="s">
        <v>1018</v>
      </c>
      <c r="D2042">
        <v>3</v>
      </c>
      <c r="E2042">
        <v>150</v>
      </c>
      <c r="F2042">
        <v>0</v>
      </c>
      <c r="G2042">
        <v>12</v>
      </c>
      <c r="H2042">
        <v>6</v>
      </c>
      <c r="I2042">
        <v>6</v>
      </c>
      <c r="J2042">
        <v>0</v>
      </c>
      <c r="K2042">
        <v>150</v>
      </c>
      <c r="L2042">
        <v>3</v>
      </c>
      <c r="M2042">
        <v>50</v>
      </c>
      <c r="N2042" t="s">
        <v>38</v>
      </c>
      <c r="O2042" t="s">
        <v>143</v>
      </c>
      <c r="P2042" t="s">
        <v>56</v>
      </c>
      <c r="Q2042" t="s">
        <v>56</v>
      </c>
      <c r="R2042" t="s">
        <v>30</v>
      </c>
      <c r="S2042" t="s">
        <v>266</v>
      </c>
      <c r="T2042" t="s">
        <v>29</v>
      </c>
    </row>
    <row r="2043" spans="1:20" x14ac:dyDescent="0.25">
      <c r="A2043" t="s">
        <v>51</v>
      </c>
      <c r="C2043" t="s">
        <v>787</v>
      </c>
      <c r="D2043">
        <v>0.67</v>
      </c>
      <c r="E2043">
        <v>339.02</v>
      </c>
      <c r="F2043">
        <v>2.5836540000000001</v>
      </c>
      <c r="G2043">
        <v>26.095696</v>
      </c>
      <c r="H2043">
        <v>19.603061</v>
      </c>
      <c r="I2043">
        <v>16.069749000000002</v>
      </c>
      <c r="J2043">
        <v>101.05831100000002</v>
      </c>
      <c r="K2043">
        <v>667.92011900000011</v>
      </c>
      <c r="L2043">
        <v>0.62055400000000005</v>
      </c>
      <c r="M2043">
        <v>506</v>
      </c>
      <c r="N2043">
        <v>3.8561999999999999</v>
      </c>
      <c r="O2043">
        <v>38.948799999999999</v>
      </c>
      <c r="P2043">
        <v>29.258299999999998</v>
      </c>
      <c r="Q2043">
        <v>23.9847</v>
      </c>
      <c r="R2043">
        <v>150.83330000000001</v>
      </c>
      <c r="S2043">
        <v>996.89570000000003</v>
      </c>
      <c r="T2043">
        <v>0.92620000000000002</v>
      </c>
    </row>
    <row r="2044" spans="1:20" x14ac:dyDescent="0.25">
      <c r="A2044" t="s">
        <v>51</v>
      </c>
      <c r="C2044" t="s">
        <v>1009</v>
      </c>
      <c r="D2044">
        <v>0.67</v>
      </c>
      <c r="E2044">
        <v>78.39</v>
      </c>
      <c r="F2044">
        <v>2.278</v>
      </c>
      <c r="G2044">
        <v>5.9697000000000005</v>
      </c>
      <c r="H2044">
        <v>6.3985000000000012</v>
      </c>
      <c r="I2044">
        <v>0.40200000000000002</v>
      </c>
      <c r="J2044">
        <v>0</v>
      </c>
      <c r="K2044">
        <v>3.0038779999999998</v>
      </c>
      <c r="L2044">
        <v>2.6688780000000003</v>
      </c>
      <c r="M2044">
        <v>117</v>
      </c>
      <c r="N2044">
        <v>3.4</v>
      </c>
      <c r="O2044">
        <v>8.91</v>
      </c>
      <c r="P2044">
        <v>9.5500000000000007</v>
      </c>
      <c r="Q2044">
        <v>0.6</v>
      </c>
      <c r="R2044">
        <v>0</v>
      </c>
      <c r="S2044">
        <v>4.4833999999999996</v>
      </c>
      <c r="T2044">
        <v>3.9834000000000001</v>
      </c>
    </row>
    <row r="2045" spans="1:20" x14ac:dyDescent="0.25">
      <c r="A2045" t="s">
        <v>51</v>
      </c>
      <c r="C2045" t="s">
        <v>816</v>
      </c>
      <c r="D2045">
        <v>3</v>
      </c>
      <c r="E2045">
        <v>231</v>
      </c>
      <c r="F2045">
        <v>5.1419999999999995</v>
      </c>
      <c r="G2045">
        <v>42.36</v>
      </c>
      <c r="H2045">
        <v>2.82</v>
      </c>
      <c r="I2045">
        <v>9.33</v>
      </c>
      <c r="J2045">
        <v>0</v>
      </c>
      <c r="K2045">
        <v>441.96</v>
      </c>
      <c r="L2045">
        <v>3.4799999999999995</v>
      </c>
      <c r="M2045">
        <v>77</v>
      </c>
      <c r="N2045" t="s">
        <v>817</v>
      </c>
      <c r="O2045" t="s">
        <v>818</v>
      </c>
      <c r="P2045" t="s">
        <v>819</v>
      </c>
      <c r="Q2045" t="s">
        <v>820</v>
      </c>
      <c r="R2045" t="s">
        <v>30</v>
      </c>
      <c r="S2045" t="s">
        <v>821</v>
      </c>
      <c r="T2045" t="s">
        <v>822</v>
      </c>
    </row>
    <row r="2046" spans="1:20" x14ac:dyDescent="0.25">
      <c r="A2046" t="s">
        <v>122</v>
      </c>
      <c r="B2046" t="s">
        <v>389</v>
      </c>
      <c r="C2046" t="s">
        <v>390</v>
      </c>
      <c r="D2046">
        <v>1</v>
      </c>
      <c r="E2046">
        <v>15</v>
      </c>
      <c r="F2046">
        <v>1</v>
      </c>
      <c r="G2046">
        <v>2</v>
      </c>
      <c r="H2046">
        <v>0</v>
      </c>
      <c r="I2046">
        <v>1</v>
      </c>
      <c r="J2046">
        <v>0</v>
      </c>
      <c r="K2046">
        <v>15</v>
      </c>
      <c r="L2046">
        <v>0</v>
      </c>
      <c r="M2046">
        <v>15</v>
      </c>
      <c r="N2046" t="s">
        <v>29</v>
      </c>
      <c r="O2046" t="s">
        <v>56</v>
      </c>
      <c r="P2046" t="s">
        <v>38</v>
      </c>
      <c r="Q2046" t="s">
        <v>29</v>
      </c>
      <c r="R2046" t="s">
        <v>30</v>
      </c>
      <c r="S2046" t="s">
        <v>305</v>
      </c>
      <c r="T2046" t="s">
        <v>38</v>
      </c>
    </row>
    <row r="2047" spans="1:20" x14ac:dyDescent="0.25">
      <c r="A2047" t="s">
        <v>122</v>
      </c>
      <c r="C2047" t="s">
        <v>689</v>
      </c>
      <c r="D2047">
        <v>1</v>
      </c>
      <c r="E2047">
        <v>92</v>
      </c>
      <c r="F2047">
        <v>2.5</v>
      </c>
      <c r="G2047">
        <v>6.375</v>
      </c>
      <c r="H2047">
        <v>6.95</v>
      </c>
      <c r="I2047">
        <v>2.9750000000000001</v>
      </c>
      <c r="J2047">
        <v>0</v>
      </c>
      <c r="K2047">
        <v>1183</v>
      </c>
      <c r="L2047">
        <v>2.8250000000000002</v>
      </c>
      <c r="M2047">
        <v>92</v>
      </c>
      <c r="N2047">
        <v>2.5</v>
      </c>
      <c r="O2047">
        <v>6.375</v>
      </c>
      <c r="P2047">
        <v>6.95</v>
      </c>
      <c r="Q2047">
        <v>2.9750000000000001</v>
      </c>
      <c r="R2047">
        <v>0</v>
      </c>
      <c r="S2047">
        <v>1183</v>
      </c>
      <c r="T2047">
        <v>2.8250000000000002</v>
      </c>
    </row>
    <row r="2048" spans="1:20" x14ac:dyDescent="0.25">
      <c r="A2048" t="s">
        <v>122</v>
      </c>
      <c r="B2048" t="s">
        <v>178</v>
      </c>
      <c r="C2048" t="s">
        <v>579</v>
      </c>
      <c r="D2048">
        <v>2</v>
      </c>
      <c r="E2048">
        <v>260</v>
      </c>
      <c r="F2048">
        <v>0</v>
      </c>
      <c r="G2048">
        <v>0</v>
      </c>
      <c r="H2048">
        <v>16</v>
      </c>
      <c r="I2048">
        <v>28</v>
      </c>
      <c r="J2048">
        <v>60</v>
      </c>
      <c r="K2048">
        <v>500</v>
      </c>
      <c r="L2048">
        <v>0</v>
      </c>
      <c r="M2048">
        <v>130</v>
      </c>
      <c r="N2048" t="s">
        <v>38</v>
      </c>
      <c r="O2048" t="s">
        <v>38</v>
      </c>
      <c r="P2048" t="s">
        <v>27</v>
      </c>
      <c r="Q2048" t="s">
        <v>169</v>
      </c>
      <c r="R2048" t="s">
        <v>173</v>
      </c>
      <c r="S2048" t="s">
        <v>182</v>
      </c>
      <c r="T2048" t="s">
        <v>38</v>
      </c>
    </row>
    <row r="2049" spans="1:20" x14ac:dyDescent="0.25">
      <c r="A2049" t="s">
        <v>122</v>
      </c>
      <c r="C2049" t="s">
        <v>580</v>
      </c>
      <c r="D2049">
        <v>1</v>
      </c>
      <c r="E2049">
        <v>6</v>
      </c>
      <c r="F2049">
        <v>0.59399999999999997</v>
      </c>
      <c r="G2049">
        <v>1.31</v>
      </c>
      <c r="H2049">
        <v>0.01</v>
      </c>
      <c r="I2049">
        <v>0.15</v>
      </c>
      <c r="J2049">
        <v>0</v>
      </c>
      <c r="K2049">
        <v>0.56000000000000005</v>
      </c>
      <c r="L2049">
        <v>0.23799999999999999</v>
      </c>
      <c r="M2049">
        <v>6</v>
      </c>
      <c r="N2049" t="s">
        <v>581</v>
      </c>
      <c r="O2049" t="s">
        <v>582</v>
      </c>
      <c r="P2049" t="s">
        <v>583</v>
      </c>
      <c r="Q2049" t="s">
        <v>584</v>
      </c>
      <c r="R2049" t="s">
        <v>30</v>
      </c>
      <c r="S2049" t="s">
        <v>585</v>
      </c>
      <c r="T2049" t="s">
        <v>586</v>
      </c>
    </row>
    <row r="2050" spans="1:20" x14ac:dyDescent="0.25">
      <c r="A2050" t="s">
        <v>122</v>
      </c>
      <c r="C2050" t="s">
        <v>183</v>
      </c>
      <c r="D2050">
        <v>1</v>
      </c>
      <c r="E2050">
        <v>22</v>
      </c>
      <c r="F2050">
        <v>3.2349999999999999</v>
      </c>
      <c r="G2050">
        <v>4.79</v>
      </c>
      <c r="H2050">
        <v>0.25</v>
      </c>
      <c r="I2050">
        <v>1.08</v>
      </c>
      <c r="J2050">
        <v>0</v>
      </c>
      <c r="K2050">
        <v>6.15</v>
      </c>
      <c r="L2050">
        <v>1.476</v>
      </c>
      <c r="M2050">
        <v>22</v>
      </c>
      <c r="N2050" t="s">
        <v>184</v>
      </c>
      <c r="O2050" t="s">
        <v>185</v>
      </c>
      <c r="P2050" t="s">
        <v>186</v>
      </c>
      <c r="Q2050" t="s">
        <v>187</v>
      </c>
      <c r="R2050" t="s">
        <v>30</v>
      </c>
      <c r="S2050" t="s">
        <v>188</v>
      </c>
      <c r="T2050" t="s">
        <v>189</v>
      </c>
    </row>
    <row r="2053" spans="1:20" x14ac:dyDescent="0.25">
      <c r="A2053" s="2" t="s">
        <v>79</v>
      </c>
    </row>
    <row r="2054" spans="1:20" x14ac:dyDescent="0.25">
      <c r="A2054" t="s">
        <v>80</v>
      </c>
      <c r="B2054" t="s">
        <v>81</v>
      </c>
      <c r="C2054" t="s">
        <v>82</v>
      </c>
      <c r="D2054" t="s">
        <v>83</v>
      </c>
      <c r="E2054" t="s">
        <v>84</v>
      </c>
    </row>
    <row r="2055" spans="1:20" x14ac:dyDescent="0.25">
      <c r="A2055" t="s">
        <v>1101</v>
      </c>
      <c r="B2055">
        <v>50</v>
      </c>
      <c r="C2055">
        <v>518</v>
      </c>
      <c r="D2055">
        <v>0</v>
      </c>
      <c r="E2055" t="s">
        <v>86</v>
      </c>
    </row>
    <row r="2058" spans="1:20" x14ac:dyDescent="0.25">
      <c r="A2058" s="2" t="s">
        <v>88</v>
      </c>
    </row>
    <row r="2059" spans="1:20" x14ac:dyDescent="0.25">
      <c r="E2059" s="2" t="s">
        <v>15</v>
      </c>
      <c r="F2059" s="2" t="s">
        <v>16</v>
      </c>
      <c r="G2059" s="2" t="s">
        <v>89</v>
      </c>
      <c r="H2059" s="2" t="s">
        <v>90</v>
      </c>
      <c r="I2059" s="2" t="s">
        <v>19</v>
      </c>
      <c r="J2059" s="2" t="s">
        <v>20</v>
      </c>
      <c r="K2059" s="2" t="s">
        <v>21</v>
      </c>
      <c r="L2059" s="2" t="s">
        <v>22</v>
      </c>
    </row>
    <row r="2060" spans="1:20" x14ac:dyDescent="0.25">
      <c r="E2060">
        <v>2009.4099999999999</v>
      </c>
      <c r="F2060">
        <v>78.63</v>
      </c>
      <c r="G2060">
        <v>322.79000000000002</v>
      </c>
      <c r="H2060">
        <v>79.34</v>
      </c>
      <c r="I2060">
        <v>98.14</v>
      </c>
      <c r="J2060">
        <v>161.06</v>
      </c>
      <c r="K2060" t="s">
        <v>1102</v>
      </c>
      <c r="L2060">
        <v>52.57</v>
      </c>
    </row>
    <row r="2061" spans="1:20" x14ac:dyDescent="0.25">
      <c r="E2061" s="2" t="s">
        <v>92</v>
      </c>
      <c r="F2061" t="s">
        <v>1051</v>
      </c>
    </row>
    <row r="2062" spans="1:20" x14ac:dyDescent="0.25">
      <c r="E2062" s="2" t="s">
        <v>94</v>
      </c>
      <c r="F2062" t="s">
        <v>1103</v>
      </c>
    </row>
    <row r="2063" spans="1:20" x14ac:dyDescent="0.25">
      <c r="E2063" s="2" t="s">
        <v>82</v>
      </c>
      <c r="F2063">
        <v>518</v>
      </c>
    </row>
    <row r="2064" spans="1:20" x14ac:dyDescent="0.25">
      <c r="E2064" t="s">
        <v>96</v>
      </c>
      <c r="F2064">
        <f>2009.41-F2063</f>
        <v>1491.41</v>
      </c>
    </row>
    <row r="2066" spans="1:20" ht="15.75" x14ac:dyDescent="0.25">
      <c r="A2066" s="1" t="s">
        <v>0</v>
      </c>
      <c r="B2066" s="2" t="s">
        <v>1104</v>
      </c>
    </row>
    <row r="2068" spans="1:20" ht="15.75" x14ac:dyDescent="0.25">
      <c r="A2068" s="1" t="s">
        <v>2</v>
      </c>
    </row>
    <row r="2069" spans="1:20" x14ac:dyDescent="0.25">
      <c r="A2069" s="2" t="s">
        <v>3</v>
      </c>
      <c r="B2069" s="2" t="s">
        <v>4</v>
      </c>
      <c r="C2069" s="2" t="s">
        <v>5</v>
      </c>
      <c r="D2069" s="2" t="s">
        <v>6</v>
      </c>
      <c r="E2069" s="2" t="s">
        <v>7</v>
      </c>
      <c r="F2069" s="2" t="s">
        <v>8</v>
      </c>
      <c r="G2069" s="2" t="s">
        <v>9</v>
      </c>
      <c r="H2069" s="2" t="s">
        <v>10</v>
      </c>
      <c r="I2069" s="2" t="s">
        <v>11</v>
      </c>
      <c r="J2069" s="2" t="s">
        <v>12</v>
      </c>
      <c r="K2069" s="2" t="s">
        <v>13</v>
      </c>
      <c r="L2069" s="2" t="s">
        <v>14</v>
      </c>
      <c r="M2069" s="2" t="s">
        <v>15</v>
      </c>
      <c r="N2069" s="2" t="s">
        <v>16</v>
      </c>
      <c r="O2069" s="2" t="s">
        <v>17</v>
      </c>
      <c r="P2069" s="2" t="s">
        <v>18</v>
      </c>
      <c r="Q2069" s="2" t="s">
        <v>19</v>
      </c>
      <c r="R2069" s="2" t="s">
        <v>20</v>
      </c>
      <c r="S2069" s="2" t="s">
        <v>21</v>
      </c>
      <c r="T2069" s="2" t="s">
        <v>22</v>
      </c>
    </row>
    <row r="2070" spans="1:20" x14ac:dyDescent="0.25">
      <c r="A2070" t="s">
        <v>23</v>
      </c>
      <c r="B2070" t="s">
        <v>33</v>
      </c>
      <c r="C2070" t="s">
        <v>34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</row>
    <row r="2071" spans="1:20" x14ac:dyDescent="0.25">
      <c r="A2071" t="s">
        <v>23</v>
      </c>
      <c r="C2071" t="s">
        <v>35</v>
      </c>
      <c r="D2071">
        <v>2</v>
      </c>
      <c r="E2071">
        <v>120</v>
      </c>
      <c r="F2071">
        <v>10</v>
      </c>
      <c r="G2071">
        <v>100</v>
      </c>
      <c r="H2071">
        <v>0</v>
      </c>
      <c r="I2071">
        <v>0</v>
      </c>
      <c r="J2071">
        <v>0</v>
      </c>
      <c r="K2071">
        <v>0</v>
      </c>
      <c r="L2071">
        <v>60</v>
      </c>
      <c r="M2071">
        <v>60</v>
      </c>
      <c r="N2071" t="s">
        <v>36</v>
      </c>
      <c r="O2071" t="s">
        <v>37</v>
      </c>
      <c r="P2071" t="s">
        <v>38</v>
      </c>
      <c r="Q2071" t="s">
        <v>38</v>
      </c>
      <c r="R2071" t="s">
        <v>30</v>
      </c>
      <c r="S2071" t="s">
        <v>30</v>
      </c>
      <c r="T2071" t="s">
        <v>39</v>
      </c>
    </row>
    <row r="2072" spans="1:20" x14ac:dyDescent="0.25">
      <c r="A2072" t="s">
        <v>23</v>
      </c>
      <c r="C2072" t="s">
        <v>40</v>
      </c>
      <c r="D2072">
        <v>1</v>
      </c>
      <c r="E2072">
        <v>550</v>
      </c>
      <c r="F2072">
        <v>7</v>
      </c>
      <c r="G2072">
        <v>53</v>
      </c>
      <c r="H2072">
        <v>29.5</v>
      </c>
      <c r="I2072">
        <v>17.5</v>
      </c>
      <c r="J2072">
        <v>0</v>
      </c>
      <c r="K2072">
        <v>51.5</v>
      </c>
      <c r="L2072">
        <v>15</v>
      </c>
      <c r="M2072">
        <v>550</v>
      </c>
      <c r="N2072">
        <v>7</v>
      </c>
      <c r="O2072">
        <v>53</v>
      </c>
      <c r="P2072">
        <v>29.5</v>
      </c>
      <c r="Q2072">
        <v>17.5</v>
      </c>
      <c r="R2072">
        <v>0</v>
      </c>
      <c r="S2072">
        <v>51.5</v>
      </c>
      <c r="T2072">
        <v>15</v>
      </c>
    </row>
    <row r="2073" spans="1:20" x14ac:dyDescent="0.25">
      <c r="A2073" t="s">
        <v>23</v>
      </c>
      <c r="B2073" t="s">
        <v>200</v>
      </c>
      <c r="C2073" t="s">
        <v>201</v>
      </c>
      <c r="D2073">
        <v>2</v>
      </c>
      <c r="E2073">
        <v>180</v>
      </c>
      <c r="F2073">
        <v>12</v>
      </c>
      <c r="G2073">
        <v>18</v>
      </c>
      <c r="H2073">
        <v>7</v>
      </c>
      <c r="I2073">
        <v>12</v>
      </c>
      <c r="J2073">
        <v>0</v>
      </c>
      <c r="K2073">
        <v>220</v>
      </c>
      <c r="L2073">
        <v>4</v>
      </c>
      <c r="M2073">
        <v>90</v>
      </c>
      <c r="N2073">
        <v>6</v>
      </c>
      <c r="O2073">
        <v>9</v>
      </c>
      <c r="P2073">
        <v>3.5</v>
      </c>
      <c r="Q2073">
        <v>6</v>
      </c>
      <c r="R2073">
        <v>0</v>
      </c>
      <c r="S2073">
        <v>110</v>
      </c>
      <c r="T2073">
        <v>2</v>
      </c>
    </row>
    <row r="2074" spans="1:20" x14ac:dyDescent="0.25">
      <c r="A2074" t="s">
        <v>23</v>
      </c>
      <c r="C2074" t="s">
        <v>105</v>
      </c>
      <c r="D2074">
        <v>1</v>
      </c>
      <c r="E2074">
        <v>35</v>
      </c>
      <c r="F2074">
        <v>6.7930000000000001</v>
      </c>
      <c r="G2074">
        <v>8.89</v>
      </c>
      <c r="H2074">
        <v>0.11</v>
      </c>
      <c r="I2074">
        <v>0.63</v>
      </c>
      <c r="K2074">
        <v>0.74</v>
      </c>
      <c r="L2074">
        <v>1.258</v>
      </c>
      <c r="M2074">
        <v>35</v>
      </c>
      <c r="N2074" t="s">
        <v>106</v>
      </c>
      <c r="O2074" t="s">
        <v>107</v>
      </c>
      <c r="P2074" t="s">
        <v>108</v>
      </c>
      <c r="Q2074" t="s">
        <v>109</v>
      </c>
      <c r="S2074" t="s">
        <v>110</v>
      </c>
      <c r="T2074" t="s">
        <v>111</v>
      </c>
    </row>
    <row r="2075" spans="1:20" x14ac:dyDescent="0.25">
      <c r="A2075" t="s">
        <v>51</v>
      </c>
      <c r="B2075" t="s">
        <v>58</v>
      </c>
      <c r="C2075" t="s">
        <v>59</v>
      </c>
      <c r="D2075">
        <v>2</v>
      </c>
      <c r="E2075">
        <v>40</v>
      </c>
      <c r="F2075">
        <v>0</v>
      </c>
      <c r="G2075">
        <v>4</v>
      </c>
      <c r="H2075">
        <v>0</v>
      </c>
      <c r="I2075">
        <v>6</v>
      </c>
      <c r="J2075">
        <v>0</v>
      </c>
      <c r="K2075">
        <v>0</v>
      </c>
      <c r="L2075">
        <v>2</v>
      </c>
      <c r="M2075">
        <v>20</v>
      </c>
      <c r="N2075" t="s">
        <v>60</v>
      </c>
      <c r="O2075" t="s">
        <v>56</v>
      </c>
      <c r="P2075" t="s">
        <v>38</v>
      </c>
      <c r="Q2075" t="s">
        <v>61</v>
      </c>
      <c r="R2075" t="s">
        <v>62</v>
      </c>
      <c r="S2075" t="s">
        <v>30</v>
      </c>
      <c r="T2075" t="s">
        <v>29</v>
      </c>
    </row>
    <row r="2076" spans="1:20" x14ac:dyDescent="0.25">
      <c r="A2076" t="s">
        <v>51</v>
      </c>
      <c r="C2076" t="s">
        <v>787</v>
      </c>
      <c r="D2076">
        <v>0.67</v>
      </c>
      <c r="E2076">
        <v>339.02</v>
      </c>
      <c r="F2076">
        <v>2.5836540000000001</v>
      </c>
      <c r="G2076">
        <v>26.095696</v>
      </c>
      <c r="H2076">
        <v>19.603061</v>
      </c>
      <c r="I2076">
        <v>16.069749000000002</v>
      </c>
      <c r="J2076">
        <v>101.05831100000002</v>
      </c>
      <c r="K2076">
        <v>667.92011900000011</v>
      </c>
      <c r="L2076">
        <v>0.62055400000000005</v>
      </c>
      <c r="M2076">
        <v>506</v>
      </c>
      <c r="N2076">
        <v>3.8561999999999999</v>
      </c>
      <c r="O2076">
        <v>38.948799999999999</v>
      </c>
      <c r="P2076">
        <v>29.258299999999998</v>
      </c>
      <c r="Q2076">
        <v>23.9847</v>
      </c>
      <c r="R2076">
        <v>150.83330000000001</v>
      </c>
      <c r="S2076">
        <v>996.89570000000003</v>
      </c>
      <c r="T2076">
        <v>0.92620000000000002</v>
      </c>
    </row>
    <row r="2077" spans="1:20" x14ac:dyDescent="0.25">
      <c r="A2077" t="s">
        <v>51</v>
      </c>
      <c r="B2077" t="s">
        <v>736</v>
      </c>
      <c r="C2077" t="s">
        <v>737</v>
      </c>
      <c r="D2077">
        <v>1</v>
      </c>
      <c r="E2077">
        <v>260</v>
      </c>
      <c r="F2077">
        <v>2</v>
      </c>
      <c r="G2077">
        <v>38</v>
      </c>
      <c r="H2077">
        <v>9</v>
      </c>
      <c r="I2077">
        <v>9</v>
      </c>
      <c r="J2077">
        <v>15</v>
      </c>
      <c r="K2077">
        <v>280</v>
      </c>
      <c r="L2077">
        <v>3</v>
      </c>
      <c r="M2077">
        <v>260</v>
      </c>
      <c r="N2077" t="s">
        <v>56</v>
      </c>
      <c r="O2077" t="s">
        <v>708</v>
      </c>
      <c r="P2077" t="s">
        <v>164</v>
      </c>
      <c r="Q2077" t="s">
        <v>164</v>
      </c>
      <c r="R2077" t="s">
        <v>305</v>
      </c>
      <c r="S2077" t="s">
        <v>738</v>
      </c>
      <c r="T2077" t="s">
        <v>61</v>
      </c>
    </row>
    <row r="2078" spans="1:20" x14ac:dyDescent="0.25">
      <c r="A2078" t="s">
        <v>51</v>
      </c>
      <c r="B2078" t="s">
        <v>69</v>
      </c>
      <c r="C2078" t="s">
        <v>70</v>
      </c>
      <c r="D2078">
        <v>4.5</v>
      </c>
      <c r="E2078">
        <v>315</v>
      </c>
      <c r="F2078">
        <v>0</v>
      </c>
      <c r="G2078">
        <v>9</v>
      </c>
      <c r="H2078">
        <v>15.75</v>
      </c>
      <c r="I2078">
        <v>36</v>
      </c>
      <c r="J2078">
        <v>0</v>
      </c>
      <c r="K2078">
        <v>90</v>
      </c>
      <c r="L2078">
        <v>2.25</v>
      </c>
      <c r="M2078">
        <v>70</v>
      </c>
      <c r="N2078" t="s">
        <v>38</v>
      </c>
      <c r="O2078" t="s">
        <v>56</v>
      </c>
      <c r="P2078" t="s">
        <v>71</v>
      </c>
      <c r="Q2078" t="s">
        <v>27</v>
      </c>
      <c r="R2078" t="s">
        <v>30</v>
      </c>
      <c r="S2078" t="s">
        <v>72</v>
      </c>
      <c r="T2078" t="s">
        <v>32</v>
      </c>
    </row>
    <row r="2079" spans="1:20" x14ac:dyDescent="0.25">
      <c r="A2079" t="s">
        <v>51</v>
      </c>
      <c r="B2079" t="s">
        <v>73</v>
      </c>
      <c r="C2079" t="s">
        <v>74</v>
      </c>
      <c r="D2079">
        <v>2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 t="s">
        <v>60</v>
      </c>
      <c r="O2079" t="s">
        <v>38</v>
      </c>
      <c r="P2079" t="s">
        <v>38</v>
      </c>
      <c r="Q2079" t="s">
        <v>38</v>
      </c>
      <c r="R2079" t="s">
        <v>62</v>
      </c>
      <c r="S2079" t="s">
        <v>30</v>
      </c>
      <c r="T2079" t="s">
        <v>60</v>
      </c>
    </row>
    <row r="2080" spans="1:20" x14ac:dyDescent="0.25">
      <c r="A2080" t="s">
        <v>122</v>
      </c>
      <c r="C2080" t="s">
        <v>132</v>
      </c>
      <c r="D2080">
        <v>0.67</v>
      </c>
      <c r="E2080">
        <v>125.96</v>
      </c>
      <c r="F2080">
        <v>1.80297</v>
      </c>
      <c r="G2080">
        <v>4.6230000000000002</v>
      </c>
      <c r="H2080">
        <v>10.706600000000002</v>
      </c>
      <c r="I2080">
        <v>5.1590000000000007</v>
      </c>
      <c r="J2080">
        <v>0</v>
      </c>
      <c r="K2080">
        <v>3.6448000000000005</v>
      </c>
      <c r="L2080">
        <v>1.7152000000000001</v>
      </c>
      <c r="M2080">
        <v>188</v>
      </c>
      <c r="N2080" t="s">
        <v>133</v>
      </c>
      <c r="O2080" t="s">
        <v>134</v>
      </c>
      <c r="P2080" t="s">
        <v>135</v>
      </c>
      <c r="Q2080" t="s">
        <v>136</v>
      </c>
      <c r="R2080" t="s">
        <v>30</v>
      </c>
      <c r="S2080" t="s">
        <v>137</v>
      </c>
      <c r="T2080" t="s">
        <v>138</v>
      </c>
    </row>
    <row r="2081" spans="1:20" x14ac:dyDescent="0.25">
      <c r="A2081" t="s">
        <v>122</v>
      </c>
      <c r="C2081" t="s">
        <v>816</v>
      </c>
      <c r="D2081">
        <v>1</v>
      </c>
      <c r="E2081">
        <v>77</v>
      </c>
      <c r="F2081">
        <v>1.714</v>
      </c>
      <c r="G2081">
        <v>14.12</v>
      </c>
      <c r="H2081">
        <v>0.94</v>
      </c>
      <c r="I2081">
        <v>3.11</v>
      </c>
      <c r="J2081">
        <v>0</v>
      </c>
      <c r="K2081">
        <v>147.32</v>
      </c>
      <c r="L2081">
        <v>1.1599999999999999</v>
      </c>
      <c r="M2081">
        <v>77</v>
      </c>
      <c r="N2081" t="s">
        <v>817</v>
      </c>
      <c r="O2081" t="s">
        <v>818</v>
      </c>
      <c r="P2081" t="s">
        <v>819</v>
      </c>
      <c r="Q2081" t="s">
        <v>820</v>
      </c>
      <c r="R2081" t="s">
        <v>30</v>
      </c>
      <c r="S2081" t="s">
        <v>821</v>
      </c>
      <c r="T2081" t="s">
        <v>822</v>
      </c>
    </row>
    <row r="2084" spans="1:20" x14ac:dyDescent="0.25">
      <c r="A2084" s="2" t="s">
        <v>79</v>
      </c>
    </row>
    <row r="2085" spans="1:20" x14ac:dyDescent="0.25">
      <c r="A2085" t="s">
        <v>989</v>
      </c>
    </row>
    <row r="2087" spans="1:20" x14ac:dyDescent="0.25">
      <c r="A2087" s="2" t="s">
        <v>88</v>
      </c>
    </row>
    <row r="2088" spans="1:20" x14ac:dyDescent="0.25">
      <c r="E2088" s="2" t="s">
        <v>15</v>
      </c>
      <c r="F2088" s="2" t="s">
        <v>16</v>
      </c>
      <c r="G2088" s="2" t="s">
        <v>89</v>
      </c>
      <c r="H2088" s="2" t="s">
        <v>90</v>
      </c>
      <c r="I2088" s="2" t="s">
        <v>19</v>
      </c>
      <c r="J2088" s="2" t="s">
        <v>20</v>
      </c>
      <c r="K2088" s="2" t="s">
        <v>21</v>
      </c>
      <c r="L2088" s="2" t="s">
        <v>22</v>
      </c>
    </row>
    <row r="2089" spans="1:20" x14ac:dyDescent="0.25">
      <c r="E2089">
        <v>2041.98</v>
      </c>
      <c r="F2089">
        <v>43.89</v>
      </c>
      <c r="G2089">
        <v>275.73</v>
      </c>
      <c r="H2089">
        <v>92.61</v>
      </c>
      <c r="I2089">
        <v>105.47</v>
      </c>
      <c r="J2089">
        <v>116.06</v>
      </c>
      <c r="K2089" t="s">
        <v>1105</v>
      </c>
      <c r="L2089">
        <v>91</v>
      </c>
    </row>
    <row r="2090" spans="1:20" x14ac:dyDescent="0.25">
      <c r="E2090" s="2" t="s">
        <v>92</v>
      </c>
      <c r="F2090" t="s">
        <v>1051</v>
      </c>
    </row>
    <row r="2091" spans="1:20" x14ac:dyDescent="0.25">
      <c r="E2091" s="2" t="s">
        <v>94</v>
      </c>
      <c r="F2091" t="s">
        <v>1106</v>
      </c>
    </row>
    <row r="2092" spans="1:20" x14ac:dyDescent="0.25">
      <c r="E2092" s="2" t="s">
        <v>82</v>
      </c>
      <c r="F2092">
        <v>0</v>
      </c>
    </row>
    <row r="2093" spans="1:20" x14ac:dyDescent="0.25">
      <c r="E2093" t="s">
        <v>96</v>
      </c>
      <c r="F2093">
        <f>2041.98-F2092</f>
        <v>2041.98</v>
      </c>
    </row>
    <row r="2095" spans="1:20" ht="15.75" x14ac:dyDescent="0.25">
      <c r="A2095" s="1" t="s">
        <v>0</v>
      </c>
      <c r="B2095" s="2" t="s">
        <v>1107</v>
      </c>
    </row>
    <row r="2097" spans="1:20" ht="15.75" x14ac:dyDescent="0.25">
      <c r="A2097" s="1" t="s">
        <v>2</v>
      </c>
    </row>
    <row r="2098" spans="1:20" x14ac:dyDescent="0.25">
      <c r="A2098" s="2" t="s">
        <v>3</v>
      </c>
      <c r="B2098" s="2" t="s">
        <v>4</v>
      </c>
      <c r="C2098" s="2" t="s">
        <v>5</v>
      </c>
      <c r="D2098" s="2" t="s">
        <v>6</v>
      </c>
      <c r="E2098" s="2" t="s">
        <v>7</v>
      </c>
      <c r="F2098" s="2" t="s">
        <v>8</v>
      </c>
      <c r="G2098" s="2" t="s">
        <v>9</v>
      </c>
      <c r="H2098" s="2" t="s">
        <v>10</v>
      </c>
      <c r="I2098" s="2" t="s">
        <v>11</v>
      </c>
      <c r="J2098" s="2" t="s">
        <v>12</v>
      </c>
      <c r="K2098" s="2" t="s">
        <v>13</v>
      </c>
      <c r="L2098" s="2" t="s">
        <v>14</v>
      </c>
      <c r="M2098" s="2" t="s">
        <v>15</v>
      </c>
      <c r="N2098" s="2" t="s">
        <v>16</v>
      </c>
      <c r="O2098" s="2" t="s">
        <v>17</v>
      </c>
      <c r="P2098" s="2" t="s">
        <v>18</v>
      </c>
      <c r="Q2098" s="2" t="s">
        <v>19</v>
      </c>
      <c r="R2098" s="2" t="s">
        <v>20</v>
      </c>
      <c r="S2098" s="2" t="s">
        <v>21</v>
      </c>
      <c r="T2098" s="2" t="s">
        <v>22</v>
      </c>
    </row>
    <row r="2099" spans="1:20" x14ac:dyDescent="0.25">
      <c r="A2099" t="s">
        <v>23</v>
      </c>
      <c r="B2099" t="s">
        <v>33</v>
      </c>
      <c r="C2099" t="s">
        <v>34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</row>
    <row r="2100" spans="1:20" x14ac:dyDescent="0.25">
      <c r="A2100" t="s">
        <v>23</v>
      </c>
      <c r="C2100" t="s">
        <v>787</v>
      </c>
      <c r="D2100">
        <v>0.67</v>
      </c>
      <c r="E2100">
        <v>339.02</v>
      </c>
      <c r="F2100">
        <v>2.5836540000000001</v>
      </c>
      <c r="G2100">
        <v>26.095696</v>
      </c>
      <c r="H2100">
        <v>19.603061</v>
      </c>
      <c r="I2100">
        <v>16.069749000000002</v>
      </c>
      <c r="J2100">
        <v>101.05831100000002</v>
      </c>
      <c r="K2100">
        <v>667.92011900000011</v>
      </c>
      <c r="L2100">
        <v>0.62055400000000005</v>
      </c>
      <c r="M2100">
        <v>506</v>
      </c>
      <c r="N2100">
        <v>3.8561999999999999</v>
      </c>
      <c r="O2100">
        <v>38.948799999999999</v>
      </c>
      <c r="P2100">
        <v>29.258299999999998</v>
      </c>
      <c r="Q2100">
        <v>23.9847</v>
      </c>
      <c r="R2100">
        <v>150.83330000000001</v>
      </c>
      <c r="S2100">
        <v>996.89570000000003</v>
      </c>
      <c r="T2100">
        <v>0.92620000000000002</v>
      </c>
    </row>
    <row r="2101" spans="1:20" x14ac:dyDescent="0.25">
      <c r="A2101" t="s">
        <v>23</v>
      </c>
      <c r="B2101" t="s">
        <v>42</v>
      </c>
      <c r="C2101" t="s">
        <v>43</v>
      </c>
      <c r="D2101">
        <v>2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</row>
    <row r="2102" spans="1:20" x14ac:dyDescent="0.25">
      <c r="A2102" t="s">
        <v>23</v>
      </c>
      <c r="B2102" t="s">
        <v>457</v>
      </c>
      <c r="C2102" t="s">
        <v>775</v>
      </c>
      <c r="D2102">
        <v>1</v>
      </c>
      <c r="E2102">
        <v>110</v>
      </c>
      <c r="F2102">
        <v>2</v>
      </c>
      <c r="G2102">
        <v>3</v>
      </c>
      <c r="H2102">
        <v>6</v>
      </c>
      <c r="I2102">
        <v>10</v>
      </c>
      <c r="J2102">
        <v>0</v>
      </c>
      <c r="K2102">
        <v>390</v>
      </c>
      <c r="L2102">
        <v>0</v>
      </c>
      <c r="M2102">
        <v>110</v>
      </c>
      <c r="N2102" t="s">
        <v>56</v>
      </c>
      <c r="O2102" t="s">
        <v>61</v>
      </c>
      <c r="P2102" t="s">
        <v>55</v>
      </c>
      <c r="Q2102" t="s">
        <v>165</v>
      </c>
      <c r="R2102" t="s">
        <v>30</v>
      </c>
      <c r="S2102" t="s">
        <v>459</v>
      </c>
      <c r="T2102" t="s">
        <v>38</v>
      </c>
    </row>
    <row r="2103" spans="1:20" x14ac:dyDescent="0.25">
      <c r="A2103" t="s">
        <v>23</v>
      </c>
      <c r="C2103" t="s">
        <v>1108</v>
      </c>
      <c r="D2103">
        <v>0.5</v>
      </c>
      <c r="E2103">
        <v>22</v>
      </c>
      <c r="F2103">
        <v>0.96899999999999997</v>
      </c>
      <c r="G2103">
        <v>4.9249999999999998</v>
      </c>
      <c r="H2103">
        <v>0.17499999999999999</v>
      </c>
      <c r="I2103">
        <v>1.18</v>
      </c>
      <c r="J2103">
        <v>0</v>
      </c>
      <c r="K2103">
        <v>0.625</v>
      </c>
      <c r="L2103">
        <v>2</v>
      </c>
      <c r="M2103">
        <v>44</v>
      </c>
      <c r="N2103" t="s">
        <v>1109</v>
      </c>
      <c r="O2103" t="s">
        <v>1110</v>
      </c>
      <c r="P2103" t="s">
        <v>1111</v>
      </c>
      <c r="Q2103" t="s">
        <v>1112</v>
      </c>
      <c r="R2103" t="s">
        <v>30</v>
      </c>
      <c r="S2103" t="s">
        <v>1113</v>
      </c>
      <c r="T2103" t="s">
        <v>143</v>
      </c>
    </row>
    <row r="2104" spans="1:20" x14ac:dyDescent="0.25">
      <c r="A2104" t="s">
        <v>23</v>
      </c>
      <c r="C2104" t="s">
        <v>1114</v>
      </c>
      <c r="D2104">
        <v>1</v>
      </c>
      <c r="E2104">
        <v>226</v>
      </c>
      <c r="F2104">
        <v>3.5640000000000001</v>
      </c>
      <c r="G2104">
        <v>38.69</v>
      </c>
      <c r="H2104">
        <v>0.75</v>
      </c>
      <c r="I2104">
        <v>17.86</v>
      </c>
      <c r="J2104">
        <v>0</v>
      </c>
      <c r="K2104">
        <v>471.24</v>
      </c>
      <c r="L2104">
        <v>15.641999999999999</v>
      </c>
      <c r="M2104">
        <v>226</v>
      </c>
      <c r="N2104" t="s">
        <v>1115</v>
      </c>
      <c r="O2104" t="s">
        <v>1116</v>
      </c>
      <c r="P2104" t="s">
        <v>1117</v>
      </c>
      <c r="Q2104" t="s">
        <v>1118</v>
      </c>
      <c r="R2104" t="s">
        <v>30</v>
      </c>
      <c r="S2104" t="s">
        <v>1119</v>
      </c>
      <c r="T2104" t="s">
        <v>1120</v>
      </c>
    </row>
    <row r="2105" spans="1:20" x14ac:dyDescent="0.25">
      <c r="A2105" t="s">
        <v>23</v>
      </c>
      <c r="C2105" t="s">
        <v>1121</v>
      </c>
      <c r="D2105">
        <v>2</v>
      </c>
      <c r="E2105">
        <v>280</v>
      </c>
      <c r="F2105">
        <v>55.83</v>
      </c>
      <c r="G2105">
        <v>64.819999999999993</v>
      </c>
      <c r="H2105">
        <v>0.92</v>
      </c>
      <c r="I2105">
        <v>1.58</v>
      </c>
      <c r="J2105">
        <v>0</v>
      </c>
      <c r="K2105">
        <v>30.48</v>
      </c>
      <c r="L2105">
        <v>5.08</v>
      </c>
      <c r="M2105">
        <v>140</v>
      </c>
      <c r="N2105" t="s">
        <v>1122</v>
      </c>
      <c r="O2105" t="s">
        <v>1123</v>
      </c>
      <c r="P2105" t="s">
        <v>1124</v>
      </c>
      <c r="Q2105" t="s">
        <v>1125</v>
      </c>
      <c r="R2105" t="s">
        <v>30</v>
      </c>
      <c r="S2105" t="s">
        <v>1126</v>
      </c>
      <c r="T2105" t="s">
        <v>1127</v>
      </c>
    </row>
    <row r="2106" spans="1:20" x14ac:dyDescent="0.25">
      <c r="A2106" t="s">
        <v>51</v>
      </c>
      <c r="B2106" t="s">
        <v>934</v>
      </c>
      <c r="C2106" t="s">
        <v>1128</v>
      </c>
      <c r="D2106">
        <v>0.5</v>
      </c>
      <c r="E2106">
        <v>80</v>
      </c>
      <c r="F2106">
        <v>2.5</v>
      </c>
      <c r="G2106">
        <v>11</v>
      </c>
      <c r="H2106">
        <v>3.5</v>
      </c>
      <c r="I2106">
        <v>1.5</v>
      </c>
      <c r="J2106">
        <v>22.5</v>
      </c>
      <c r="K2106">
        <v>160</v>
      </c>
      <c r="L2106">
        <v>0.5</v>
      </c>
      <c r="M2106">
        <v>160</v>
      </c>
      <c r="N2106" t="s">
        <v>36</v>
      </c>
      <c r="O2106" t="s">
        <v>324</v>
      </c>
      <c r="P2106" t="s">
        <v>26</v>
      </c>
      <c r="Q2106" t="s">
        <v>61</v>
      </c>
      <c r="R2106" t="s">
        <v>710</v>
      </c>
      <c r="S2106" t="s">
        <v>1041</v>
      </c>
      <c r="T2106" t="s">
        <v>29</v>
      </c>
    </row>
    <row r="2107" spans="1:20" x14ac:dyDescent="0.25">
      <c r="A2107" t="s">
        <v>51</v>
      </c>
      <c r="B2107" t="s">
        <v>1129</v>
      </c>
      <c r="C2107" t="s">
        <v>1130</v>
      </c>
      <c r="D2107">
        <v>0.5</v>
      </c>
      <c r="E2107">
        <v>48.5</v>
      </c>
      <c r="F2107">
        <v>0.5</v>
      </c>
      <c r="G2107">
        <v>8.5</v>
      </c>
      <c r="H2107">
        <v>1.1599999999999999</v>
      </c>
      <c r="I2107">
        <v>2.5</v>
      </c>
      <c r="J2107">
        <v>0</v>
      </c>
      <c r="K2107">
        <v>177.75</v>
      </c>
      <c r="L2107">
        <v>1</v>
      </c>
      <c r="M2107">
        <v>97</v>
      </c>
      <c r="N2107">
        <v>1</v>
      </c>
      <c r="O2107">
        <v>17</v>
      </c>
      <c r="P2107">
        <v>2.3199999999999998</v>
      </c>
      <c r="Q2107">
        <v>5</v>
      </c>
      <c r="R2107">
        <v>0</v>
      </c>
      <c r="S2107">
        <v>355.5</v>
      </c>
      <c r="T2107">
        <v>2</v>
      </c>
    </row>
    <row r="2108" spans="1:20" x14ac:dyDescent="0.25">
      <c r="A2108" t="s">
        <v>51</v>
      </c>
      <c r="C2108" t="s">
        <v>1131</v>
      </c>
      <c r="D2108">
        <v>1</v>
      </c>
      <c r="E2108">
        <v>105</v>
      </c>
      <c r="F2108">
        <v>0.75</v>
      </c>
      <c r="G2108">
        <v>16.399999999999999</v>
      </c>
      <c r="H2108">
        <v>3</v>
      </c>
      <c r="I2108">
        <v>5.25</v>
      </c>
      <c r="J2108">
        <v>0</v>
      </c>
      <c r="K2108">
        <v>584</v>
      </c>
      <c r="L2108">
        <v>2.9</v>
      </c>
      <c r="M2108">
        <v>105</v>
      </c>
      <c r="N2108">
        <v>0.75</v>
      </c>
      <c r="O2108">
        <v>16.399999999999999</v>
      </c>
      <c r="P2108">
        <v>3</v>
      </c>
      <c r="Q2108">
        <v>5.25</v>
      </c>
      <c r="R2108">
        <v>0</v>
      </c>
      <c r="S2108">
        <v>584</v>
      </c>
      <c r="T2108">
        <v>2.9</v>
      </c>
    </row>
    <row r="2109" spans="1:20" x14ac:dyDescent="0.25">
      <c r="A2109" t="s">
        <v>51</v>
      </c>
      <c r="C2109" t="s">
        <v>1132</v>
      </c>
      <c r="D2109">
        <v>1</v>
      </c>
      <c r="E2109">
        <v>115</v>
      </c>
      <c r="F2109">
        <v>1.7</v>
      </c>
      <c r="G2109">
        <v>9.4</v>
      </c>
      <c r="H2109">
        <v>4.0250000000000004</v>
      </c>
      <c r="I2109">
        <v>10.85</v>
      </c>
      <c r="J2109">
        <v>0</v>
      </c>
      <c r="K2109">
        <v>299.39999999999998</v>
      </c>
      <c r="L2109">
        <v>3.1</v>
      </c>
      <c r="M2109">
        <v>115</v>
      </c>
      <c r="N2109">
        <v>1.7</v>
      </c>
      <c r="O2109">
        <v>9.4</v>
      </c>
      <c r="P2109">
        <v>4.0250000000000004</v>
      </c>
      <c r="Q2109">
        <v>10.85</v>
      </c>
      <c r="R2109">
        <v>0</v>
      </c>
      <c r="S2109">
        <v>299.39999999999998</v>
      </c>
      <c r="T2109">
        <v>3.1</v>
      </c>
    </row>
    <row r="2110" spans="1:20" x14ac:dyDescent="0.25">
      <c r="A2110" t="s">
        <v>51</v>
      </c>
      <c r="C2110" t="s">
        <v>1133</v>
      </c>
      <c r="D2110">
        <v>0.5</v>
      </c>
      <c r="E2110">
        <v>261.5</v>
      </c>
      <c r="F2110">
        <v>1.044</v>
      </c>
      <c r="G2110">
        <v>5.4850000000000003</v>
      </c>
      <c r="H2110">
        <v>26.085000000000001</v>
      </c>
      <c r="I2110">
        <v>6.09</v>
      </c>
      <c r="J2110">
        <v>0</v>
      </c>
      <c r="K2110">
        <v>0.8</v>
      </c>
      <c r="L2110">
        <v>2.68</v>
      </c>
      <c r="M2110">
        <v>523</v>
      </c>
      <c r="N2110" t="s">
        <v>1134</v>
      </c>
      <c r="O2110" t="s">
        <v>1135</v>
      </c>
      <c r="P2110" t="s">
        <v>1136</v>
      </c>
      <c r="Q2110" t="s">
        <v>1137</v>
      </c>
      <c r="R2110" t="s">
        <v>30</v>
      </c>
      <c r="S2110" t="s">
        <v>1138</v>
      </c>
      <c r="T2110" t="s">
        <v>1139</v>
      </c>
    </row>
    <row r="2111" spans="1:20" x14ac:dyDescent="0.25">
      <c r="A2111" t="s">
        <v>122</v>
      </c>
      <c r="B2111" t="s">
        <v>527</v>
      </c>
      <c r="C2111" t="s">
        <v>528</v>
      </c>
      <c r="D2111">
        <v>0.25</v>
      </c>
      <c r="E2111">
        <v>52.5</v>
      </c>
      <c r="F2111">
        <v>2.75</v>
      </c>
      <c r="G2111">
        <v>3.25</v>
      </c>
      <c r="H2111">
        <v>4</v>
      </c>
      <c r="I2111">
        <v>0.75</v>
      </c>
      <c r="K2111">
        <v>5</v>
      </c>
      <c r="L2111">
        <v>0.5</v>
      </c>
      <c r="M2111">
        <v>210</v>
      </c>
      <c r="N2111" t="s">
        <v>119</v>
      </c>
      <c r="O2111" t="s">
        <v>180</v>
      </c>
      <c r="P2111" t="s">
        <v>323</v>
      </c>
      <c r="Q2111" t="s">
        <v>61</v>
      </c>
      <c r="S2111" t="s">
        <v>72</v>
      </c>
      <c r="T2111" t="s">
        <v>56</v>
      </c>
    </row>
    <row r="2112" spans="1:20" x14ac:dyDescent="0.25">
      <c r="A2112" t="s">
        <v>122</v>
      </c>
      <c r="B2112" t="s">
        <v>280</v>
      </c>
      <c r="C2112" t="s">
        <v>1140</v>
      </c>
      <c r="D2112">
        <v>2</v>
      </c>
      <c r="E2112">
        <v>240</v>
      </c>
      <c r="F2112">
        <v>16</v>
      </c>
      <c r="G2112">
        <v>34</v>
      </c>
      <c r="H2112">
        <v>7</v>
      </c>
      <c r="I2112">
        <v>16</v>
      </c>
      <c r="J2112">
        <v>170</v>
      </c>
      <c r="K2112">
        <v>200</v>
      </c>
      <c r="L2112">
        <v>14</v>
      </c>
      <c r="M2112">
        <v>120</v>
      </c>
      <c r="N2112" t="s">
        <v>27</v>
      </c>
      <c r="O2112" t="s">
        <v>176</v>
      </c>
      <c r="P2112" t="s">
        <v>71</v>
      </c>
      <c r="Q2112" t="s">
        <v>27</v>
      </c>
      <c r="R2112" t="s">
        <v>997</v>
      </c>
      <c r="S2112" t="s">
        <v>282</v>
      </c>
      <c r="T2112" t="s">
        <v>26</v>
      </c>
    </row>
    <row r="2113" spans="1:20" x14ac:dyDescent="0.25">
      <c r="A2113" t="s">
        <v>122</v>
      </c>
      <c r="C2113" t="s">
        <v>75</v>
      </c>
      <c r="D2113">
        <v>1</v>
      </c>
      <c r="E2113">
        <v>119</v>
      </c>
      <c r="F2113">
        <v>0</v>
      </c>
      <c r="G2113">
        <v>0</v>
      </c>
      <c r="H2113">
        <v>13.5</v>
      </c>
      <c r="I2113">
        <v>0</v>
      </c>
      <c r="J2113">
        <v>0</v>
      </c>
      <c r="K2113">
        <v>0.27</v>
      </c>
      <c r="L2113">
        <v>0</v>
      </c>
      <c r="M2113">
        <v>119</v>
      </c>
      <c r="N2113" t="s">
        <v>38</v>
      </c>
      <c r="O2113" t="s">
        <v>76</v>
      </c>
      <c r="P2113" t="s">
        <v>77</v>
      </c>
      <c r="Q2113" t="s">
        <v>76</v>
      </c>
      <c r="R2113" t="s">
        <v>30</v>
      </c>
      <c r="S2113" t="s">
        <v>78</v>
      </c>
      <c r="T2113" t="s">
        <v>38</v>
      </c>
    </row>
    <row r="2116" spans="1:20" x14ac:dyDescent="0.25">
      <c r="A2116" s="2" t="s">
        <v>79</v>
      </c>
    </row>
    <row r="2117" spans="1:20" x14ac:dyDescent="0.25">
      <c r="A2117" t="s">
        <v>989</v>
      </c>
    </row>
    <row r="2119" spans="1:20" x14ac:dyDescent="0.25">
      <c r="A2119" s="2" t="s">
        <v>88</v>
      </c>
    </row>
    <row r="2120" spans="1:20" x14ac:dyDescent="0.25">
      <c r="E2120" s="2" t="s">
        <v>15</v>
      </c>
      <c r="F2120" s="2" t="s">
        <v>16</v>
      </c>
      <c r="G2120" s="2" t="s">
        <v>89</v>
      </c>
      <c r="H2120" s="2" t="s">
        <v>90</v>
      </c>
      <c r="I2120" s="2" t="s">
        <v>19</v>
      </c>
      <c r="J2120" s="2" t="s">
        <v>20</v>
      </c>
      <c r="K2120" s="2" t="s">
        <v>21</v>
      </c>
      <c r="L2120" s="2" t="s">
        <v>22</v>
      </c>
    </row>
    <row r="2121" spans="1:20" x14ac:dyDescent="0.25">
      <c r="E2121">
        <v>1998.52</v>
      </c>
      <c r="F2121">
        <v>90.19</v>
      </c>
      <c r="G2121">
        <v>225.57</v>
      </c>
      <c r="H2121">
        <v>89.72</v>
      </c>
      <c r="I2121">
        <v>89.63</v>
      </c>
      <c r="J2121">
        <v>293.56</v>
      </c>
      <c r="K2121" t="s">
        <v>1141</v>
      </c>
      <c r="L2121">
        <v>48.02</v>
      </c>
    </row>
    <row r="2122" spans="1:20" x14ac:dyDescent="0.25">
      <c r="E2122" s="2" t="s">
        <v>92</v>
      </c>
      <c r="F2122" t="s">
        <v>1142</v>
      </c>
    </row>
    <row r="2123" spans="1:20" x14ac:dyDescent="0.25">
      <c r="E2123" s="2" t="s">
        <v>94</v>
      </c>
      <c r="F2123" t="s">
        <v>1143</v>
      </c>
    </row>
    <row r="2124" spans="1:20" x14ac:dyDescent="0.25">
      <c r="E2124" s="2" t="s">
        <v>82</v>
      </c>
      <c r="F2124">
        <v>0</v>
      </c>
    </row>
    <row r="2125" spans="1:20" x14ac:dyDescent="0.25">
      <c r="E2125" t="s">
        <v>96</v>
      </c>
      <c r="F2125">
        <f>1998.52-F2124</f>
        <v>1998.52</v>
      </c>
    </row>
    <row r="2127" spans="1:20" ht="15.75" x14ac:dyDescent="0.25">
      <c r="A2127" s="1" t="s">
        <v>0</v>
      </c>
      <c r="B2127" s="2" t="s">
        <v>1144</v>
      </c>
    </row>
    <row r="2129" spans="1:20" ht="15.75" x14ac:dyDescent="0.25">
      <c r="A2129" s="1" t="s">
        <v>2</v>
      </c>
    </row>
    <row r="2130" spans="1:20" x14ac:dyDescent="0.25">
      <c r="A2130" s="2" t="s">
        <v>3</v>
      </c>
      <c r="B2130" s="2" t="s">
        <v>4</v>
      </c>
      <c r="C2130" s="2" t="s">
        <v>5</v>
      </c>
      <c r="D2130" s="2" t="s">
        <v>6</v>
      </c>
      <c r="E2130" s="2" t="s">
        <v>7</v>
      </c>
      <c r="F2130" s="2" t="s">
        <v>8</v>
      </c>
      <c r="G2130" s="2" t="s">
        <v>9</v>
      </c>
      <c r="H2130" s="2" t="s">
        <v>10</v>
      </c>
      <c r="I2130" s="2" t="s">
        <v>11</v>
      </c>
      <c r="J2130" s="2" t="s">
        <v>12</v>
      </c>
      <c r="K2130" s="2" t="s">
        <v>13</v>
      </c>
      <c r="L2130" s="2" t="s">
        <v>14</v>
      </c>
      <c r="M2130" s="2" t="s">
        <v>15</v>
      </c>
      <c r="N2130" s="2" t="s">
        <v>16</v>
      </c>
      <c r="O2130" s="2" t="s">
        <v>17</v>
      </c>
      <c r="P2130" s="2" t="s">
        <v>18</v>
      </c>
      <c r="Q2130" s="2" t="s">
        <v>19</v>
      </c>
      <c r="R2130" s="2" t="s">
        <v>20</v>
      </c>
      <c r="S2130" s="2" t="s">
        <v>21</v>
      </c>
      <c r="T2130" s="2" t="s">
        <v>22</v>
      </c>
    </row>
    <row r="2131" spans="1:20" x14ac:dyDescent="0.25">
      <c r="A2131" t="s">
        <v>23</v>
      </c>
      <c r="C2131" t="s">
        <v>787</v>
      </c>
      <c r="D2131">
        <v>1.5</v>
      </c>
      <c r="E2131">
        <v>759</v>
      </c>
      <c r="F2131">
        <v>5.7843</v>
      </c>
      <c r="G2131">
        <v>58.423199999999994</v>
      </c>
      <c r="H2131">
        <v>43.887450000000001</v>
      </c>
      <c r="I2131">
        <v>35.977049999999998</v>
      </c>
      <c r="J2131">
        <v>226.24995000000001</v>
      </c>
      <c r="K2131">
        <v>1495.3435500000001</v>
      </c>
      <c r="L2131">
        <v>1.3893</v>
      </c>
      <c r="M2131">
        <v>506</v>
      </c>
      <c r="N2131">
        <v>3.8561999999999999</v>
      </c>
      <c r="O2131">
        <v>38.948799999999999</v>
      </c>
      <c r="P2131">
        <v>29.258299999999998</v>
      </c>
      <c r="Q2131">
        <v>23.9847</v>
      </c>
      <c r="R2131">
        <v>150.83330000000001</v>
      </c>
      <c r="S2131">
        <v>996.89570000000003</v>
      </c>
      <c r="T2131">
        <v>0.92620000000000002</v>
      </c>
    </row>
    <row r="2132" spans="1:20" x14ac:dyDescent="0.25">
      <c r="A2132" t="s">
        <v>51</v>
      </c>
      <c r="C2132" t="s">
        <v>1145</v>
      </c>
      <c r="D2132">
        <v>2</v>
      </c>
      <c r="E2132">
        <v>104</v>
      </c>
      <c r="F2132">
        <v>5.41</v>
      </c>
      <c r="G2132">
        <v>19.68</v>
      </c>
      <c r="H2132">
        <v>0.44</v>
      </c>
      <c r="I2132">
        <v>11.4</v>
      </c>
      <c r="J2132">
        <v>0</v>
      </c>
      <c r="K2132">
        <v>956.8</v>
      </c>
      <c r="L2132">
        <v>11.04</v>
      </c>
      <c r="M2132">
        <v>52</v>
      </c>
      <c r="N2132" t="s">
        <v>1146</v>
      </c>
      <c r="O2132" t="s">
        <v>1147</v>
      </c>
      <c r="P2132" t="s">
        <v>987</v>
      </c>
      <c r="Q2132" t="s">
        <v>1148</v>
      </c>
      <c r="R2132" t="s">
        <v>30</v>
      </c>
      <c r="S2132" t="s">
        <v>1149</v>
      </c>
      <c r="T2132" t="s">
        <v>1150</v>
      </c>
    </row>
    <row r="2133" spans="1:20" x14ac:dyDescent="0.25">
      <c r="A2133" t="s">
        <v>51</v>
      </c>
      <c r="B2133" t="s">
        <v>1151</v>
      </c>
      <c r="C2133" t="s">
        <v>1152</v>
      </c>
      <c r="D2133">
        <v>1</v>
      </c>
      <c r="E2133">
        <v>190</v>
      </c>
      <c r="F2133">
        <v>6</v>
      </c>
      <c r="G2133">
        <v>35</v>
      </c>
      <c r="H2133">
        <v>1</v>
      </c>
      <c r="I2133">
        <v>11</v>
      </c>
      <c r="J2133">
        <v>0</v>
      </c>
      <c r="K2133">
        <v>780</v>
      </c>
      <c r="L2133">
        <v>10</v>
      </c>
      <c r="M2133">
        <v>190</v>
      </c>
      <c r="N2133" t="s">
        <v>55</v>
      </c>
      <c r="O2133" t="s">
        <v>384</v>
      </c>
      <c r="P2133" t="s">
        <v>29</v>
      </c>
      <c r="Q2133" t="s">
        <v>119</v>
      </c>
      <c r="R2133" t="s">
        <v>30</v>
      </c>
      <c r="S2133" t="s">
        <v>1153</v>
      </c>
      <c r="T2133" t="s">
        <v>165</v>
      </c>
    </row>
    <row r="2134" spans="1:20" x14ac:dyDescent="0.25">
      <c r="A2134" t="s">
        <v>51</v>
      </c>
      <c r="B2134" t="s">
        <v>624</v>
      </c>
      <c r="C2134" t="s">
        <v>1154</v>
      </c>
      <c r="D2134">
        <v>0.5</v>
      </c>
      <c r="E2134">
        <v>80</v>
      </c>
      <c r="F2134">
        <v>1.5</v>
      </c>
      <c r="G2134">
        <v>7</v>
      </c>
      <c r="H2134">
        <v>5</v>
      </c>
      <c r="I2134">
        <v>4</v>
      </c>
      <c r="J2134">
        <v>0</v>
      </c>
      <c r="K2134">
        <v>170</v>
      </c>
      <c r="L2134">
        <v>3</v>
      </c>
      <c r="M2134">
        <v>160</v>
      </c>
      <c r="N2134" t="s">
        <v>61</v>
      </c>
      <c r="O2134" t="s">
        <v>169</v>
      </c>
      <c r="P2134" t="s">
        <v>165</v>
      </c>
      <c r="Q2134" t="s">
        <v>27</v>
      </c>
      <c r="R2134" t="s">
        <v>30</v>
      </c>
      <c r="S2134" t="s">
        <v>1155</v>
      </c>
      <c r="T2134" t="s">
        <v>55</v>
      </c>
    </row>
    <row r="2135" spans="1:20" x14ac:dyDescent="0.25">
      <c r="A2135" t="s">
        <v>51</v>
      </c>
      <c r="B2135" t="s">
        <v>270</v>
      </c>
      <c r="C2135" t="s">
        <v>1156</v>
      </c>
      <c r="D2135">
        <v>2</v>
      </c>
      <c r="E2135">
        <v>220</v>
      </c>
      <c r="F2135">
        <v>2</v>
      </c>
      <c r="G2135">
        <v>52</v>
      </c>
      <c r="H2135">
        <v>0</v>
      </c>
      <c r="I2135">
        <v>6</v>
      </c>
      <c r="J2135">
        <v>0</v>
      </c>
      <c r="K2135">
        <v>0</v>
      </c>
      <c r="L2135">
        <v>4</v>
      </c>
      <c r="M2135">
        <v>110</v>
      </c>
      <c r="N2135" t="s">
        <v>29</v>
      </c>
      <c r="O2135" t="s">
        <v>142</v>
      </c>
      <c r="P2135" t="s">
        <v>38</v>
      </c>
      <c r="Q2135" t="s">
        <v>61</v>
      </c>
      <c r="R2135" t="s">
        <v>30</v>
      </c>
      <c r="S2135" t="s">
        <v>30</v>
      </c>
      <c r="T2135" t="s">
        <v>56</v>
      </c>
    </row>
    <row r="2136" spans="1:20" x14ac:dyDescent="0.25">
      <c r="A2136" t="s">
        <v>51</v>
      </c>
      <c r="B2136" t="s">
        <v>1157</v>
      </c>
      <c r="C2136" t="s">
        <v>1158</v>
      </c>
      <c r="D2136">
        <v>1</v>
      </c>
      <c r="E2136">
        <v>170</v>
      </c>
      <c r="F2136">
        <v>0</v>
      </c>
      <c r="G2136">
        <v>105</v>
      </c>
      <c r="H2136">
        <v>17</v>
      </c>
      <c r="I2136">
        <v>17</v>
      </c>
      <c r="J2136">
        <v>5</v>
      </c>
      <c r="K2136">
        <v>340</v>
      </c>
      <c r="L2136">
        <v>5</v>
      </c>
      <c r="M2136">
        <v>170</v>
      </c>
      <c r="N2136" t="s">
        <v>60</v>
      </c>
      <c r="O2136" t="s">
        <v>1159</v>
      </c>
      <c r="P2136" t="s">
        <v>176</v>
      </c>
      <c r="Q2136" t="s">
        <v>176</v>
      </c>
      <c r="R2136" t="s">
        <v>166</v>
      </c>
      <c r="S2136" t="s">
        <v>1155</v>
      </c>
      <c r="T2136" t="s">
        <v>36</v>
      </c>
    </row>
    <row r="2137" spans="1:20" x14ac:dyDescent="0.25">
      <c r="A2137" t="s">
        <v>51</v>
      </c>
      <c r="B2137" t="s">
        <v>713</v>
      </c>
      <c r="C2137" t="s">
        <v>714</v>
      </c>
      <c r="D2137">
        <v>1</v>
      </c>
      <c r="E2137">
        <v>211</v>
      </c>
      <c r="F2137">
        <v>12</v>
      </c>
      <c r="G2137">
        <v>18</v>
      </c>
      <c r="H2137">
        <v>12</v>
      </c>
      <c r="I2137">
        <v>1.7</v>
      </c>
      <c r="J2137">
        <v>0</v>
      </c>
      <c r="K2137">
        <v>135</v>
      </c>
      <c r="L2137">
        <v>0</v>
      </c>
      <c r="M2137">
        <v>211</v>
      </c>
      <c r="N2137" t="s">
        <v>54</v>
      </c>
      <c r="O2137" t="s">
        <v>156</v>
      </c>
      <c r="P2137" t="s">
        <v>54</v>
      </c>
      <c r="Q2137" t="s">
        <v>543</v>
      </c>
      <c r="R2137" t="s">
        <v>62</v>
      </c>
      <c r="S2137" t="s">
        <v>715</v>
      </c>
      <c r="T2137" t="s">
        <v>60</v>
      </c>
    </row>
    <row r="2138" spans="1:20" x14ac:dyDescent="0.25">
      <c r="A2138" t="s">
        <v>51</v>
      </c>
      <c r="C2138" t="s">
        <v>1160</v>
      </c>
      <c r="D2138">
        <v>1</v>
      </c>
      <c r="E2138">
        <v>114</v>
      </c>
      <c r="F2138">
        <v>3.0630000000000002</v>
      </c>
      <c r="G2138">
        <v>19.04</v>
      </c>
      <c r="H2138">
        <v>1.63</v>
      </c>
      <c r="I2138">
        <v>5.98</v>
      </c>
      <c r="J2138">
        <v>0</v>
      </c>
      <c r="K2138">
        <v>1202.8900000000001</v>
      </c>
      <c r="L2138">
        <v>8.3979999999999997</v>
      </c>
      <c r="M2138">
        <v>114</v>
      </c>
      <c r="N2138" t="s">
        <v>1161</v>
      </c>
      <c r="O2138" t="s">
        <v>1162</v>
      </c>
      <c r="P2138" t="s">
        <v>1163</v>
      </c>
      <c r="Q2138" t="s">
        <v>668</v>
      </c>
      <c r="R2138" t="s">
        <v>30</v>
      </c>
      <c r="S2138" t="s">
        <v>1164</v>
      </c>
      <c r="T2138" t="s">
        <v>1165</v>
      </c>
    </row>
    <row r="2139" spans="1:20" x14ac:dyDescent="0.25">
      <c r="A2139" t="s">
        <v>51</v>
      </c>
      <c r="C2139" t="s">
        <v>1166</v>
      </c>
      <c r="D2139">
        <v>0.67</v>
      </c>
      <c r="E2139">
        <v>195.64</v>
      </c>
      <c r="F2139">
        <v>15.599610000000002</v>
      </c>
      <c r="G2139">
        <v>19.054800000000004</v>
      </c>
      <c r="H2139">
        <v>12.683100000000001</v>
      </c>
      <c r="I2139">
        <v>1.2127000000000001</v>
      </c>
      <c r="J2139">
        <v>5.1188000000000002</v>
      </c>
      <c r="K2139">
        <v>259.77910000000003</v>
      </c>
      <c r="L2139">
        <v>2.4314300000000002</v>
      </c>
      <c r="M2139">
        <v>292</v>
      </c>
      <c r="N2139" t="s">
        <v>1167</v>
      </c>
      <c r="O2139" t="s">
        <v>1168</v>
      </c>
      <c r="P2139" t="s">
        <v>1169</v>
      </c>
      <c r="Q2139" t="s">
        <v>1170</v>
      </c>
      <c r="R2139" t="s">
        <v>1171</v>
      </c>
      <c r="S2139" t="s">
        <v>1172</v>
      </c>
      <c r="T2139" t="s">
        <v>1173</v>
      </c>
    </row>
    <row r="2142" spans="1:20" x14ac:dyDescent="0.25">
      <c r="A2142" s="2" t="s">
        <v>79</v>
      </c>
    </row>
    <row r="2143" spans="1:20" x14ac:dyDescent="0.25">
      <c r="A2143" t="s">
        <v>989</v>
      </c>
    </row>
    <row r="2145" spans="1:20" x14ac:dyDescent="0.25">
      <c r="A2145" s="2" t="s">
        <v>88</v>
      </c>
    </row>
    <row r="2146" spans="1:20" x14ac:dyDescent="0.25">
      <c r="E2146" s="2" t="s">
        <v>15</v>
      </c>
      <c r="F2146" s="2" t="s">
        <v>16</v>
      </c>
      <c r="G2146" s="2" t="s">
        <v>89</v>
      </c>
      <c r="H2146" s="2" t="s">
        <v>90</v>
      </c>
      <c r="I2146" s="2" t="s">
        <v>19</v>
      </c>
      <c r="J2146" s="2" t="s">
        <v>20</v>
      </c>
      <c r="K2146" s="2" t="s">
        <v>21</v>
      </c>
      <c r="L2146" s="2" t="s">
        <v>22</v>
      </c>
    </row>
    <row r="2147" spans="1:20" x14ac:dyDescent="0.25">
      <c r="E2147">
        <v>2043.6399999999999</v>
      </c>
      <c r="F2147">
        <v>51.36</v>
      </c>
      <c r="G2147">
        <v>333.2</v>
      </c>
      <c r="H2147">
        <v>93.64</v>
      </c>
      <c r="I2147">
        <v>94.27</v>
      </c>
      <c r="J2147">
        <v>236.37</v>
      </c>
      <c r="K2147" t="s">
        <v>1174</v>
      </c>
      <c r="L2147">
        <v>45.26</v>
      </c>
    </row>
    <row r="2148" spans="1:20" x14ac:dyDescent="0.25">
      <c r="E2148" s="2" t="s">
        <v>92</v>
      </c>
      <c r="F2148" t="s">
        <v>1142</v>
      </c>
    </row>
    <row r="2149" spans="1:20" x14ac:dyDescent="0.25">
      <c r="E2149" s="2" t="s">
        <v>94</v>
      </c>
      <c r="F2149" t="s">
        <v>1175</v>
      </c>
    </row>
    <row r="2150" spans="1:20" x14ac:dyDescent="0.25">
      <c r="E2150" s="2" t="s">
        <v>82</v>
      </c>
      <c r="F2150">
        <v>0</v>
      </c>
    </row>
    <row r="2151" spans="1:20" x14ac:dyDescent="0.25">
      <c r="E2151" t="s">
        <v>96</v>
      </c>
      <c r="F2151">
        <f>2043.64-F2150</f>
        <v>2043.64</v>
      </c>
    </row>
    <row r="2153" spans="1:20" ht="15.75" x14ac:dyDescent="0.25">
      <c r="A2153" s="1" t="s">
        <v>0</v>
      </c>
      <c r="B2153" s="2" t="s">
        <v>1176</v>
      </c>
    </row>
    <row r="2155" spans="1:20" ht="15.75" x14ac:dyDescent="0.25">
      <c r="A2155" s="1" t="s">
        <v>2</v>
      </c>
    </row>
    <row r="2156" spans="1:20" x14ac:dyDescent="0.25">
      <c r="A2156" s="2" t="s">
        <v>3</v>
      </c>
      <c r="B2156" s="2" t="s">
        <v>4</v>
      </c>
      <c r="C2156" s="2" t="s">
        <v>5</v>
      </c>
      <c r="D2156" s="2" t="s">
        <v>6</v>
      </c>
      <c r="E2156" s="2" t="s">
        <v>7</v>
      </c>
      <c r="F2156" s="2" t="s">
        <v>8</v>
      </c>
      <c r="G2156" s="2" t="s">
        <v>9</v>
      </c>
      <c r="H2156" s="2" t="s">
        <v>10</v>
      </c>
      <c r="I2156" s="2" t="s">
        <v>11</v>
      </c>
      <c r="J2156" s="2" t="s">
        <v>12</v>
      </c>
      <c r="K2156" s="2" t="s">
        <v>13</v>
      </c>
      <c r="L2156" s="2" t="s">
        <v>14</v>
      </c>
      <c r="M2156" s="2" t="s">
        <v>15</v>
      </c>
      <c r="N2156" s="2" t="s">
        <v>16</v>
      </c>
      <c r="O2156" s="2" t="s">
        <v>17</v>
      </c>
      <c r="P2156" s="2" t="s">
        <v>18</v>
      </c>
      <c r="Q2156" s="2" t="s">
        <v>19</v>
      </c>
      <c r="R2156" s="2" t="s">
        <v>20</v>
      </c>
      <c r="S2156" s="2" t="s">
        <v>21</v>
      </c>
      <c r="T2156" s="2" t="s">
        <v>22</v>
      </c>
    </row>
    <row r="2157" spans="1:20" x14ac:dyDescent="0.25">
      <c r="A2157" t="s">
        <v>23</v>
      </c>
      <c r="B2157" t="s">
        <v>33</v>
      </c>
      <c r="C2157" t="s">
        <v>34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</row>
    <row r="2158" spans="1:20" x14ac:dyDescent="0.25">
      <c r="A2158" t="s">
        <v>23</v>
      </c>
      <c r="C2158" t="s">
        <v>1177</v>
      </c>
      <c r="D2158">
        <v>1.5</v>
      </c>
      <c r="E2158">
        <v>1650</v>
      </c>
      <c r="F2158">
        <v>21</v>
      </c>
      <c r="G2158">
        <v>159</v>
      </c>
      <c r="H2158">
        <v>88.5</v>
      </c>
      <c r="I2158">
        <v>52.5</v>
      </c>
      <c r="J2158">
        <v>0</v>
      </c>
      <c r="K2158">
        <v>154.5</v>
      </c>
      <c r="L2158">
        <v>45</v>
      </c>
      <c r="M2158">
        <v>1100</v>
      </c>
      <c r="N2158">
        <v>14</v>
      </c>
      <c r="O2158">
        <v>106</v>
      </c>
      <c r="P2158">
        <v>59</v>
      </c>
      <c r="Q2158">
        <v>35</v>
      </c>
      <c r="R2158">
        <v>0</v>
      </c>
      <c r="S2158">
        <v>103</v>
      </c>
      <c r="T2158">
        <v>30</v>
      </c>
    </row>
    <row r="2159" spans="1:20" x14ac:dyDescent="0.25">
      <c r="A2159" t="s">
        <v>23</v>
      </c>
      <c r="B2159" t="s">
        <v>200</v>
      </c>
      <c r="C2159" t="s">
        <v>201</v>
      </c>
      <c r="D2159">
        <v>2</v>
      </c>
      <c r="E2159">
        <v>180</v>
      </c>
      <c r="F2159">
        <v>12</v>
      </c>
      <c r="G2159">
        <v>18</v>
      </c>
      <c r="H2159">
        <v>7</v>
      </c>
      <c r="I2159">
        <v>12</v>
      </c>
      <c r="J2159">
        <v>0</v>
      </c>
      <c r="K2159">
        <v>220</v>
      </c>
      <c r="L2159">
        <v>4</v>
      </c>
      <c r="M2159">
        <v>90</v>
      </c>
      <c r="N2159">
        <v>6</v>
      </c>
      <c r="O2159">
        <v>9</v>
      </c>
      <c r="P2159">
        <v>3.5</v>
      </c>
      <c r="Q2159">
        <v>6</v>
      </c>
      <c r="R2159">
        <v>0</v>
      </c>
      <c r="S2159">
        <v>110</v>
      </c>
      <c r="T2159">
        <v>2</v>
      </c>
    </row>
    <row r="2160" spans="1:20" x14ac:dyDescent="0.25">
      <c r="A2160" t="s">
        <v>23</v>
      </c>
      <c r="C2160" t="s">
        <v>44</v>
      </c>
      <c r="D2160">
        <v>2</v>
      </c>
      <c r="E2160">
        <v>210</v>
      </c>
      <c r="F2160">
        <v>28.861999999999998</v>
      </c>
      <c r="G2160">
        <v>53.9</v>
      </c>
      <c r="H2160">
        <v>0.78</v>
      </c>
      <c r="I2160">
        <v>2.58</v>
      </c>
      <c r="J2160">
        <v>0</v>
      </c>
      <c r="K2160">
        <v>2.36</v>
      </c>
      <c r="L2160">
        <v>6.1360000000000001</v>
      </c>
      <c r="M2160">
        <v>105</v>
      </c>
      <c r="N2160" t="s">
        <v>45</v>
      </c>
      <c r="O2160" t="s">
        <v>46</v>
      </c>
      <c r="P2160" t="s">
        <v>47</v>
      </c>
      <c r="Q2160" t="s">
        <v>48</v>
      </c>
      <c r="R2160" t="s">
        <v>30</v>
      </c>
      <c r="S2160" t="s">
        <v>49</v>
      </c>
      <c r="T2160" t="s">
        <v>50</v>
      </c>
    </row>
    <row r="2161" spans="1:20" x14ac:dyDescent="0.25">
      <c r="A2161" t="s">
        <v>23</v>
      </c>
      <c r="C2161" t="s">
        <v>105</v>
      </c>
      <c r="D2161">
        <v>1</v>
      </c>
      <c r="E2161">
        <v>35</v>
      </c>
      <c r="F2161">
        <v>6.7930000000000001</v>
      </c>
      <c r="G2161">
        <v>8.89</v>
      </c>
      <c r="H2161">
        <v>0.11</v>
      </c>
      <c r="I2161">
        <v>0.63</v>
      </c>
      <c r="K2161">
        <v>0.74</v>
      </c>
      <c r="L2161">
        <v>1.258</v>
      </c>
      <c r="M2161">
        <v>35</v>
      </c>
      <c r="N2161" t="s">
        <v>106</v>
      </c>
      <c r="O2161" t="s">
        <v>107</v>
      </c>
      <c r="P2161" t="s">
        <v>108</v>
      </c>
      <c r="Q2161" t="s">
        <v>109</v>
      </c>
      <c r="S2161" t="s">
        <v>110</v>
      </c>
      <c r="T2161" t="s">
        <v>111</v>
      </c>
    </row>
    <row r="2162" spans="1:20" x14ac:dyDescent="0.25">
      <c r="A2162" t="s">
        <v>51</v>
      </c>
      <c r="B2162" t="s">
        <v>389</v>
      </c>
      <c r="C2162" t="s">
        <v>390</v>
      </c>
      <c r="D2162">
        <v>1</v>
      </c>
      <c r="E2162">
        <v>15</v>
      </c>
      <c r="F2162">
        <v>1</v>
      </c>
      <c r="G2162">
        <v>2</v>
      </c>
      <c r="H2162">
        <v>0</v>
      </c>
      <c r="I2162">
        <v>1</v>
      </c>
      <c r="J2162">
        <v>0</v>
      </c>
      <c r="K2162">
        <v>15</v>
      </c>
      <c r="L2162">
        <v>0</v>
      </c>
      <c r="M2162">
        <v>15</v>
      </c>
      <c r="N2162" t="s">
        <v>29</v>
      </c>
      <c r="O2162" t="s">
        <v>56</v>
      </c>
      <c r="P2162" t="s">
        <v>38</v>
      </c>
      <c r="Q2162" t="s">
        <v>29</v>
      </c>
      <c r="R2162" t="s">
        <v>30</v>
      </c>
      <c r="S2162" t="s">
        <v>305</v>
      </c>
      <c r="T2162" t="s">
        <v>38</v>
      </c>
    </row>
    <row r="2163" spans="1:20" x14ac:dyDescent="0.25">
      <c r="A2163" t="s">
        <v>51</v>
      </c>
      <c r="C2163" t="s">
        <v>1076</v>
      </c>
      <c r="D2163">
        <v>2</v>
      </c>
      <c r="E2163">
        <v>120</v>
      </c>
      <c r="F2163">
        <v>0</v>
      </c>
      <c r="G2163">
        <v>10</v>
      </c>
      <c r="H2163">
        <v>10</v>
      </c>
      <c r="I2163">
        <v>0</v>
      </c>
      <c r="J2163">
        <v>0</v>
      </c>
      <c r="K2163">
        <v>380</v>
      </c>
      <c r="L2163">
        <v>0</v>
      </c>
      <c r="M2163">
        <v>60</v>
      </c>
      <c r="N2163">
        <v>0</v>
      </c>
      <c r="O2163">
        <v>5</v>
      </c>
      <c r="P2163">
        <v>5</v>
      </c>
      <c r="Q2163">
        <v>0</v>
      </c>
      <c r="R2163">
        <v>0</v>
      </c>
      <c r="S2163">
        <v>190</v>
      </c>
      <c r="T2163">
        <v>0</v>
      </c>
    </row>
    <row r="2164" spans="1:20" x14ac:dyDescent="0.25">
      <c r="A2164" t="s">
        <v>51</v>
      </c>
      <c r="B2164" t="s">
        <v>1178</v>
      </c>
      <c r="C2164" t="s">
        <v>1179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40</v>
      </c>
      <c r="L2164">
        <v>0</v>
      </c>
      <c r="M2164">
        <v>0</v>
      </c>
      <c r="N2164" t="s">
        <v>60</v>
      </c>
      <c r="O2164" t="s">
        <v>38</v>
      </c>
      <c r="P2164" t="s">
        <v>38</v>
      </c>
      <c r="Q2164" t="s">
        <v>38</v>
      </c>
      <c r="R2164" t="s">
        <v>62</v>
      </c>
      <c r="S2164" t="s">
        <v>65</v>
      </c>
      <c r="T2164" t="s">
        <v>60</v>
      </c>
    </row>
    <row r="2165" spans="1:20" x14ac:dyDescent="0.25">
      <c r="A2165" t="s">
        <v>51</v>
      </c>
      <c r="C2165" t="s">
        <v>529</v>
      </c>
      <c r="D2165">
        <v>4</v>
      </c>
      <c r="E2165">
        <v>108</v>
      </c>
      <c r="F2165">
        <v>0.16</v>
      </c>
      <c r="G2165">
        <v>12.08</v>
      </c>
      <c r="H2165">
        <v>5.16</v>
      </c>
      <c r="I2165">
        <v>2.92</v>
      </c>
      <c r="J2165">
        <v>0</v>
      </c>
      <c r="K2165">
        <v>145.19999999999999</v>
      </c>
      <c r="L2165">
        <v>2.4</v>
      </c>
      <c r="M2165">
        <v>27</v>
      </c>
      <c r="N2165" t="s">
        <v>530</v>
      </c>
      <c r="O2165" t="s">
        <v>531</v>
      </c>
      <c r="P2165" t="s">
        <v>48</v>
      </c>
      <c r="Q2165" t="s">
        <v>532</v>
      </c>
      <c r="R2165" t="s">
        <v>30</v>
      </c>
      <c r="S2165" t="s">
        <v>533</v>
      </c>
      <c r="T2165" t="s">
        <v>534</v>
      </c>
    </row>
    <row r="2166" spans="1:20" x14ac:dyDescent="0.25">
      <c r="A2166" t="s">
        <v>51</v>
      </c>
      <c r="C2166" t="s">
        <v>816</v>
      </c>
      <c r="D2166">
        <v>4</v>
      </c>
      <c r="E2166">
        <v>308</v>
      </c>
      <c r="F2166">
        <v>6.8559999999999999</v>
      </c>
      <c r="G2166">
        <v>56.48</v>
      </c>
      <c r="H2166">
        <v>3.76</v>
      </c>
      <c r="I2166">
        <v>12.44</v>
      </c>
      <c r="J2166">
        <v>0</v>
      </c>
      <c r="K2166">
        <v>589.28</v>
      </c>
      <c r="L2166">
        <v>4.6399999999999997</v>
      </c>
      <c r="M2166">
        <v>77</v>
      </c>
      <c r="N2166" t="s">
        <v>817</v>
      </c>
      <c r="O2166" t="s">
        <v>818</v>
      </c>
      <c r="P2166" t="s">
        <v>819</v>
      </c>
      <c r="Q2166" t="s">
        <v>820</v>
      </c>
      <c r="R2166" t="s">
        <v>30</v>
      </c>
      <c r="S2166" t="s">
        <v>821</v>
      </c>
      <c r="T2166" t="s">
        <v>822</v>
      </c>
    </row>
    <row r="2167" spans="1:20" x14ac:dyDescent="0.25">
      <c r="A2167" t="s">
        <v>122</v>
      </c>
      <c r="C2167" t="s">
        <v>1180</v>
      </c>
      <c r="D2167">
        <v>1</v>
      </c>
      <c r="E2167">
        <v>377</v>
      </c>
      <c r="F2167">
        <v>62.3</v>
      </c>
      <c r="G2167">
        <v>73.3</v>
      </c>
      <c r="H2167">
        <v>6.375</v>
      </c>
      <c r="I2167">
        <v>8.2125000000000004</v>
      </c>
      <c r="J2167">
        <v>118.75</v>
      </c>
      <c r="K2167">
        <v>103.25</v>
      </c>
      <c r="L2167">
        <v>0.5</v>
      </c>
      <c r="M2167">
        <v>377</v>
      </c>
      <c r="N2167">
        <v>62.3</v>
      </c>
      <c r="O2167">
        <v>73.3</v>
      </c>
      <c r="P2167">
        <v>6.375</v>
      </c>
      <c r="Q2167">
        <v>8.2125000000000004</v>
      </c>
      <c r="R2167">
        <v>118.75</v>
      </c>
      <c r="S2167">
        <v>103.25</v>
      </c>
      <c r="T2167">
        <v>0.5</v>
      </c>
    </row>
    <row r="2168" spans="1:20" x14ac:dyDescent="0.25">
      <c r="A2168" t="s">
        <v>122</v>
      </c>
      <c r="C2168" t="s">
        <v>787</v>
      </c>
      <c r="D2168">
        <v>0.67</v>
      </c>
      <c r="E2168">
        <v>339.02</v>
      </c>
      <c r="F2168">
        <v>2.5836540000000001</v>
      </c>
      <c r="G2168">
        <v>26.095696</v>
      </c>
      <c r="H2168">
        <v>19.603061</v>
      </c>
      <c r="I2168">
        <v>16.069749000000002</v>
      </c>
      <c r="J2168">
        <v>101.05831100000002</v>
      </c>
      <c r="K2168">
        <v>667.92011900000011</v>
      </c>
      <c r="L2168">
        <v>0.62055400000000005</v>
      </c>
      <c r="M2168">
        <v>506</v>
      </c>
      <c r="N2168">
        <v>3.8561999999999999</v>
      </c>
      <c r="O2168">
        <v>38.948799999999999</v>
      </c>
      <c r="P2168">
        <v>29.258299999999998</v>
      </c>
      <c r="Q2168">
        <v>23.9847</v>
      </c>
      <c r="R2168">
        <v>150.83330000000001</v>
      </c>
      <c r="S2168">
        <v>996.89570000000003</v>
      </c>
      <c r="T2168">
        <v>0.92620000000000002</v>
      </c>
    </row>
    <row r="2171" spans="1:20" x14ac:dyDescent="0.25">
      <c r="A2171" s="2" t="s">
        <v>79</v>
      </c>
    </row>
    <row r="2172" spans="1:20" x14ac:dyDescent="0.25">
      <c r="A2172" t="s">
        <v>989</v>
      </c>
    </row>
    <row r="2174" spans="1:20" x14ac:dyDescent="0.25">
      <c r="A2174" s="2" t="s">
        <v>88</v>
      </c>
    </row>
    <row r="2175" spans="1:20" x14ac:dyDescent="0.25">
      <c r="E2175" s="2" t="s">
        <v>15</v>
      </c>
      <c r="F2175" s="2" t="s">
        <v>16</v>
      </c>
      <c r="G2175" s="2" t="s">
        <v>89</v>
      </c>
      <c r="H2175" s="2" t="s">
        <v>90</v>
      </c>
      <c r="I2175" s="2" t="s">
        <v>19</v>
      </c>
      <c r="J2175" s="2" t="s">
        <v>20</v>
      </c>
      <c r="K2175" s="2" t="s">
        <v>21</v>
      </c>
      <c r="L2175" s="2" t="s">
        <v>22</v>
      </c>
    </row>
    <row r="2176" spans="1:20" x14ac:dyDescent="0.25">
      <c r="E2176">
        <v>3342.02</v>
      </c>
      <c r="F2176">
        <v>141.55000000000001</v>
      </c>
      <c r="G2176">
        <v>419.75</v>
      </c>
      <c r="H2176">
        <v>141.29</v>
      </c>
      <c r="I2176">
        <v>108.35</v>
      </c>
      <c r="J2176">
        <v>219.81</v>
      </c>
      <c r="K2176" t="s">
        <v>1181</v>
      </c>
      <c r="L2176">
        <v>64.55</v>
      </c>
    </row>
    <row r="2177" spans="1:20" x14ac:dyDescent="0.25">
      <c r="E2177" s="2" t="s">
        <v>92</v>
      </c>
      <c r="F2177" t="s">
        <v>1142</v>
      </c>
    </row>
    <row r="2178" spans="1:20" x14ac:dyDescent="0.25">
      <c r="E2178" s="2" t="s">
        <v>94</v>
      </c>
      <c r="F2178" t="s">
        <v>1182</v>
      </c>
    </row>
    <row r="2179" spans="1:20" x14ac:dyDescent="0.25">
      <c r="E2179" s="2" t="s">
        <v>82</v>
      </c>
      <c r="F2179">
        <v>0</v>
      </c>
    </row>
    <row r="2180" spans="1:20" x14ac:dyDescent="0.25">
      <c r="E2180" t="s">
        <v>96</v>
      </c>
      <c r="F2180">
        <f>3342.02-F2179</f>
        <v>3342.02</v>
      </c>
    </row>
    <row r="2182" spans="1:20" ht="15.75" x14ac:dyDescent="0.25">
      <c r="A2182" s="1" t="s">
        <v>0</v>
      </c>
      <c r="B2182" s="2" t="s">
        <v>1183</v>
      </c>
    </row>
    <row r="2184" spans="1:20" ht="15.75" x14ac:dyDescent="0.25">
      <c r="A2184" s="1" t="s">
        <v>2</v>
      </c>
    </row>
    <row r="2185" spans="1:20" x14ac:dyDescent="0.25">
      <c r="A2185" s="2" t="s">
        <v>3</v>
      </c>
      <c r="B2185" s="2" t="s">
        <v>4</v>
      </c>
      <c r="C2185" s="2" t="s">
        <v>5</v>
      </c>
      <c r="D2185" s="2" t="s">
        <v>6</v>
      </c>
      <c r="E2185" s="2" t="s">
        <v>7</v>
      </c>
      <c r="F2185" s="2" t="s">
        <v>8</v>
      </c>
      <c r="G2185" s="2" t="s">
        <v>9</v>
      </c>
      <c r="H2185" s="2" t="s">
        <v>10</v>
      </c>
      <c r="I2185" s="2" t="s">
        <v>11</v>
      </c>
      <c r="J2185" s="2" t="s">
        <v>12</v>
      </c>
      <c r="K2185" s="2" t="s">
        <v>13</v>
      </c>
      <c r="L2185" s="2" t="s">
        <v>14</v>
      </c>
      <c r="M2185" s="2" t="s">
        <v>15</v>
      </c>
      <c r="N2185" s="2" t="s">
        <v>16</v>
      </c>
      <c r="O2185" s="2" t="s">
        <v>17</v>
      </c>
      <c r="P2185" s="2" t="s">
        <v>18</v>
      </c>
      <c r="Q2185" s="2" t="s">
        <v>19</v>
      </c>
      <c r="R2185" s="2" t="s">
        <v>20</v>
      </c>
      <c r="S2185" s="2" t="s">
        <v>21</v>
      </c>
      <c r="T2185" s="2" t="s">
        <v>22</v>
      </c>
    </row>
    <row r="2186" spans="1:20" x14ac:dyDescent="0.25">
      <c r="A2186" t="s">
        <v>23</v>
      </c>
      <c r="B2186" t="s">
        <v>33</v>
      </c>
      <c r="C2186" t="s">
        <v>34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</row>
    <row r="2187" spans="1:20" x14ac:dyDescent="0.25">
      <c r="A2187" t="s">
        <v>23</v>
      </c>
      <c r="C2187" t="s">
        <v>1177</v>
      </c>
      <c r="D2187">
        <v>0.5</v>
      </c>
      <c r="E2187">
        <v>550</v>
      </c>
      <c r="F2187">
        <v>7</v>
      </c>
      <c r="G2187">
        <v>53</v>
      </c>
      <c r="H2187">
        <v>29.5</v>
      </c>
      <c r="I2187">
        <v>17.5</v>
      </c>
      <c r="J2187">
        <v>0</v>
      </c>
      <c r="K2187">
        <v>51.5</v>
      </c>
      <c r="L2187">
        <v>15</v>
      </c>
      <c r="M2187">
        <v>1100</v>
      </c>
      <c r="N2187">
        <v>14</v>
      </c>
      <c r="O2187">
        <v>106</v>
      </c>
      <c r="P2187">
        <v>59</v>
      </c>
      <c r="Q2187">
        <v>35</v>
      </c>
      <c r="R2187">
        <v>0</v>
      </c>
      <c r="S2187">
        <v>103</v>
      </c>
      <c r="T2187">
        <v>30</v>
      </c>
    </row>
    <row r="2188" spans="1:20" x14ac:dyDescent="0.25">
      <c r="A2188" t="s">
        <v>23</v>
      </c>
      <c r="B2188" t="s">
        <v>1184</v>
      </c>
      <c r="C2188" t="s">
        <v>1185</v>
      </c>
      <c r="D2188">
        <v>2</v>
      </c>
      <c r="E2188">
        <v>180</v>
      </c>
      <c r="F2188">
        <v>30</v>
      </c>
      <c r="G2188">
        <v>32</v>
      </c>
      <c r="H2188">
        <v>5</v>
      </c>
      <c r="I2188">
        <v>2</v>
      </c>
      <c r="J2188">
        <v>0</v>
      </c>
      <c r="K2188">
        <v>300</v>
      </c>
      <c r="L2188">
        <v>2</v>
      </c>
      <c r="M2188">
        <v>90</v>
      </c>
      <c r="N2188" t="s">
        <v>414</v>
      </c>
      <c r="O2188" t="s">
        <v>323</v>
      </c>
      <c r="P2188" t="s">
        <v>28</v>
      </c>
      <c r="Q2188" t="s">
        <v>29</v>
      </c>
      <c r="R2188" t="s">
        <v>30</v>
      </c>
      <c r="S2188" t="s">
        <v>1033</v>
      </c>
      <c r="T2188" t="s">
        <v>29</v>
      </c>
    </row>
    <row r="2189" spans="1:20" x14ac:dyDescent="0.25">
      <c r="A2189" t="s">
        <v>23</v>
      </c>
      <c r="C2189" t="s">
        <v>44</v>
      </c>
      <c r="D2189">
        <v>2</v>
      </c>
      <c r="E2189">
        <v>210</v>
      </c>
      <c r="F2189">
        <v>28.861999999999998</v>
      </c>
      <c r="G2189">
        <v>53.9</v>
      </c>
      <c r="H2189">
        <v>0.78</v>
      </c>
      <c r="I2189">
        <v>2.58</v>
      </c>
      <c r="J2189">
        <v>0</v>
      </c>
      <c r="K2189">
        <v>2.36</v>
      </c>
      <c r="L2189">
        <v>6.1360000000000001</v>
      </c>
      <c r="M2189">
        <v>105</v>
      </c>
      <c r="N2189" t="s">
        <v>45</v>
      </c>
      <c r="O2189" t="s">
        <v>46</v>
      </c>
      <c r="P2189" t="s">
        <v>47</v>
      </c>
      <c r="Q2189" t="s">
        <v>48</v>
      </c>
      <c r="R2189" t="s">
        <v>30</v>
      </c>
      <c r="S2189" t="s">
        <v>49</v>
      </c>
      <c r="T2189" t="s">
        <v>50</v>
      </c>
    </row>
    <row r="2190" spans="1:20" x14ac:dyDescent="0.25">
      <c r="A2190" t="s">
        <v>23</v>
      </c>
      <c r="C2190" t="s">
        <v>105</v>
      </c>
      <c r="D2190">
        <v>1</v>
      </c>
      <c r="E2190">
        <v>35</v>
      </c>
      <c r="F2190">
        <v>6.7930000000000001</v>
      </c>
      <c r="G2190">
        <v>8.89</v>
      </c>
      <c r="H2190">
        <v>0.11</v>
      </c>
      <c r="I2190">
        <v>0.63</v>
      </c>
      <c r="K2190">
        <v>0.74</v>
      </c>
      <c r="L2190">
        <v>1.258</v>
      </c>
      <c r="M2190">
        <v>35</v>
      </c>
      <c r="N2190" t="s">
        <v>106</v>
      </c>
      <c r="O2190" t="s">
        <v>107</v>
      </c>
      <c r="P2190" t="s">
        <v>108</v>
      </c>
      <c r="Q2190" t="s">
        <v>109</v>
      </c>
      <c r="S2190" t="s">
        <v>110</v>
      </c>
      <c r="T2190" t="s">
        <v>111</v>
      </c>
    </row>
    <row r="2191" spans="1:20" x14ac:dyDescent="0.25">
      <c r="A2191" t="s">
        <v>51</v>
      </c>
      <c r="B2191" t="s">
        <v>511</v>
      </c>
      <c r="C2191" t="s">
        <v>1018</v>
      </c>
      <c r="D2191">
        <v>1</v>
      </c>
      <c r="E2191">
        <v>50</v>
      </c>
      <c r="F2191">
        <v>0</v>
      </c>
      <c r="G2191">
        <v>4</v>
      </c>
      <c r="H2191">
        <v>2</v>
      </c>
      <c r="I2191">
        <v>2</v>
      </c>
      <c r="J2191">
        <v>0</v>
      </c>
      <c r="K2191">
        <v>50</v>
      </c>
      <c r="L2191">
        <v>1</v>
      </c>
      <c r="M2191">
        <v>50</v>
      </c>
      <c r="N2191" t="s">
        <v>38</v>
      </c>
      <c r="O2191" t="s">
        <v>143</v>
      </c>
      <c r="P2191" t="s">
        <v>56</v>
      </c>
      <c r="Q2191" t="s">
        <v>56</v>
      </c>
      <c r="R2191" t="s">
        <v>30</v>
      </c>
      <c r="S2191" t="s">
        <v>266</v>
      </c>
      <c r="T2191" t="s">
        <v>29</v>
      </c>
    </row>
    <row r="2192" spans="1:20" x14ac:dyDescent="0.25">
      <c r="A2192" t="s">
        <v>51</v>
      </c>
      <c r="B2192" t="s">
        <v>457</v>
      </c>
      <c r="C2192" t="s">
        <v>775</v>
      </c>
      <c r="D2192">
        <v>1</v>
      </c>
      <c r="E2192">
        <v>110</v>
      </c>
      <c r="F2192">
        <v>2</v>
      </c>
      <c r="G2192">
        <v>3</v>
      </c>
      <c r="H2192">
        <v>6</v>
      </c>
      <c r="I2192">
        <v>10</v>
      </c>
      <c r="J2192">
        <v>0</v>
      </c>
      <c r="K2192">
        <v>390</v>
      </c>
      <c r="L2192">
        <v>0</v>
      </c>
      <c r="M2192">
        <v>110</v>
      </c>
      <c r="N2192" t="s">
        <v>56</v>
      </c>
      <c r="O2192" t="s">
        <v>61</v>
      </c>
      <c r="P2192" t="s">
        <v>55</v>
      </c>
      <c r="Q2192" t="s">
        <v>165</v>
      </c>
      <c r="R2192" t="s">
        <v>30</v>
      </c>
      <c r="S2192" t="s">
        <v>459</v>
      </c>
      <c r="T2192" t="s">
        <v>38</v>
      </c>
    </row>
    <row r="2193" spans="1:20" x14ac:dyDescent="0.25">
      <c r="A2193" t="s">
        <v>51</v>
      </c>
      <c r="C2193" t="s">
        <v>1108</v>
      </c>
      <c r="D2193">
        <v>1</v>
      </c>
      <c r="E2193">
        <v>44</v>
      </c>
      <c r="F2193">
        <v>1.9379999999999999</v>
      </c>
      <c r="G2193">
        <v>9.85</v>
      </c>
      <c r="H2193">
        <v>0.35</v>
      </c>
      <c r="I2193">
        <v>2.36</v>
      </c>
      <c r="J2193">
        <v>0</v>
      </c>
      <c r="K2193">
        <v>1.25</v>
      </c>
      <c r="L2193">
        <v>4</v>
      </c>
      <c r="M2193">
        <v>44</v>
      </c>
      <c r="N2193" t="s">
        <v>1109</v>
      </c>
      <c r="O2193" t="s">
        <v>1110</v>
      </c>
      <c r="P2193" t="s">
        <v>1111</v>
      </c>
      <c r="Q2193" t="s">
        <v>1112</v>
      </c>
      <c r="R2193" t="s">
        <v>30</v>
      </c>
      <c r="S2193" t="s">
        <v>1113</v>
      </c>
      <c r="T2193" t="s">
        <v>143</v>
      </c>
    </row>
    <row r="2194" spans="1:20" x14ac:dyDescent="0.25">
      <c r="A2194" t="s">
        <v>51</v>
      </c>
      <c r="C2194" t="s">
        <v>1114</v>
      </c>
      <c r="D2194">
        <v>3</v>
      </c>
      <c r="E2194">
        <v>678</v>
      </c>
      <c r="F2194">
        <v>10.692</v>
      </c>
      <c r="G2194">
        <v>116.07</v>
      </c>
      <c r="H2194">
        <v>2.25</v>
      </c>
      <c r="I2194">
        <v>53.58</v>
      </c>
      <c r="J2194">
        <v>0</v>
      </c>
      <c r="K2194">
        <v>1413.72</v>
      </c>
      <c r="L2194">
        <v>46.926000000000002</v>
      </c>
      <c r="M2194">
        <v>226</v>
      </c>
      <c r="N2194" t="s">
        <v>1115</v>
      </c>
      <c r="O2194" t="s">
        <v>1116</v>
      </c>
      <c r="P2194" t="s">
        <v>1117</v>
      </c>
      <c r="Q2194" t="s">
        <v>1118</v>
      </c>
      <c r="R2194" t="s">
        <v>30</v>
      </c>
      <c r="S2194" t="s">
        <v>1119</v>
      </c>
      <c r="T2194" t="s">
        <v>1120</v>
      </c>
    </row>
    <row r="2195" spans="1:20" x14ac:dyDescent="0.25">
      <c r="A2195" t="s">
        <v>51</v>
      </c>
      <c r="C2195" t="s">
        <v>816</v>
      </c>
      <c r="D2195">
        <v>1</v>
      </c>
      <c r="E2195">
        <v>77</v>
      </c>
      <c r="F2195">
        <v>1.714</v>
      </c>
      <c r="G2195">
        <v>14.12</v>
      </c>
      <c r="H2195">
        <v>0.94</v>
      </c>
      <c r="I2195">
        <v>3.11</v>
      </c>
      <c r="J2195">
        <v>0</v>
      </c>
      <c r="K2195">
        <v>147.32</v>
      </c>
      <c r="L2195">
        <v>1.1599999999999999</v>
      </c>
      <c r="M2195">
        <v>77</v>
      </c>
      <c r="N2195" t="s">
        <v>817</v>
      </c>
      <c r="O2195" t="s">
        <v>818</v>
      </c>
      <c r="P2195" t="s">
        <v>819</v>
      </c>
      <c r="Q2195" t="s">
        <v>820</v>
      </c>
      <c r="R2195" t="s">
        <v>30</v>
      </c>
      <c r="S2195" t="s">
        <v>821</v>
      </c>
      <c r="T2195" t="s">
        <v>822</v>
      </c>
    </row>
    <row r="2196" spans="1:20" x14ac:dyDescent="0.25">
      <c r="A2196" t="s">
        <v>139</v>
      </c>
      <c r="B2196" t="s">
        <v>527</v>
      </c>
      <c r="C2196" t="s">
        <v>528</v>
      </c>
      <c r="D2196">
        <v>0.25</v>
      </c>
      <c r="E2196">
        <v>52.5</v>
      </c>
      <c r="F2196">
        <v>2.75</v>
      </c>
      <c r="G2196">
        <v>3.25</v>
      </c>
      <c r="H2196">
        <v>4</v>
      </c>
      <c r="I2196">
        <v>0.75</v>
      </c>
      <c r="K2196">
        <v>5</v>
      </c>
      <c r="L2196">
        <v>0.5</v>
      </c>
      <c r="M2196">
        <v>210</v>
      </c>
      <c r="N2196" t="s">
        <v>119</v>
      </c>
      <c r="O2196" t="s">
        <v>180</v>
      </c>
      <c r="P2196" t="s">
        <v>323</v>
      </c>
      <c r="Q2196" t="s">
        <v>61</v>
      </c>
      <c r="S2196" t="s">
        <v>72</v>
      </c>
      <c r="T2196" t="s">
        <v>56</v>
      </c>
    </row>
    <row r="2199" spans="1:20" x14ac:dyDescent="0.25">
      <c r="A2199" s="2" t="s">
        <v>79</v>
      </c>
    </row>
    <row r="2200" spans="1:20" x14ac:dyDescent="0.25">
      <c r="A2200" t="s">
        <v>989</v>
      </c>
    </row>
    <row r="2202" spans="1:20" x14ac:dyDescent="0.25">
      <c r="A2202" s="2" t="s">
        <v>88</v>
      </c>
    </row>
    <row r="2203" spans="1:20" x14ac:dyDescent="0.25">
      <c r="E2203" s="2" t="s">
        <v>15</v>
      </c>
      <c r="F2203" s="2" t="s">
        <v>16</v>
      </c>
      <c r="G2203" s="2" t="s">
        <v>89</v>
      </c>
      <c r="H2203" s="2" t="s">
        <v>90</v>
      </c>
      <c r="I2203" s="2" t="s">
        <v>19</v>
      </c>
      <c r="J2203" s="2" t="s">
        <v>20</v>
      </c>
      <c r="K2203" s="2" t="s">
        <v>21</v>
      </c>
      <c r="L2203" s="2" t="s">
        <v>22</v>
      </c>
    </row>
    <row r="2204" spans="1:20" x14ac:dyDescent="0.25">
      <c r="E2204">
        <v>1986.5</v>
      </c>
      <c r="F2204">
        <v>91.75</v>
      </c>
      <c r="G2204">
        <v>298.08</v>
      </c>
      <c r="H2204">
        <v>50.93</v>
      </c>
      <c r="I2204">
        <v>94.51</v>
      </c>
      <c r="J2204">
        <v>0</v>
      </c>
      <c r="K2204" t="s">
        <v>1186</v>
      </c>
      <c r="L2204">
        <v>77.98</v>
      </c>
    </row>
    <row r="2205" spans="1:20" x14ac:dyDescent="0.25">
      <c r="E2205" s="2" t="s">
        <v>92</v>
      </c>
      <c r="F2205" t="s">
        <v>1142</v>
      </c>
    </row>
    <row r="2206" spans="1:20" x14ac:dyDescent="0.25">
      <c r="E2206" s="2" t="s">
        <v>94</v>
      </c>
      <c r="F2206" t="s">
        <v>1187</v>
      </c>
    </row>
    <row r="2207" spans="1:20" x14ac:dyDescent="0.25">
      <c r="E2207" s="2" t="s">
        <v>82</v>
      </c>
      <c r="F2207">
        <v>0</v>
      </c>
    </row>
    <row r="2208" spans="1:20" x14ac:dyDescent="0.25">
      <c r="E2208" t="s">
        <v>96</v>
      </c>
      <c r="F2208">
        <f>1986.5-F2207</f>
        <v>1986.5</v>
      </c>
    </row>
    <row r="2210" spans="1:20" ht="15.75" x14ac:dyDescent="0.25">
      <c r="A2210" s="1" t="s">
        <v>0</v>
      </c>
      <c r="B2210" s="2" t="s">
        <v>1188</v>
      </c>
    </row>
    <row r="2212" spans="1:20" ht="15.75" x14ac:dyDescent="0.25">
      <c r="A2212" s="1" t="s">
        <v>2</v>
      </c>
    </row>
    <row r="2213" spans="1:20" x14ac:dyDescent="0.25">
      <c r="A2213" s="2" t="s">
        <v>3</v>
      </c>
      <c r="B2213" s="2" t="s">
        <v>4</v>
      </c>
      <c r="C2213" s="2" t="s">
        <v>5</v>
      </c>
      <c r="D2213" s="2" t="s">
        <v>6</v>
      </c>
      <c r="E2213" s="2" t="s">
        <v>7</v>
      </c>
      <c r="F2213" s="2" t="s">
        <v>8</v>
      </c>
      <c r="G2213" s="2" t="s">
        <v>9</v>
      </c>
      <c r="H2213" s="2" t="s">
        <v>10</v>
      </c>
      <c r="I2213" s="2" t="s">
        <v>11</v>
      </c>
      <c r="J2213" s="2" t="s">
        <v>12</v>
      </c>
      <c r="K2213" s="2" t="s">
        <v>13</v>
      </c>
      <c r="L2213" s="2" t="s">
        <v>14</v>
      </c>
      <c r="M2213" s="2" t="s">
        <v>15</v>
      </c>
      <c r="N2213" s="2" t="s">
        <v>16</v>
      </c>
      <c r="O2213" s="2" t="s">
        <v>17</v>
      </c>
      <c r="P2213" s="2" t="s">
        <v>18</v>
      </c>
      <c r="Q2213" s="2" t="s">
        <v>19</v>
      </c>
      <c r="R2213" s="2" t="s">
        <v>20</v>
      </c>
      <c r="S2213" s="2" t="s">
        <v>21</v>
      </c>
      <c r="T2213" s="2" t="s">
        <v>22</v>
      </c>
    </row>
    <row r="2214" spans="1:20" x14ac:dyDescent="0.25">
      <c r="A2214" t="s">
        <v>23</v>
      </c>
      <c r="B2214" t="s">
        <v>24</v>
      </c>
      <c r="C2214" t="s">
        <v>25</v>
      </c>
      <c r="D2214">
        <v>2</v>
      </c>
      <c r="E2214">
        <v>120</v>
      </c>
      <c r="F2214">
        <v>14</v>
      </c>
      <c r="G2214">
        <v>16</v>
      </c>
      <c r="H2214">
        <v>5</v>
      </c>
      <c r="I2214">
        <v>2</v>
      </c>
      <c r="J2214">
        <v>0</v>
      </c>
      <c r="K2214">
        <v>320</v>
      </c>
      <c r="L2214">
        <v>1</v>
      </c>
      <c r="M2214">
        <v>60</v>
      </c>
      <c r="N2214" t="s">
        <v>26</v>
      </c>
      <c r="O2214" t="s">
        <v>27</v>
      </c>
      <c r="P2214" t="s">
        <v>28</v>
      </c>
      <c r="Q2214" t="s">
        <v>29</v>
      </c>
      <c r="R2214" t="s">
        <v>30</v>
      </c>
      <c r="S2214" t="s">
        <v>31</v>
      </c>
      <c r="T2214" t="s">
        <v>32</v>
      </c>
    </row>
    <row r="2215" spans="1:20" x14ac:dyDescent="0.25">
      <c r="A2215" t="s">
        <v>23</v>
      </c>
      <c r="C2215" t="s">
        <v>1177</v>
      </c>
      <c r="D2215">
        <v>0.5</v>
      </c>
      <c r="E2215">
        <v>550</v>
      </c>
      <c r="F2215">
        <v>7</v>
      </c>
      <c r="G2215">
        <v>53</v>
      </c>
      <c r="H2215">
        <v>29.5</v>
      </c>
      <c r="I2215">
        <v>17.5</v>
      </c>
      <c r="J2215">
        <v>0</v>
      </c>
      <c r="K2215">
        <v>51.5</v>
      </c>
      <c r="L2215">
        <v>15</v>
      </c>
      <c r="M2215">
        <v>1100</v>
      </c>
      <c r="N2215">
        <v>14</v>
      </c>
      <c r="O2215">
        <v>106</v>
      </c>
      <c r="P2215">
        <v>59</v>
      </c>
      <c r="Q2215">
        <v>35</v>
      </c>
      <c r="R2215">
        <v>0</v>
      </c>
      <c r="S2215">
        <v>103</v>
      </c>
      <c r="T2215">
        <v>30</v>
      </c>
    </row>
    <row r="2216" spans="1:20" x14ac:dyDescent="0.25">
      <c r="A2216" t="s">
        <v>23</v>
      </c>
      <c r="C2216" t="s">
        <v>227</v>
      </c>
      <c r="D2216">
        <v>1</v>
      </c>
      <c r="E2216">
        <v>98</v>
      </c>
      <c r="F2216">
        <v>17.835999999999999</v>
      </c>
      <c r="G2216">
        <v>23.53</v>
      </c>
      <c r="H2216">
        <v>0.21</v>
      </c>
      <c r="I2216">
        <v>0.43</v>
      </c>
      <c r="K2216">
        <v>1.72</v>
      </c>
      <c r="L2216">
        <v>3.956</v>
      </c>
      <c r="M2216">
        <v>98</v>
      </c>
      <c r="N2216" t="s">
        <v>228</v>
      </c>
      <c r="O2216" t="s">
        <v>229</v>
      </c>
      <c r="P2216" t="s">
        <v>230</v>
      </c>
      <c r="Q2216" t="s">
        <v>231</v>
      </c>
      <c r="S2216" t="s">
        <v>232</v>
      </c>
      <c r="T2216" t="s">
        <v>233</v>
      </c>
    </row>
    <row r="2217" spans="1:20" x14ac:dyDescent="0.25">
      <c r="A2217" t="s">
        <v>23</v>
      </c>
      <c r="C2217" t="s">
        <v>1189</v>
      </c>
      <c r="D2217">
        <v>1</v>
      </c>
      <c r="E2217">
        <v>104</v>
      </c>
      <c r="F2217">
        <v>23.375</v>
      </c>
      <c r="G2217">
        <v>27.33</v>
      </c>
      <c r="H2217">
        <v>0.24</v>
      </c>
      <c r="I2217">
        <v>1.0900000000000001</v>
      </c>
      <c r="J2217">
        <v>0</v>
      </c>
      <c r="K2217">
        <v>3.02</v>
      </c>
      <c r="L2217">
        <v>1.359</v>
      </c>
      <c r="M2217">
        <v>104</v>
      </c>
      <c r="N2217" t="s">
        <v>1190</v>
      </c>
      <c r="O2217" t="s">
        <v>1191</v>
      </c>
      <c r="P2217" t="s">
        <v>635</v>
      </c>
      <c r="Q2217" t="s">
        <v>102</v>
      </c>
      <c r="R2217" t="s">
        <v>30</v>
      </c>
      <c r="S2217" t="s">
        <v>1192</v>
      </c>
      <c r="T2217" t="s">
        <v>1193</v>
      </c>
    </row>
    <row r="2218" spans="1:20" x14ac:dyDescent="0.25">
      <c r="A2218" t="s">
        <v>51</v>
      </c>
      <c r="C2218" t="s">
        <v>202</v>
      </c>
      <c r="D2218">
        <v>0.33</v>
      </c>
      <c r="E2218">
        <v>74.91</v>
      </c>
      <c r="F2218">
        <v>0.13464000000000001</v>
      </c>
      <c r="G2218">
        <v>3.8775000000000004</v>
      </c>
      <c r="H2218">
        <v>6.9168000000000003</v>
      </c>
      <c r="I2218">
        <v>0.88109999999999999</v>
      </c>
      <c r="J2218">
        <v>0</v>
      </c>
      <c r="K2218">
        <v>3.5904000000000003</v>
      </c>
      <c r="L2218">
        <v>3.0518399999999999</v>
      </c>
      <c r="M2218">
        <v>227</v>
      </c>
      <c r="N2218" t="s">
        <v>203</v>
      </c>
      <c r="O2218" t="s">
        <v>204</v>
      </c>
      <c r="P2218" t="s">
        <v>205</v>
      </c>
      <c r="Q2218" t="s">
        <v>206</v>
      </c>
      <c r="R2218" t="s">
        <v>30</v>
      </c>
      <c r="S2218" t="s">
        <v>207</v>
      </c>
      <c r="T2218" t="s">
        <v>208</v>
      </c>
    </row>
    <row r="2219" spans="1:20" x14ac:dyDescent="0.25">
      <c r="A2219" t="s">
        <v>51</v>
      </c>
      <c r="B2219" t="s">
        <v>174</v>
      </c>
      <c r="C2219" t="s">
        <v>785</v>
      </c>
      <c r="D2219">
        <v>1.25</v>
      </c>
      <c r="E2219">
        <v>112.5</v>
      </c>
      <c r="F2219">
        <v>1.25</v>
      </c>
      <c r="G2219">
        <v>23.75</v>
      </c>
      <c r="H2219">
        <v>0.625</v>
      </c>
      <c r="I2219">
        <v>8.75</v>
      </c>
      <c r="J2219">
        <v>0</v>
      </c>
      <c r="K2219">
        <v>575</v>
      </c>
      <c r="L2219">
        <v>7.5</v>
      </c>
      <c r="M2219">
        <v>90</v>
      </c>
      <c r="N2219" t="s">
        <v>29</v>
      </c>
      <c r="O2219" t="s">
        <v>192</v>
      </c>
      <c r="P2219" t="s">
        <v>32</v>
      </c>
      <c r="Q2219" t="s">
        <v>26</v>
      </c>
      <c r="R2219" t="s">
        <v>30</v>
      </c>
      <c r="S2219" t="s">
        <v>786</v>
      </c>
      <c r="T2219" t="s">
        <v>55</v>
      </c>
    </row>
    <row r="2220" spans="1:20" x14ac:dyDescent="0.25">
      <c r="A2220" t="s">
        <v>51</v>
      </c>
      <c r="B2220" t="s">
        <v>757</v>
      </c>
      <c r="C2220" t="s">
        <v>758</v>
      </c>
      <c r="D2220">
        <v>2</v>
      </c>
      <c r="E2220">
        <v>10</v>
      </c>
      <c r="F2220">
        <v>4</v>
      </c>
      <c r="G2220">
        <v>8</v>
      </c>
      <c r="H2220">
        <v>0</v>
      </c>
      <c r="I2220">
        <v>0</v>
      </c>
      <c r="J2220">
        <v>0</v>
      </c>
      <c r="K2220">
        <v>0</v>
      </c>
      <c r="L2220">
        <v>4</v>
      </c>
      <c r="M2220">
        <v>5</v>
      </c>
      <c r="N2220" t="s">
        <v>56</v>
      </c>
      <c r="O2220" t="s">
        <v>143</v>
      </c>
      <c r="P2220" t="s">
        <v>38</v>
      </c>
      <c r="Q2220" t="s">
        <v>38</v>
      </c>
      <c r="R2220" t="s">
        <v>30</v>
      </c>
      <c r="S2220" t="s">
        <v>30</v>
      </c>
      <c r="T2220" t="s">
        <v>56</v>
      </c>
    </row>
    <row r="2221" spans="1:20" x14ac:dyDescent="0.25">
      <c r="A2221" t="s">
        <v>51</v>
      </c>
      <c r="B2221" t="s">
        <v>511</v>
      </c>
      <c r="C2221" t="s">
        <v>1018</v>
      </c>
      <c r="D2221">
        <v>2</v>
      </c>
      <c r="E2221">
        <v>100</v>
      </c>
      <c r="F2221">
        <v>0</v>
      </c>
      <c r="G2221">
        <v>8</v>
      </c>
      <c r="H2221">
        <v>4</v>
      </c>
      <c r="I2221">
        <v>4</v>
      </c>
      <c r="J2221">
        <v>0</v>
      </c>
      <c r="K2221">
        <v>100</v>
      </c>
      <c r="L2221">
        <v>2</v>
      </c>
      <c r="M2221">
        <v>50</v>
      </c>
      <c r="N2221" t="s">
        <v>38</v>
      </c>
      <c r="O2221" t="s">
        <v>143</v>
      </c>
      <c r="P2221" t="s">
        <v>56</v>
      </c>
      <c r="Q2221" t="s">
        <v>56</v>
      </c>
      <c r="R2221" t="s">
        <v>30</v>
      </c>
      <c r="S2221" t="s">
        <v>266</v>
      </c>
      <c r="T2221" t="s">
        <v>29</v>
      </c>
    </row>
    <row r="2222" spans="1:20" x14ac:dyDescent="0.25">
      <c r="A2222" t="s">
        <v>51</v>
      </c>
      <c r="B2222" t="s">
        <v>627</v>
      </c>
      <c r="C2222" t="s">
        <v>628</v>
      </c>
      <c r="D2222">
        <v>0.33</v>
      </c>
      <c r="E2222">
        <v>14.85</v>
      </c>
      <c r="F2222">
        <v>1.98</v>
      </c>
      <c r="G2222">
        <v>2.97</v>
      </c>
      <c r="H2222">
        <v>0</v>
      </c>
      <c r="I2222">
        <v>0.99</v>
      </c>
      <c r="J2222">
        <v>0</v>
      </c>
      <c r="K2222">
        <v>0</v>
      </c>
      <c r="L2222">
        <v>0</v>
      </c>
      <c r="M2222">
        <v>45</v>
      </c>
      <c r="N2222" t="s">
        <v>55</v>
      </c>
      <c r="O2222" t="s">
        <v>164</v>
      </c>
      <c r="P2222" t="s">
        <v>38</v>
      </c>
      <c r="Q2222" t="s">
        <v>61</v>
      </c>
      <c r="R2222" t="s">
        <v>30</v>
      </c>
      <c r="S2222" t="s">
        <v>30</v>
      </c>
      <c r="T2222" t="s">
        <v>38</v>
      </c>
    </row>
    <row r="2223" spans="1:20" x14ac:dyDescent="0.25">
      <c r="A2223" t="s">
        <v>51</v>
      </c>
      <c r="C2223" t="s">
        <v>1194</v>
      </c>
      <c r="D2223">
        <v>1</v>
      </c>
      <c r="E2223">
        <v>4</v>
      </c>
      <c r="F2223">
        <v>0.03</v>
      </c>
      <c r="G2223">
        <v>0.99</v>
      </c>
      <c r="H2223">
        <v>0.01</v>
      </c>
      <c r="I2223">
        <v>0.19</v>
      </c>
      <c r="J2223">
        <v>0</v>
      </c>
      <c r="K2223">
        <v>0.51</v>
      </c>
      <c r="L2223">
        <v>6.3E-2</v>
      </c>
      <c r="M2223">
        <v>4</v>
      </c>
      <c r="N2223" t="s">
        <v>1195</v>
      </c>
      <c r="O2223" t="s">
        <v>842</v>
      </c>
      <c r="P2223" t="s">
        <v>583</v>
      </c>
      <c r="Q2223" t="s">
        <v>1196</v>
      </c>
      <c r="R2223" t="s">
        <v>30</v>
      </c>
      <c r="S2223" t="s">
        <v>1197</v>
      </c>
      <c r="T2223" t="s">
        <v>1198</v>
      </c>
    </row>
    <row r="2224" spans="1:20" x14ac:dyDescent="0.25">
      <c r="A2224" t="s">
        <v>51</v>
      </c>
      <c r="C2224" t="s">
        <v>1199</v>
      </c>
      <c r="D2224">
        <v>0.33</v>
      </c>
      <c r="E2224">
        <v>7.92</v>
      </c>
      <c r="F2224">
        <v>0.94247999999999998</v>
      </c>
      <c r="G2224">
        <v>1.8215999999999999</v>
      </c>
      <c r="H2224">
        <v>6.6000000000000003E-2</v>
      </c>
      <c r="I2224">
        <v>0.33660000000000001</v>
      </c>
      <c r="J2224">
        <v>0</v>
      </c>
      <c r="K2224">
        <v>1.1780999999999999</v>
      </c>
      <c r="L2224">
        <v>0.66759000000000013</v>
      </c>
      <c r="M2224">
        <v>24</v>
      </c>
      <c r="N2224" t="s">
        <v>1200</v>
      </c>
      <c r="O2224" t="s">
        <v>1150</v>
      </c>
      <c r="P2224" t="s">
        <v>1201</v>
      </c>
      <c r="Q2224" t="s">
        <v>564</v>
      </c>
      <c r="R2224" t="s">
        <v>30</v>
      </c>
      <c r="S2224" t="s">
        <v>1202</v>
      </c>
      <c r="T2224" t="s">
        <v>1203</v>
      </c>
    </row>
    <row r="2225" spans="1:20" x14ac:dyDescent="0.25">
      <c r="A2225" t="s">
        <v>51</v>
      </c>
      <c r="C2225" t="s">
        <v>75</v>
      </c>
      <c r="D2225">
        <v>1.33</v>
      </c>
      <c r="E2225">
        <v>158.27000000000001</v>
      </c>
      <c r="F2225">
        <v>0</v>
      </c>
      <c r="G2225">
        <v>0</v>
      </c>
      <c r="H2225">
        <v>17.955000000000002</v>
      </c>
      <c r="I2225">
        <v>0</v>
      </c>
      <c r="J2225">
        <v>0</v>
      </c>
      <c r="K2225">
        <v>0.35910000000000003</v>
      </c>
      <c r="L2225">
        <v>0</v>
      </c>
      <c r="M2225">
        <v>119</v>
      </c>
      <c r="N2225" t="s">
        <v>38</v>
      </c>
      <c r="O2225" t="s">
        <v>76</v>
      </c>
      <c r="P2225" t="s">
        <v>77</v>
      </c>
      <c r="Q2225" t="s">
        <v>76</v>
      </c>
      <c r="R2225" t="s">
        <v>30</v>
      </c>
      <c r="S2225" t="s">
        <v>78</v>
      </c>
      <c r="T2225" t="s">
        <v>38</v>
      </c>
    </row>
    <row r="2226" spans="1:20" x14ac:dyDescent="0.25">
      <c r="A2226" t="s">
        <v>51</v>
      </c>
      <c r="C2226" t="s">
        <v>1204</v>
      </c>
      <c r="D2226">
        <v>1</v>
      </c>
      <c r="E2226">
        <v>9</v>
      </c>
      <c r="F2226">
        <v>0.152</v>
      </c>
      <c r="G2226">
        <v>1.1399999999999999</v>
      </c>
      <c r="H2226">
        <v>0.2</v>
      </c>
      <c r="I2226">
        <v>1.27</v>
      </c>
      <c r="J2226">
        <v>0</v>
      </c>
      <c r="K2226">
        <v>13.2</v>
      </c>
      <c r="L2226">
        <v>1.08</v>
      </c>
      <c r="M2226">
        <v>9</v>
      </c>
      <c r="N2226" t="s">
        <v>1205</v>
      </c>
      <c r="O2226" t="s">
        <v>1206</v>
      </c>
      <c r="P2226" t="s">
        <v>1201</v>
      </c>
      <c r="Q2226" t="s">
        <v>1207</v>
      </c>
      <c r="R2226" t="s">
        <v>30</v>
      </c>
      <c r="S2226" t="s">
        <v>1208</v>
      </c>
      <c r="T2226" t="s">
        <v>187</v>
      </c>
    </row>
    <row r="2227" spans="1:20" x14ac:dyDescent="0.25">
      <c r="A2227" t="s">
        <v>51</v>
      </c>
      <c r="C2227" t="s">
        <v>762</v>
      </c>
      <c r="D2227">
        <v>0.33</v>
      </c>
      <c r="E2227">
        <v>12.21</v>
      </c>
      <c r="F2227">
        <v>1.6493400000000003</v>
      </c>
      <c r="G2227">
        <v>2.3694000000000002</v>
      </c>
      <c r="H2227">
        <v>0.1188</v>
      </c>
      <c r="I2227">
        <v>0.38940000000000002</v>
      </c>
      <c r="J2227">
        <v>0</v>
      </c>
      <c r="K2227">
        <v>1.5708</v>
      </c>
      <c r="L2227">
        <v>0.82467000000000013</v>
      </c>
      <c r="M2227">
        <v>37</v>
      </c>
      <c r="N2227" t="s">
        <v>763</v>
      </c>
      <c r="O2227" t="s">
        <v>764</v>
      </c>
      <c r="P2227" t="s">
        <v>765</v>
      </c>
      <c r="Q2227" t="s">
        <v>766</v>
      </c>
      <c r="R2227" t="s">
        <v>30</v>
      </c>
      <c r="S2227" t="s">
        <v>767</v>
      </c>
      <c r="T2227" t="s">
        <v>768</v>
      </c>
    </row>
    <row r="2228" spans="1:20" x14ac:dyDescent="0.25">
      <c r="A2228" t="s">
        <v>51</v>
      </c>
      <c r="C2228" t="s">
        <v>816</v>
      </c>
      <c r="D2228">
        <v>3</v>
      </c>
      <c r="E2228">
        <v>231</v>
      </c>
      <c r="F2228">
        <v>5.1419999999999995</v>
      </c>
      <c r="G2228">
        <v>42.36</v>
      </c>
      <c r="H2228">
        <v>2.82</v>
      </c>
      <c r="I2228">
        <v>9.33</v>
      </c>
      <c r="J2228">
        <v>0</v>
      </c>
      <c r="K2228">
        <v>441.96</v>
      </c>
      <c r="L2228">
        <v>3.4799999999999995</v>
      </c>
      <c r="M2228">
        <v>77</v>
      </c>
      <c r="N2228" t="s">
        <v>817</v>
      </c>
      <c r="O2228" t="s">
        <v>818</v>
      </c>
      <c r="P2228" t="s">
        <v>819</v>
      </c>
      <c r="Q2228" t="s">
        <v>820</v>
      </c>
      <c r="R2228" t="s">
        <v>30</v>
      </c>
      <c r="S2228" t="s">
        <v>821</v>
      </c>
      <c r="T2228" t="s">
        <v>822</v>
      </c>
    </row>
    <row r="2229" spans="1:20" x14ac:dyDescent="0.25">
      <c r="A2229" t="s">
        <v>122</v>
      </c>
      <c r="B2229" t="s">
        <v>58</v>
      </c>
      <c r="C2229" t="s">
        <v>59</v>
      </c>
      <c r="D2229">
        <v>2</v>
      </c>
      <c r="E2229">
        <v>40</v>
      </c>
      <c r="F2229">
        <v>0</v>
      </c>
      <c r="G2229">
        <v>4</v>
      </c>
      <c r="H2229">
        <v>0</v>
      </c>
      <c r="I2229">
        <v>6</v>
      </c>
      <c r="J2229">
        <v>0</v>
      </c>
      <c r="K2229">
        <v>0</v>
      </c>
      <c r="L2229">
        <v>2</v>
      </c>
      <c r="M2229">
        <v>20</v>
      </c>
      <c r="N2229" t="s">
        <v>60</v>
      </c>
      <c r="O2229" t="s">
        <v>56</v>
      </c>
      <c r="P2229" t="s">
        <v>38</v>
      </c>
      <c r="Q2229" t="s">
        <v>61</v>
      </c>
      <c r="R2229" t="s">
        <v>62</v>
      </c>
      <c r="S2229" t="s">
        <v>30</v>
      </c>
      <c r="T2229" t="s">
        <v>29</v>
      </c>
    </row>
    <row r="2230" spans="1:20" x14ac:dyDescent="0.25">
      <c r="A2230" t="s">
        <v>122</v>
      </c>
      <c r="B2230" t="s">
        <v>1209</v>
      </c>
      <c r="C2230" t="s">
        <v>1210</v>
      </c>
      <c r="D2230">
        <v>4.5</v>
      </c>
      <c r="E2230">
        <v>405</v>
      </c>
      <c r="F2230">
        <v>40.5</v>
      </c>
      <c r="G2230">
        <v>81</v>
      </c>
      <c r="H2230">
        <v>6.75</v>
      </c>
      <c r="I2230">
        <v>9</v>
      </c>
      <c r="J2230">
        <v>0</v>
      </c>
      <c r="K2230">
        <v>2205</v>
      </c>
      <c r="L2230">
        <v>2.25</v>
      </c>
      <c r="M2230">
        <v>90</v>
      </c>
      <c r="N2230" t="s">
        <v>164</v>
      </c>
      <c r="O2230" t="s">
        <v>156</v>
      </c>
      <c r="P2230" t="s">
        <v>465</v>
      </c>
      <c r="Q2230" t="s">
        <v>56</v>
      </c>
      <c r="R2230" t="s">
        <v>30</v>
      </c>
      <c r="S2230" t="s">
        <v>486</v>
      </c>
      <c r="T2230" t="s">
        <v>32</v>
      </c>
    </row>
    <row r="2231" spans="1:20" x14ac:dyDescent="0.25">
      <c r="A2231" t="s">
        <v>122</v>
      </c>
      <c r="C2231" t="s">
        <v>75</v>
      </c>
      <c r="D2231">
        <v>2</v>
      </c>
      <c r="E2231">
        <v>238</v>
      </c>
      <c r="F2231">
        <v>0</v>
      </c>
      <c r="G2231">
        <v>0</v>
      </c>
      <c r="H2231">
        <v>27</v>
      </c>
      <c r="I2231">
        <v>0</v>
      </c>
      <c r="J2231">
        <v>0</v>
      </c>
      <c r="K2231">
        <v>0.54</v>
      </c>
      <c r="L2231">
        <v>0</v>
      </c>
      <c r="M2231">
        <v>119</v>
      </c>
      <c r="N2231" t="s">
        <v>38</v>
      </c>
      <c r="O2231" t="s">
        <v>76</v>
      </c>
      <c r="P2231" t="s">
        <v>77</v>
      </c>
      <c r="Q2231" t="s">
        <v>76</v>
      </c>
      <c r="R2231" t="s">
        <v>30</v>
      </c>
      <c r="S2231" t="s">
        <v>78</v>
      </c>
      <c r="T2231" t="s">
        <v>38</v>
      </c>
    </row>
    <row r="2234" spans="1:20" x14ac:dyDescent="0.25">
      <c r="A2234" s="2" t="s">
        <v>79</v>
      </c>
    </row>
    <row r="2235" spans="1:20" x14ac:dyDescent="0.25">
      <c r="A2235" t="s">
        <v>989</v>
      </c>
    </row>
    <row r="2237" spans="1:20" x14ac:dyDescent="0.25">
      <c r="A2237" s="2" t="s">
        <v>88</v>
      </c>
    </row>
    <row r="2238" spans="1:20" x14ac:dyDescent="0.25">
      <c r="E2238" s="2" t="s">
        <v>15</v>
      </c>
      <c r="F2238" s="2" t="s">
        <v>16</v>
      </c>
      <c r="G2238" s="2" t="s">
        <v>89</v>
      </c>
      <c r="H2238" s="2" t="s">
        <v>90</v>
      </c>
      <c r="I2238" s="2" t="s">
        <v>19</v>
      </c>
      <c r="J2238" s="2" t="s">
        <v>20</v>
      </c>
      <c r="K2238" s="2" t="s">
        <v>21</v>
      </c>
      <c r="L2238" s="2" t="s">
        <v>22</v>
      </c>
    </row>
    <row r="2239" spans="1:20" x14ac:dyDescent="0.25">
      <c r="E2239">
        <v>2289.66</v>
      </c>
      <c r="F2239">
        <v>117.99</v>
      </c>
      <c r="G2239">
        <v>300.14</v>
      </c>
      <c r="H2239">
        <v>101.41</v>
      </c>
      <c r="I2239">
        <v>62.16</v>
      </c>
      <c r="J2239">
        <v>0</v>
      </c>
      <c r="K2239" t="s">
        <v>1211</v>
      </c>
      <c r="L2239">
        <v>48.23</v>
      </c>
    </row>
    <row r="2240" spans="1:20" x14ac:dyDescent="0.25">
      <c r="E2240" s="2" t="s">
        <v>92</v>
      </c>
      <c r="F2240" t="s">
        <v>1212</v>
      </c>
    </row>
    <row r="2241" spans="1:20" x14ac:dyDescent="0.25">
      <c r="E2241" s="2" t="s">
        <v>94</v>
      </c>
      <c r="F2241" t="s">
        <v>1213</v>
      </c>
    </row>
    <row r="2242" spans="1:20" x14ac:dyDescent="0.25">
      <c r="E2242" s="2" t="s">
        <v>82</v>
      </c>
      <c r="F2242">
        <v>0</v>
      </c>
    </row>
    <row r="2243" spans="1:20" x14ac:dyDescent="0.25">
      <c r="E2243" t="s">
        <v>96</v>
      </c>
      <c r="F2243">
        <f>2289.66-F2242</f>
        <v>2289.66</v>
      </c>
    </row>
    <row r="2245" spans="1:20" ht="15.75" x14ac:dyDescent="0.25">
      <c r="A2245" s="1" t="s">
        <v>0</v>
      </c>
      <c r="B2245" s="2" t="s">
        <v>1214</v>
      </c>
    </row>
    <row r="2247" spans="1:20" ht="15.75" x14ac:dyDescent="0.25">
      <c r="A2247" s="1" t="s">
        <v>2</v>
      </c>
    </row>
    <row r="2248" spans="1:20" x14ac:dyDescent="0.25">
      <c r="A2248" s="2" t="s">
        <v>3</v>
      </c>
      <c r="B2248" s="2" t="s">
        <v>4</v>
      </c>
      <c r="C2248" s="2" t="s">
        <v>5</v>
      </c>
      <c r="D2248" s="2" t="s">
        <v>6</v>
      </c>
      <c r="E2248" s="2" t="s">
        <v>7</v>
      </c>
      <c r="F2248" s="2" t="s">
        <v>8</v>
      </c>
      <c r="G2248" s="2" t="s">
        <v>9</v>
      </c>
      <c r="H2248" s="2" t="s">
        <v>10</v>
      </c>
      <c r="I2248" s="2" t="s">
        <v>11</v>
      </c>
      <c r="J2248" s="2" t="s">
        <v>12</v>
      </c>
      <c r="K2248" s="2" t="s">
        <v>13</v>
      </c>
      <c r="L2248" s="2" t="s">
        <v>14</v>
      </c>
      <c r="M2248" s="2" t="s">
        <v>15</v>
      </c>
      <c r="N2248" s="2" t="s">
        <v>16</v>
      </c>
      <c r="O2248" s="2" t="s">
        <v>17</v>
      </c>
      <c r="P2248" s="2" t="s">
        <v>18</v>
      </c>
      <c r="Q2248" s="2" t="s">
        <v>19</v>
      </c>
      <c r="R2248" s="2" t="s">
        <v>20</v>
      </c>
      <c r="S2248" s="2" t="s">
        <v>21</v>
      </c>
      <c r="T2248" s="2" t="s">
        <v>22</v>
      </c>
    </row>
    <row r="2249" spans="1:20" x14ac:dyDescent="0.25">
      <c r="A2249" t="s">
        <v>23</v>
      </c>
      <c r="B2249" t="s">
        <v>24</v>
      </c>
      <c r="C2249" t="s">
        <v>25</v>
      </c>
      <c r="D2249">
        <v>2</v>
      </c>
      <c r="E2249">
        <v>120</v>
      </c>
      <c r="F2249">
        <v>14</v>
      </c>
      <c r="G2249">
        <v>16</v>
      </c>
      <c r="H2249">
        <v>5</v>
      </c>
      <c r="I2249">
        <v>2</v>
      </c>
      <c r="J2249">
        <v>0</v>
      </c>
      <c r="K2249">
        <v>320</v>
      </c>
      <c r="L2249">
        <v>1</v>
      </c>
      <c r="M2249">
        <v>60</v>
      </c>
      <c r="N2249" t="s">
        <v>26</v>
      </c>
      <c r="O2249" t="s">
        <v>27</v>
      </c>
      <c r="P2249" t="s">
        <v>28</v>
      </c>
      <c r="Q2249" t="s">
        <v>29</v>
      </c>
      <c r="R2249" t="s">
        <v>30</v>
      </c>
      <c r="S2249" t="s">
        <v>31</v>
      </c>
      <c r="T2249" t="s">
        <v>32</v>
      </c>
    </row>
    <row r="2250" spans="1:20" x14ac:dyDescent="0.25">
      <c r="A2250" t="s">
        <v>23</v>
      </c>
      <c r="B2250" t="s">
        <v>33</v>
      </c>
      <c r="C2250" t="s">
        <v>34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</row>
    <row r="2251" spans="1:20" x14ac:dyDescent="0.25">
      <c r="A2251" t="s">
        <v>23</v>
      </c>
      <c r="C2251" t="s">
        <v>1177</v>
      </c>
      <c r="D2251">
        <v>0.5</v>
      </c>
      <c r="E2251">
        <v>550</v>
      </c>
      <c r="F2251">
        <v>7</v>
      </c>
      <c r="G2251">
        <v>53</v>
      </c>
      <c r="H2251">
        <v>29.5</v>
      </c>
      <c r="I2251">
        <v>17.5</v>
      </c>
      <c r="J2251">
        <v>0</v>
      </c>
      <c r="K2251">
        <v>51.5</v>
      </c>
      <c r="L2251">
        <v>15</v>
      </c>
      <c r="M2251">
        <v>1100</v>
      </c>
      <c r="N2251">
        <v>14</v>
      </c>
      <c r="O2251">
        <v>106</v>
      </c>
      <c r="P2251">
        <v>59</v>
      </c>
      <c r="Q2251">
        <v>35</v>
      </c>
      <c r="R2251">
        <v>0</v>
      </c>
      <c r="S2251">
        <v>103</v>
      </c>
      <c r="T2251">
        <v>30</v>
      </c>
    </row>
    <row r="2252" spans="1:20" x14ac:dyDescent="0.25">
      <c r="A2252" t="s">
        <v>23</v>
      </c>
      <c r="C2252" t="s">
        <v>44</v>
      </c>
      <c r="D2252">
        <v>1</v>
      </c>
      <c r="E2252">
        <v>105</v>
      </c>
      <c r="F2252">
        <v>14.430999999999999</v>
      </c>
      <c r="G2252">
        <v>26.95</v>
      </c>
      <c r="H2252">
        <v>0.39</v>
      </c>
      <c r="I2252">
        <v>1.29</v>
      </c>
      <c r="J2252">
        <v>0</v>
      </c>
      <c r="K2252">
        <v>1.18</v>
      </c>
      <c r="L2252">
        <v>3.0680000000000001</v>
      </c>
      <c r="M2252">
        <v>105</v>
      </c>
      <c r="N2252" t="s">
        <v>45</v>
      </c>
      <c r="O2252" t="s">
        <v>46</v>
      </c>
      <c r="P2252" t="s">
        <v>47</v>
      </c>
      <c r="Q2252" t="s">
        <v>48</v>
      </c>
      <c r="R2252" t="s">
        <v>30</v>
      </c>
      <c r="S2252" t="s">
        <v>49</v>
      </c>
      <c r="T2252" t="s">
        <v>50</v>
      </c>
    </row>
    <row r="2253" spans="1:20" x14ac:dyDescent="0.25">
      <c r="A2253" t="s">
        <v>51</v>
      </c>
      <c r="B2253" t="s">
        <v>511</v>
      </c>
      <c r="C2253" t="s">
        <v>1018</v>
      </c>
      <c r="D2253">
        <v>2</v>
      </c>
      <c r="E2253">
        <v>100</v>
      </c>
      <c r="F2253">
        <v>0</v>
      </c>
      <c r="G2253">
        <v>8</v>
      </c>
      <c r="H2253">
        <v>4</v>
      </c>
      <c r="I2253">
        <v>4</v>
      </c>
      <c r="J2253">
        <v>0</v>
      </c>
      <c r="K2253">
        <v>100</v>
      </c>
      <c r="L2253">
        <v>2</v>
      </c>
      <c r="M2253">
        <v>50</v>
      </c>
      <c r="N2253" t="s">
        <v>38</v>
      </c>
      <c r="O2253" t="s">
        <v>143</v>
      </c>
      <c r="P2253" t="s">
        <v>56</v>
      </c>
      <c r="Q2253" t="s">
        <v>56</v>
      </c>
      <c r="R2253" t="s">
        <v>30</v>
      </c>
      <c r="S2253" t="s">
        <v>266</v>
      </c>
      <c r="T2253" t="s">
        <v>29</v>
      </c>
    </row>
    <row r="2254" spans="1:20" x14ac:dyDescent="0.25">
      <c r="A2254" t="s">
        <v>51</v>
      </c>
      <c r="B2254" t="s">
        <v>1215</v>
      </c>
      <c r="C2254" t="s">
        <v>1216</v>
      </c>
      <c r="D2254">
        <v>1</v>
      </c>
      <c r="E2254">
        <v>250</v>
      </c>
      <c r="F2254">
        <v>8</v>
      </c>
      <c r="G2254">
        <v>12</v>
      </c>
      <c r="H2254">
        <v>12</v>
      </c>
      <c r="I2254">
        <v>23</v>
      </c>
      <c r="J2254">
        <v>0</v>
      </c>
      <c r="K2254">
        <v>520</v>
      </c>
      <c r="L2254">
        <v>4</v>
      </c>
      <c r="M2254">
        <v>250</v>
      </c>
      <c r="N2254" t="s">
        <v>27</v>
      </c>
      <c r="O2254" t="s">
        <v>54</v>
      </c>
      <c r="P2254" t="s">
        <v>54</v>
      </c>
      <c r="Q2254" t="s">
        <v>264</v>
      </c>
      <c r="R2254" t="s">
        <v>30</v>
      </c>
      <c r="S2254" t="s">
        <v>1217</v>
      </c>
      <c r="T2254" t="s">
        <v>143</v>
      </c>
    </row>
    <row r="2255" spans="1:20" x14ac:dyDescent="0.25">
      <c r="A2255" t="s">
        <v>51</v>
      </c>
      <c r="C2255" t="s">
        <v>1020</v>
      </c>
      <c r="D2255">
        <v>2</v>
      </c>
      <c r="E2255">
        <v>74</v>
      </c>
      <c r="F2255">
        <v>13.532</v>
      </c>
      <c r="G2255">
        <v>16.940000000000001</v>
      </c>
      <c r="H2255">
        <v>0.3</v>
      </c>
      <c r="I2255">
        <v>2.86</v>
      </c>
      <c r="J2255">
        <v>0</v>
      </c>
      <c r="K2255">
        <v>484.5</v>
      </c>
      <c r="L2255">
        <v>3.4</v>
      </c>
      <c r="M2255">
        <v>37</v>
      </c>
      <c r="N2255" t="s">
        <v>1021</v>
      </c>
      <c r="O2255" t="s">
        <v>1022</v>
      </c>
      <c r="P2255" t="s">
        <v>584</v>
      </c>
      <c r="Q2255" t="s">
        <v>1023</v>
      </c>
      <c r="R2255" t="s">
        <v>30</v>
      </c>
      <c r="S2255" t="s">
        <v>1024</v>
      </c>
      <c r="T2255" t="s">
        <v>543</v>
      </c>
    </row>
    <row r="2256" spans="1:20" x14ac:dyDescent="0.25">
      <c r="A2256" t="s">
        <v>51</v>
      </c>
      <c r="C2256" t="s">
        <v>1218</v>
      </c>
      <c r="D2256">
        <v>1.5</v>
      </c>
      <c r="E2256">
        <v>205.5</v>
      </c>
      <c r="F2256">
        <v>1.5</v>
      </c>
      <c r="G2256">
        <v>46.9071</v>
      </c>
      <c r="H2256">
        <v>0</v>
      </c>
      <c r="I2256">
        <v>5.4428999999999998</v>
      </c>
      <c r="J2256">
        <v>0</v>
      </c>
      <c r="K2256">
        <v>56.400000000000006</v>
      </c>
      <c r="L2256">
        <v>3.3214500000000005</v>
      </c>
      <c r="M2256">
        <v>137</v>
      </c>
      <c r="N2256">
        <v>1</v>
      </c>
      <c r="O2256">
        <v>31.2714</v>
      </c>
      <c r="P2256">
        <v>0</v>
      </c>
      <c r="Q2256">
        <v>3.6286</v>
      </c>
      <c r="R2256">
        <v>0</v>
      </c>
      <c r="S2256">
        <v>37.6</v>
      </c>
      <c r="T2256">
        <v>2.2143000000000002</v>
      </c>
    </row>
    <row r="2257" spans="1:20" x14ac:dyDescent="0.25">
      <c r="A2257" t="s">
        <v>51</v>
      </c>
      <c r="C2257" t="s">
        <v>816</v>
      </c>
      <c r="D2257">
        <v>3</v>
      </c>
      <c r="E2257">
        <v>231</v>
      </c>
      <c r="F2257">
        <v>5.1419999999999995</v>
      </c>
      <c r="G2257">
        <v>42.36</v>
      </c>
      <c r="H2257">
        <v>2.82</v>
      </c>
      <c r="I2257">
        <v>9.33</v>
      </c>
      <c r="J2257">
        <v>0</v>
      </c>
      <c r="K2257">
        <v>441.96</v>
      </c>
      <c r="L2257">
        <v>3.4799999999999995</v>
      </c>
      <c r="M2257">
        <v>77</v>
      </c>
      <c r="N2257" t="s">
        <v>817</v>
      </c>
      <c r="O2257" t="s">
        <v>818</v>
      </c>
      <c r="P2257" t="s">
        <v>819</v>
      </c>
      <c r="Q2257" t="s">
        <v>820</v>
      </c>
      <c r="R2257" t="s">
        <v>30</v>
      </c>
      <c r="S2257" t="s">
        <v>821</v>
      </c>
      <c r="T2257" t="s">
        <v>822</v>
      </c>
    </row>
    <row r="2258" spans="1:20" x14ac:dyDescent="0.25">
      <c r="A2258" t="s">
        <v>122</v>
      </c>
      <c r="B2258" t="s">
        <v>178</v>
      </c>
      <c r="C2258" t="s">
        <v>579</v>
      </c>
      <c r="D2258">
        <v>2</v>
      </c>
      <c r="E2258">
        <v>260</v>
      </c>
      <c r="F2258">
        <v>0</v>
      </c>
      <c r="G2258">
        <v>0</v>
      </c>
      <c r="H2258">
        <v>16</v>
      </c>
      <c r="I2258">
        <v>28</v>
      </c>
      <c r="J2258">
        <v>60</v>
      </c>
      <c r="K2258">
        <v>500</v>
      </c>
      <c r="L2258">
        <v>0</v>
      </c>
      <c r="M2258">
        <v>130</v>
      </c>
      <c r="N2258" t="s">
        <v>38</v>
      </c>
      <c r="O2258" t="s">
        <v>38</v>
      </c>
      <c r="P2258" t="s">
        <v>27</v>
      </c>
      <c r="Q2258" t="s">
        <v>169</v>
      </c>
      <c r="R2258" t="s">
        <v>173</v>
      </c>
      <c r="S2258" t="s">
        <v>182</v>
      </c>
      <c r="T2258" t="s">
        <v>38</v>
      </c>
    </row>
    <row r="2259" spans="1:20" x14ac:dyDescent="0.25">
      <c r="A2259" t="s">
        <v>122</v>
      </c>
      <c r="B2259" t="s">
        <v>540</v>
      </c>
      <c r="C2259" t="s">
        <v>540</v>
      </c>
      <c r="D2259">
        <v>1.5</v>
      </c>
      <c r="E2259">
        <v>223.5</v>
      </c>
      <c r="F2259">
        <v>24.900000000000002</v>
      </c>
      <c r="G2259">
        <v>48.150000000000006</v>
      </c>
      <c r="H2259">
        <v>2.5499999999999998</v>
      </c>
      <c r="I2259">
        <v>7.1999999999999993</v>
      </c>
      <c r="J2259">
        <v>0</v>
      </c>
      <c r="K2259">
        <v>232.5</v>
      </c>
      <c r="L2259">
        <v>5.25</v>
      </c>
      <c r="M2259">
        <v>149</v>
      </c>
      <c r="N2259" t="s">
        <v>541</v>
      </c>
      <c r="O2259" t="s">
        <v>542</v>
      </c>
      <c r="P2259" t="s">
        <v>543</v>
      </c>
      <c r="Q2259" t="s">
        <v>544</v>
      </c>
      <c r="R2259" t="s">
        <v>30</v>
      </c>
      <c r="S2259" t="s">
        <v>545</v>
      </c>
      <c r="T2259" t="s">
        <v>71</v>
      </c>
    </row>
    <row r="2260" spans="1:20" x14ac:dyDescent="0.25">
      <c r="A2260" t="s">
        <v>122</v>
      </c>
      <c r="C2260" t="s">
        <v>580</v>
      </c>
      <c r="D2260">
        <v>1</v>
      </c>
      <c r="E2260">
        <v>6</v>
      </c>
      <c r="F2260">
        <v>0.59399999999999997</v>
      </c>
      <c r="G2260">
        <v>1.31</v>
      </c>
      <c r="H2260">
        <v>0.01</v>
      </c>
      <c r="I2260">
        <v>0.15</v>
      </c>
      <c r="J2260">
        <v>0</v>
      </c>
      <c r="K2260">
        <v>0.56000000000000005</v>
      </c>
      <c r="L2260">
        <v>0.23799999999999999</v>
      </c>
      <c r="M2260">
        <v>6</v>
      </c>
      <c r="N2260" t="s">
        <v>581</v>
      </c>
      <c r="O2260" t="s">
        <v>582</v>
      </c>
      <c r="P2260" t="s">
        <v>583</v>
      </c>
      <c r="Q2260" t="s">
        <v>584</v>
      </c>
      <c r="R2260" t="s">
        <v>30</v>
      </c>
      <c r="S2260" t="s">
        <v>585</v>
      </c>
      <c r="T2260" t="s">
        <v>586</v>
      </c>
    </row>
    <row r="2261" spans="1:20" x14ac:dyDescent="0.25">
      <c r="A2261" t="s">
        <v>122</v>
      </c>
      <c r="C2261" t="s">
        <v>183</v>
      </c>
      <c r="D2261">
        <v>2</v>
      </c>
      <c r="E2261">
        <v>44</v>
      </c>
      <c r="F2261">
        <v>6.47</v>
      </c>
      <c r="G2261">
        <v>9.58</v>
      </c>
      <c r="H2261">
        <v>0.5</v>
      </c>
      <c r="I2261">
        <v>2.16</v>
      </c>
      <c r="J2261">
        <v>0</v>
      </c>
      <c r="K2261">
        <v>12.3</v>
      </c>
      <c r="L2261">
        <v>2.952</v>
      </c>
      <c r="M2261">
        <v>22</v>
      </c>
      <c r="N2261" t="s">
        <v>184</v>
      </c>
      <c r="O2261" t="s">
        <v>185</v>
      </c>
      <c r="P2261" t="s">
        <v>186</v>
      </c>
      <c r="Q2261" t="s">
        <v>187</v>
      </c>
      <c r="R2261" t="s">
        <v>30</v>
      </c>
      <c r="S2261" t="s">
        <v>188</v>
      </c>
      <c r="T2261" t="s">
        <v>189</v>
      </c>
    </row>
    <row r="2264" spans="1:20" x14ac:dyDescent="0.25">
      <c r="A2264" s="2" t="s">
        <v>79</v>
      </c>
    </row>
    <row r="2265" spans="1:20" x14ac:dyDescent="0.25">
      <c r="A2265" t="s">
        <v>989</v>
      </c>
    </row>
    <row r="2267" spans="1:20" x14ac:dyDescent="0.25">
      <c r="A2267" s="2" t="s">
        <v>88</v>
      </c>
    </row>
    <row r="2268" spans="1:20" x14ac:dyDescent="0.25">
      <c r="E2268" s="2" t="s">
        <v>15</v>
      </c>
      <c r="F2268" s="2" t="s">
        <v>16</v>
      </c>
      <c r="G2268" s="2" t="s">
        <v>89</v>
      </c>
      <c r="H2268" s="2" t="s">
        <v>90</v>
      </c>
      <c r="I2268" s="2" t="s">
        <v>19</v>
      </c>
      <c r="J2268" s="2" t="s">
        <v>20</v>
      </c>
      <c r="K2268" s="2" t="s">
        <v>21</v>
      </c>
      <c r="L2268" s="2" t="s">
        <v>22</v>
      </c>
    </row>
    <row r="2269" spans="1:20" x14ac:dyDescent="0.25">
      <c r="E2269">
        <v>2169</v>
      </c>
      <c r="F2269">
        <v>95.57</v>
      </c>
      <c r="G2269">
        <v>281.2</v>
      </c>
      <c r="H2269">
        <v>73.069999999999993</v>
      </c>
      <c r="I2269">
        <v>102.93</v>
      </c>
      <c r="J2269">
        <v>60</v>
      </c>
      <c r="K2269" t="s">
        <v>1219</v>
      </c>
      <c r="L2269">
        <v>43.71</v>
      </c>
    </row>
    <row r="2270" spans="1:20" x14ac:dyDescent="0.25">
      <c r="E2270" s="2" t="s">
        <v>92</v>
      </c>
      <c r="F2270" t="s">
        <v>1212</v>
      </c>
    </row>
    <row r="2271" spans="1:20" x14ac:dyDescent="0.25">
      <c r="E2271" s="2" t="s">
        <v>94</v>
      </c>
      <c r="F2271" t="s">
        <v>1220</v>
      </c>
    </row>
    <row r="2272" spans="1:20" x14ac:dyDescent="0.25">
      <c r="E2272" s="2" t="s">
        <v>82</v>
      </c>
      <c r="F2272">
        <v>0</v>
      </c>
    </row>
    <row r="2273" spans="1:20" x14ac:dyDescent="0.25">
      <c r="E2273" t="s">
        <v>96</v>
      </c>
      <c r="F2273">
        <f>2169-F2272</f>
        <v>2169</v>
      </c>
    </row>
    <row r="2275" spans="1:20" ht="15.75" x14ac:dyDescent="0.25">
      <c r="A2275" s="1" t="s">
        <v>0</v>
      </c>
      <c r="B2275" s="2" t="s">
        <v>1221</v>
      </c>
    </row>
    <row r="2277" spans="1:20" ht="15.75" x14ac:dyDescent="0.25">
      <c r="A2277" s="1" t="s">
        <v>2</v>
      </c>
    </row>
    <row r="2278" spans="1:20" x14ac:dyDescent="0.25">
      <c r="A2278" s="2" t="s">
        <v>3</v>
      </c>
      <c r="B2278" s="2" t="s">
        <v>4</v>
      </c>
      <c r="C2278" s="2" t="s">
        <v>5</v>
      </c>
      <c r="D2278" s="2" t="s">
        <v>6</v>
      </c>
      <c r="E2278" s="2" t="s">
        <v>7</v>
      </c>
      <c r="F2278" s="2" t="s">
        <v>8</v>
      </c>
      <c r="G2278" s="2" t="s">
        <v>9</v>
      </c>
      <c r="H2278" s="2" t="s">
        <v>10</v>
      </c>
      <c r="I2278" s="2" t="s">
        <v>11</v>
      </c>
      <c r="J2278" s="2" t="s">
        <v>12</v>
      </c>
      <c r="K2278" s="2" t="s">
        <v>13</v>
      </c>
      <c r="L2278" s="2" t="s">
        <v>14</v>
      </c>
      <c r="M2278" s="2" t="s">
        <v>15</v>
      </c>
      <c r="N2278" s="2" t="s">
        <v>16</v>
      </c>
      <c r="O2278" s="2" t="s">
        <v>17</v>
      </c>
      <c r="P2278" s="2" t="s">
        <v>18</v>
      </c>
      <c r="Q2278" s="2" t="s">
        <v>19</v>
      </c>
      <c r="R2278" s="2" t="s">
        <v>20</v>
      </c>
      <c r="S2278" s="2" t="s">
        <v>21</v>
      </c>
      <c r="T2278" s="2" t="s">
        <v>22</v>
      </c>
    </row>
    <row r="2279" spans="1:20" x14ac:dyDescent="0.25">
      <c r="A2279" t="s">
        <v>23</v>
      </c>
      <c r="B2279" t="s">
        <v>24</v>
      </c>
      <c r="C2279" t="s">
        <v>25</v>
      </c>
      <c r="D2279">
        <v>0.5</v>
      </c>
      <c r="E2279">
        <v>30</v>
      </c>
      <c r="F2279">
        <v>3.5</v>
      </c>
      <c r="G2279">
        <v>4</v>
      </c>
      <c r="H2279">
        <v>1.25</v>
      </c>
      <c r="I2279">
        <v>0.5</v>
      </c>
      <c r="J2279">
        <v>0</v>
      </c>
      <c r="K2279">
        <v>80</v>
      </c>
      <c r="L2279">
        <v>0.25</v>
      </c>
      <c r="M2279">
        <v>60</v>
      </c>
      <c r="N2279" t="s">
        <v>26</v>
      </c>
      <c r="O2279" t="s">
        <v>27</v>
      </c>
      <c r="P2279" t="s">
        <v>28</v>
      </c>
      <c r="Q2279" t="s">
        <v>29</v>
      </c>
      <c r="R2279" t="s">
        <v>30</v>
      </c>
      <c r="S2279" t="s">
        <v>31</v>
      </c>
      <c r="T2279" t="s">
        <v>32</v>
      </c>
    </row>
    <row r="2280" spans="1:20" x14ac:dyDescent="0.25">
      <c r="A2280" t="s">
        <v>23</v>
      </c>
      <c r="B2280" t="s">
        <v>33</v>
      </c>
      <c r="C2280" t="s">
        <v>34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</row>
    <row r="2281" spans="1:20" x14ac:dyDescent="0.25">
      <c r="A2281" t="s">
        <v>23</v>
      </c>
      <c r="C2281" t="s">
        <v>1177</v>
      </c>
      <c r="D2281">
        <v>0.5</v>
      </c>
      <c r="E2281">
        <v>550</v>
      </c>
      <c r="F2281">
        <v>7</v>
      </c>
      <c r="G2281">
        <v>53</v>
      </c>
      <c r="H2281">
        <v>29.5</v>
      </c>
      <c r="I2281">
        <v>17.5</v>
      </c>
      <c r="J2281">
        <v>0</v>
      </c>
      <c r="K2281">
        <v>51.5</v>
      </c>
      <c r="L2281">
        <v>15</v>
      </c>
      <c r="M2281">
        <v>1100</v>
      </c>
      <c r="N2281">
        <v>14</v>
      </c>
      <c r="O2281">
        <v>106</v>
      </c>
      <c r="P2281">
        <v>59</v>
      </c>
      <c r="Q2281">
        <v>35</v>
      </c>
      <c r="R2281">
        <v>0</v>
      </c>
      <c r="S2281">
        <v>103</v>
      </c>
      <c r="T2281">
        <v>30</v>
      </c>
    </row>
    <row r="2282" spans="1:20" x14ac:dyDescent="0.25">
      <c r="A2282" t="s">
        <v>23</v>
      </c>
      <c r="B2282" t="s">
        <v>607</v>
      </c>
      <c r="C2282" t="s">
        <v>1070</v>
      </c>
      <c r="D2282">
        <v>1.5</v>
      </c>
      <c r="E2282">
        <v>195</v>
      </c>
      <c r="F2282">
        <v>4.5</v>
      </c>
      <c r="G2282">
        <v>21</v>
      </c>
      <c r="H2282">
        <v>10.5</v>
      </c>
      <c r="I2282">
        <v>1.5</v>
      </c>
      <c r="J2282">
        <v>0</v>
      </c>
      <c r="K2282">
        <v>157.5</v>
      </c>
      <c r="L2282">
        <v>0</v>
      </c>
      <c r="M2282">
        <v>130</v>
      </c>
      <c r="N2282" t="s">
        <v>61</v>
      </c>
      <c r="O2282" t="s">
        <v>169</v>
      </c>
      <c r="P2282" t="s">
        <v>26</v>
      </c>
      <c r="Q2282" t="s">
        <v>29</v>
      </c>
      <c r="S2282" t="s">
        <v>406</v>
      </c>
    </row>
    <row r="2283" spans="1:20" x14ac:dyDescent="0.25">
      <c r="A2283" t="s">
        <v>23</v>
      </c>
      <c r="B2283" t="s">
        <v>42</v>
      </c>
      <c r="C2283" t="s">
        <v>43</v>
      </c>
      <c r="D2283">
        <v>2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</row>
    <row r="2284" spans="1:20" x14ac:dyDescent="0.25">
      <c r="A2284" t="s">
        <v>23</v>
      </c>
      <c r="C2284" t="s">
        <v>44</v>
      </c>
      <c r="D2284">
        <v>2</v>
      </c>
      <c r="E2284">
        <v>210</v>
      </c>
      <c r="F2284">
        <v>28.861999999999998</v>
      </c>
      <c r="G2284">
        <v>53.9</v>
      </c>
      <c r="H2284">
        <v>0.78</v>
      </c>
      <c r="I2284">
        <v>2.58</v>
      </c>
      <c r="J2284">
        <v>0</v>
      </c>
      <c r="K2284">
        <v>2.36</v>
      </c>
      <c r="L2284">
        <v>6.1360000000000001</v>
      </c>
      <c r="M2284">
        <v>105</v>
      </c>
      <c r="N2284" t="s">
        <v>45</v>
      </c>
      <c r="O2284" t="s">
        <v>46</v>
      </c>
      <c r="P2284" t="s">
        <v>47</v>
      </c>
      <c r="Q2284" t="s">
        <v>48</v>
      </c>
      <c r="R2284" t="s">
        <v>30</v>
      </c>
      <c r="S2284" t="s">
        <v>49</v>
      </c>
      <c r="T2284" t="s">
        <v>50</v>
      </c>
    </row>
    <row r="2285" spans="1:20" x14ac:dyDescent="0.25">
      <c r="A2285" t="s">
        <v>51</v>
      </c>
      <c r="B2285" t="s">
        <v>1215</v>
      </c>
      <c r="C2285" t="s">
        <v>1216</v>
      </c>
      <c r="D2285">
        <v>2</v>
      </c>
      <c r="E2285">
        <v>500</v>
      </c>
      <c r="F2285">
        <v>16</v>
      </c>
      <c r="G2285">
        <v>24</v>
      </c>
      <c r="H2285">
        <v>24</v>
      </c>
      <c r="I2285">
        <v>46</v>
      </c>
      <c r="J2285">
        <v>0</v>
      </c>
      <c r="K2285">
        <v>1040</v>
      </c>
      <c r="L2285">
        <v>8</v>
      </c>
      <c r="M2285">
        <v>250</v>
      </c>
      <c r="N2285" t="s">
        <v>27</v>
      </c>
      <c r="O2285" t="s">
        <v>54</v>
      </c>
      <c r="P2285" t="s">
        <v>54</v>
      </c>
      <c r="Q2285" t="s">
        <v>264</v>
      </c>
      <c r="R2285" t="s">
        <v>30</v>
      </c>
      <c r="S2285" t="s">
        <v>1217</v>
      </c>
      <c r="T2285" t="s">
        <v>143</v>
      </c>
    </row>
    <row r="2286" spans="1:20" x14ac:dyDescent="0.25">
      <c r="A2286" t="s">
        <v>51</v>
      </c>
      <c r="C2286" t="s">
        <v>1218</v>
      </c>
      <c r="D2286">
        <v>4</v>
      </c>
      <c r="E2286">
        <v>548</v>
      </c>
      <c r="F2286">
        <v>4</v>
      </c>
      <c r="G2286">
        <v>125.0856</v>
      </c>
      <c r="H2286">
        <v>0</v>
      </c>
      <c r="I2286">
        <v>14.5144</v>
      </c>
      <c r="J2286">
        <v>0</v>
      </c>
      <c r="K2286">
        <v>150.4</v>
      </c>
      <c r="L2286">
        <v>8.8572000000000006</v>
      </c>
      <c r="M2286">
        <v>137</v>
      </c>
      <c r="N2286">
        <v>1</v>
      </c>
      <c r="O2286">
        <v>31.2714</v>
      </c>
      <c r="P2286">
        <v>0</v>
      </c>
      <c r="Q2286">
        <v>3.6286</v>
      </c>
      <c r="R2286">
        <v>0</v>
      </c>
      <c r="S2286">
        <v>37.6</v>
      </c>
      <c r="T2286">
        <v>2.2143000000000002</v>
      </c>
    </row>
    <row r="2289" spans="1:20" x14ac:dyDescent="0.25">
      <c r="A2289" s="2" t="s">
        <v>79</v>
      </c>
    </row>
    <row r="2290" spans="1:20" x14ac:dyDescent="0.25">
      <c r="A2290" t="s">
        <v>989</v>
      </c>
    </row>
    <row r="2292" spans="1:20" x14ac:dyDescent="0.25">
      <c r="A2292" s="2" t="s">
        <v>88</v>
      </c>
    </row>
    <row r="2293" spans="1:20" x14ac:dyDescent="0.25">
      <c r="E2293" s="2" t="s">
        <v>15</v>
      </c>
      <c r="F2293" s="2" t="s">
        <v>16</v>
      </c>
      <c r="G2293" s="2" t="s">
        <v>89</v>
      </c>
      <c r="H2293" s="2" t="s">
        <v>90</v>
      </c>
      <c r="I2293" s="2" t="s">
        <v>19</v>
      </c>
      <c r="J2293" s="2" t="s">
        <v>20</v>
      </c>
      <c r="K2293" s="2" t="s">
        <v>21</v>
      </c>
      <c r="L2293" s="2" t="s">
        <v>22</v>
      </c>
    </row>
    <row r="2294" spans="1:20" x14ac:dyDescent="0.25">
      <c r="E2294">
        <v>2033</v>
      </c>
      <c r="F2294">
        <v>63.86</v>
      </c>
      <c r="G2294">
        <v>280.99</v>
      </c>
      <c r="H2294">
        <v>66.03</v>
      </c>
      <c r="I2294">
        <v>82.59</v>
      </c>
      <c r="J2294">
        <v>0</v>
      </c>
      <c r="K2294" t="s">
        <v>1222</v>
      </c>
      <c r="L2294">
        <v>38.24</v>
      </c>
    </row>
    <row r="2295" spans="1:20" x14ac:dyDescent="0.25">
      <c r="E2295" s="2" t="s">
        <v>92</v>
      </c>
      <c r="F2295" t="s">
        <v>1212</v>
      </c>
    </row>
    <row r="2296" spans="1:20" x14ac:dyDescent="0.25">
      <c r="E2296" s="2" t="s">
        <v>94</v>
      </c>
      <c r="F2296" t="s">
        <v>1223</v>
      </c>
    </row>
    <row r="2297" spans="1:20" x14ac:dyDescent="0.25">
      <c r="E2297" s="2" t="s">
        <v>82</v>
      </c>
      <c r="F2297">
        <v>0</v>
      </c>
    </row>
    <row r="2298" spans="1:20" x14ac:dyDescent="0.25">
      <c r="E2298" t="s">
        <v>96</v>
      </c>
      <c r="F2298">
        <f>2033-F2297</f>
        <v>2033</v>
      </c>
    </row>
    <row r="2300" spans="1:20" ht="15.75" x14ac:dyDescent="0.25">
      <c r="A2300" s="1" t="s">
        <v>0</v>
      </c>
      <c r="B2300" s="2" t="s">
        <v>1224</v>
      </c>
    </row>
    <row r="2302" spans="1:20" ht="15.75" x14ac:dyDescent="0.25">
      <c r="A2302" s="1" t="s">
        <v>2</v>
      </c>
    </row>
    <row r="2303" spans="1:20" x14ac:dyDescent="0.25">
      <c r="A2303" s="2" t="s">
        <v>3</v>
      </c>
      <c r="B2303" s="2" t="s">
        <v>4</v>
      </c>
      <c r="C2303" s="2" t="s">
        <v>5</v>
      </c>
      <c r="D2303" s="2" t="s">
        <v>6</v>
      </c>
      <c r="E2303" s="2" t="s">
        <v>7</v>
      </c>
      <c r="F2303" s="2" t="s">
        <v>8</v>
      </c>
      <c r="G2303" s="2" t="s">
        <v>9</v>
      </c>
      <c r="H2303" s="2" t="s">
        <v>10</v>
      </c>
      <c r="I2303" s="2" t="s">
        <v>11</v>
      </c>
      <c r="J2303" s="2" t="s">
        <v>12</v>
      </c>
      <c r="K2303" s="2" t="s">
        <v>13</v>
      </c>
      <c r="L2303" s="2" t="s">
        <v>14</v>
      </c>
      <c r="M2303" s="2" t="s">
        <v>15</v>
      </c>
      <c r="N2303" s="2" t="s">
        <v>16</v>
      </c>
      <c r="O2303" s="2" t="s">
        <v>17</v>
      </c>
      <c r="P2303" s="2" t="s">
        <v>18</v>
      </c>
      <c r="Q2303" s="2" t="s">
        <v>19</v>
      </c>
      <c r="R2303" s="2" t="s">
        <v>20</v>
      </c>
      <c r="S2303" s="2" t="s">
        <v>21</v>
      </c>
      <c r="T2303" s="2" t="s">
        <v>22</v>
      </c>
    </row>
    <row r="2304" spans="1:20" x14ac:dyDescent="0.25">
      <c r="A2304" t="s">
        <v>122</v>
      </c>
      <c r="C2304" t="s">
        <v>1225</v>
      </c>
      <c r="D2304">
        <v>1</v>
      </c>
      <c r="E2304">
        <v>2000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2000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</row>
    <row r="2305" spans="1:20" x14ac:dyDescent="0.25">
      <c r="A2305" t="s">
        <v>139</v>
      </c>
      <c r="C2305" t="s">
        <v>1226</v>
      </c>
      <c r="D2305">
        <v>0.4</v>
      </c>
      <c r="E2305">
        <v>62</v>
      </c>
      <c r="F2305">
        <v>5.4416000000000002</v>
      </c>
      <c r="G2305">
        <v>6.9480000000000004</v>
      </c>
      <c r="H2305">
        <v>3.5520000000000005</v>
      </c>
      <c r="I2305">
        <v>0.55599999999999994</v>
      </c>
      <c r="J2305">
        <v>0.90879999999999994</v>
      </c>
      <c r="K2305">
        <v>2.7263999999999999</v>
      </c>
      <c r="L2305">
        <v>0.79520000000000002</v>
      </c>
      <c r="M2305">
        <v>155</v>
      </c>
      <c r="N2305" t="s">
        <v>1227</v>
      </c>
      <c r="O2305" t="s">
        <v>1228</v>
      </c>
      <c r="P2305" t="s">
        <v>1229</v>
      </c>
      <c r="Q2305" t="s">
        <v>1230</v>
      </c>
      <c r="R2305" t="s">
        <v>1231</v>
      </c>
      <c r="S2305" t="s">
        <v>1232</v>
      </c>
      <c r="T2305" t="s">
        <v>672</v>
      </c>
    </row>
    <row r="2308" spans="1:20" x14ac:dyDescent="0.25">
      <c r="A2308" s="2" t="s">
        <v>79</v>
      </c>
    </row>
    <row r="2309" spans="1:20" x14ac:dyDescent="0.25">
      <c r="A2309" t="s">
        <v>80</v>
      </c>
      <c r="B2309" t="s">
        <v>81</v>
      </c>
      <c r="C2309" t="s">
        <v>82</v>
      </c>
      <c r="D2309" t="s">
        <v>83</v>
      </c>
      <c r="E2309" t="s">
        <v>84</v>
      </c>
    </row>
    <row r="2310" spans="1:20" x14ac:dyDescent="0.25">
      <c r="A2310" t="s">
        <v>1233</v>
      </c>
      <c r="B2310">
        <v>420</v>
      </c>
      <c r="C2310">
        <v>1471</v>
      </c>
      <c r="D2310">
        <v>0</v>
      </c>
      <c r="E2310" t="s">
        <v>86</v>
      </c>
    </row>
    <row r="2313" spans="1:20" x14ac:dyDescent="0.25">
      <c r="A2313" s="2" t="s">
        <v>88</v>
      </c>
    </row>
    <row r="2314" spans="1:20" x14ac:dyDescent="0.25">
      <c r="E2314" s="2" t="s">
        <v>15</v>
      </c>
      <c r="F2314" s="2" t="s">
        <v>16</v>
      </c>
      <c r="G2314" s="2" t="s">
        <v>89</v>
      </c>
      <c r="H2314" s="2" t="s">
        <v>90</v>
      </c>
      <c r="I2314" s="2" t="s">
        <v>19</v>
      </c>
      <c r="J2314" s="2" t="s">
        <v>20</v>
      </c>
      <c r="K2314" s="2" t="s">
        <v>21</v>
      </c>
      <c r="L2314" s="2" t="s">
        <v>22</v>
      </c>
    </row>
    <row r="2315" spans="1:20" x14ac:dyDescent="0.25">
      <c r="E2315">
        <v>2062</v>
      </c>
      <c r="F2315">
        <v>5.44</v>
      </c>
      <c r="G2315">
        <v>6.95</v>
      </c>
      <c r="H2315">
        <v>3.55</v>
      </c>
      <c r="I2315">
        <v>0.56000000000000005</v>
      </c>
      <c r="J2315">
        <v>0.91</v>
      </c>
      <c r="K2315">
        <v>2.73</v>
      </c>
      <c r="L2315">
        <v>0.8</v>
      </c>
    </row>
    <row r="2316" spans="1:20" x14ac:dyDescent="0.25">
      <c r="E2316" s="2" t="s">
        <v>92</v>
      </c>
      <c r="F2316" t="s">
        <v>1234</v>
      </c>
    </row>
    <row r="2317" spans="1:20" x14ac:dyDescent="0.25">
      <c r="E2317" s="2" t="s">
        <v>94</v>
      </c>
      <c r="F2317" t="s">
        <v>1235</v>
      </c>
    </row>
    <row r="2318" spans="1:20" x14ac:dyDescent="0.25">
      <c r="E2318" s="2" t="s">
        <v>82</v>
      </c>
      <c r="F2318">
        <v>1471</v>
      </c>
    </row>
    <row r="2319" spans="1:20" x14ac:dyDescent="0.25">
      <c r="E2319" t="s">
        <v>96</v>
      </c>
      <c r="F2319">
        <f>2062-F2318</f>
        <v>591</v>
      </c>
    </row>
    <row r="2321" spans="1:20" ht="15.75" x14ac:dyDescent="0.25">
      <c r="A2321" s="1" t="s">
        <v>0</v>
      </c>
      <c r="B2321" s="2" t="s">
        <v>1236</v>
      </c>
    </row>
    <row r="2323" spans="1:20" ht="15.75" x14ac:dyDescent="0.25">
      <c r="A2323" s="1" t="s">
        <v>2</v>
      </c>
    </row>
    <row r="2324" spans="1:20" x14ac:dyDescent="0.25">
      <c r="A2324" s="2" t="s">
        <v>3</v>
      </c>
      <c r="B2324" s="2" t="s">
        <v>4</v>
      </c>
      <c r="C2324" s="2" t="s">
        <v>5</v>
      </c>
      <c r="D2324" s="2" t="s">
        <v>6</v>
      </c>
      <c r="E2324" s="2" t="s">
        <v>7</v>
      </c>
      <c r="F2324" s="2" t="s">
        <v>8</v>
      </c>
      <c r="G2324" s="2" t="s">
        <v>9</v>
      </c>
      <c r="H2324" s="2" t="s">
        <v>10</v>
      </c>
      <c r="I2324" s="2" t="s">
        <v>11</v>
      </c>
      <c r="J2324" s="2" t="s">
        <v>12</v>
      </c>
      <c r="K2324" s="2" t="s">
        <v>13</v>
      </c>
      <c r="L2324" s="2" t="s">
        <v>14</v>
      </c>
      <c r="M2324" s="2" t="s">
        <v>15</v>
      </c>
      <c r="N2324" s="2" t="s">
        <v>16</v>
      </c>
      <c r="O2324" s="2" t="s">
        <v>17</v>
      </c>
      <c r="P2324" s="2" t="s">
        <v>18</v>
      </c>
      <c r="Q2324" s="2" t="s">
        <v>19</v>
      </c>
      <c r="R2324" s="2" t="s">
        <v>20</v>
      </c>
      <c r="S2324" s="2" t="s">
        <v>21</v>
      </c>
      <c r="T2324" s="2" t="s">
        <v>22</v>
      </c>
    </row>
    <row r="2325" spans="1:20" x14ac:dyDescent="0.25">
      <c r="A2325" t="s">
        <v>23</v>
      </c>
      <c r="C2325" t="s">
        <v>44</v>
      </c>
      <c r="D2325">
        <v>1</v>
      </c>
      <c r="E2325">
        <v>105</v>
      </c>
      <c r="F2325">
        <v>14.430999999999999</v>
      </c>
      <c r="G2325">
        <v>26.95</v>
      </c>
      <c r="H2325">
        <v>0.39</v>
      </c>
      <c r="I2325">
        <v>1.29</v>
      </c>
      <c r="J2325">
        <v>0</v>
      </c>
      <c r="K2325">
        <v>1.18</v>
      </c>
      <c r="L2325">
        <v>3.0680000000000001</v>
      </c>
      <c r="M2325">
        <v>105</v>
      </c>
      <c r="N2325" t="s">
        <v>45</v>
      </c>
      <c r="O2325" t="s">
        <v>46</v>
      </c>
      <c r="P2325" t="s">
        <v>47</v>
      </c>
      <c r="Q2325" t="s">
        <v>48</v>
      </c>
      <c r="R2325" t="s">
        <v>30</v>
      </c>
      <c r="S2325" t="s">
        <v>49</v>
      </c>
      <c r="T2325" t="s">
        <v>50</v>
      </c>
    </row>
    <row r="2326" spans="1:20" x14ac:dyDescent="0.25">
      <c r="A2326" t="s">
        <v>23</v>
      </c>
      <c r="C2326" t="s">
        <v>234</v>
      </c>
      <c r="D2326">
        <v>0.5</v>
      </c>
      <c r="E2326">
        <v>49.5</v>
      </c>
      <c r="F2326">
        <v>11.269500000000001</v>
      </c>
      <c r="G2326">
        <v>12.36</v>
      </c>
      <c r="H2326">
        <v>0.315</v>
      </c>
      <c r="I2326">
        <v>0.67500000000000004</v>
      </c>
      <c r="J2326">
        <v>0</v>
      </c>
      <c r="K2326">
        <v>0.82499999999999996</v>
      </c>
      <c r="L2326">
        <v>1.32</v>
      </c>
      <c r="M2326">
        <v>99</v>
      </c>
      <c r="N2326" t="s">
        <v>235</v>
      </c>
      <c r="O2326" t="s">
        <v>236</v>
      </c>
      <c r="P2326" t="s">
        <v>109</v>
      </c>
      <c r="Q2326" t="s">
        <v>237</v>
      </c>
      <c r="R2326" t="s">
        <v>30</v>
      </c>
      <c r="S2326" t="s">
        <v>238</v>
      </c>
      <c r="T2326" t="s">
        <v>239</v>
      </c>
    </row>
    <row r="2327" spans="1:20" x14ac:dyDescent="0.25">
      <c r="A2327" t="s">
        <v>51</v>
      </c>
      <c r="B2327" t="s">
        <v>1157</v>
      </c>
      <c r="C2327" t="s">
        <v>1158</v>
      </c>
      <c r="D2327">
        <v>2</v>
      </c>
      <c r="E2327">
        <v>340</v>
      </c>
      <c r="F2327">
        <v>0</v>
      </c>
      <c r="G2327">
        <v>210</v>
      </c>
      <c r="H2327">
        <v>34</v>
      </c>
      <c r="I2327">
        <v>34</v>
      </c>
      <c r="J2327">
        <v>10</v>
      </c>
      <c r="K2327">
        <v>680</v>
      </c>
      <c r="L2327">
        <v>10</v>
      </c>
      <c r="M2327">
        <v>170</v>
      </c>
      <c r="N2327" t="s">
        <v>60</v>
      </c>
      <c r="O2327" t="s">
        <v>1159</v>
      </c>
      <c r="P2327" t="s">
        <v>176</v>
      </c>
      <c r="Q2327" t="s">
        <v>176</v>
      </c>
      <c r="R2327" t="s">
        <v>166</v>
      </c>
      <c r="S2327" t="s">
        <v>1155</v>
      </c>
      <c r="T2327" t="s">
        <v>36</v>
      </c>
    </row>
    <row r="2328" spans="1:20" x14ac:dyDescent="0.25">
      <c r="A2328" t="s">
        <v>51</v>
      </c>
      <c r="B2328" t="s">
        <v>1237</v>
      </c>
      <c r="C2328" t="s">
        <v>1238</v>
      </c>
      <c r="D2328">
        <v>1</v>
      </c>
      <c r="E2328">
        <v>40</v>
      </c>
      <c r="F2328">
        <v>2</v>
      </c>
      <c r="G2328">
        <v>9</v>
      </c>
      <c r="H2328">
        <v>0</v>
      </c>
      <c r="I2328">
        <v>1</v>
      </c>
      <c r="J2328">
        <v>0</v>
      </c>
      <c r="K2328">
        <v>40</v>
      </c>
      <c r="L2328">
        <v>1</v>
      </c>
      <c r="M2328">
        <v>40</v>
      </c>
      <c r="N2328" t="s">
        <v>56</v>
      </c>
      <c r="O2328" t="s">
        <v>164</v>
      </c>
      <c r="P2328" t="s">
        <v>38</v>
      </c>
      <c r="Q2328" t="s">
        <v>29</v>
      </c>
      <c r="R2328" t="s">
        <v>30</v>
      </c>
      <c r="S2328" t="s">
        <v>65</v>
      </c>
      <c r="T2328" t="s">
        <v>29</v>
      </c>
    </row>
    <row r="2329" spans="1:20" x14ac:dyDescent="0.25">
      <c r="A2329" t="s">
        <v>51</v>
      </c>
      <c r="B2329" t="s">
        <v>1239</v>
      </c>
      <c r="C2329" t="s">
        <v>1240</v>
      </c>
      <c r="D2329">
        <v>1</v>
      </c>
      <c r="E2329">
        <v>77</v>
      </c>
      <c r="F2329">
        <v>0</v>
      </c>
      <c r="G2329">
        <v>5</v>
      </c>
      <c r="H2329">
        <v>6</v>
      </c>
      <c r="I2329">
        <v>1</v>
      </c>
      <c r="J2329">
        <v>4</v>
      </c>
      <c r="K2329">
        <v>250</v>
      </c>
      <c r="L2329">
        <v>0</v>
      </c>
      <c r="M2329">
        <v>77</v>
      </c>
      <c r="O2329" t="s">
        <v>36</v>
      </c>
      <c r="P2329" t="s">
        <v>55</v>
      </c>
      <c r="Q2329" t="s">
        <v>29</v>
      </c>
      <c r="R2329" t="s">
        <v>1241</v>
      </c>
      <c r="S2329" t="s">
        <v>182</v>
      </c>
      <c r="T2329" t="s">
        <v>38</v>
      </c>
    </row>
    <row r="2330" spans="1:20" x14ac:dyDescent="0.25">
      <c r="A2330" t="s">
        <v>51</v>
      </c>
      <c r="C2330" t="s">
        <v>1242</v>
      </c>
      <c r="D2330">
        <v>1</v>
      </c>
      <c r="E2330">
        <v>151</v>
      </c>
      <c r="F2330">
        <v>6.5758000000000001</v>
      </c>
      <c r="G2330">
        <v>15.842599999999999</v>
      </c>
      <c r="H2330">
        <v>7.7323000000000004</v>
      </c>
      <c r="I2330">
        <v>4.3110999999999997</v>
      </c>
      <c r="J2330">
        <v>0.98629999999999995</v>
      </c>
      <c r="K2330">
        <v>150.51410000000001</v>
      </c>
      <c r="L2330">
        <v>3.1027999999999998</v>
      </c>
      <c r="M2330">
        <v>151</v>
      </c>
      <c r="N2330">
        <v>6.5758000000000001</v>
      </c>
      <c r="O2330">
        <v>15.842599999999999</v>
      </c>
      <c r="P2330">
        <v>7.7323000000000004</v>
      </c>
      <c r="Q2330">
        <v>4.3110999999999997</v>
      </c>
      <c r="R2330">
        <v>0.98629999999999995</v>
      </c>
      <c r="S2330">
        <v>150.51410000000001</v>
      </c>
      <c r="T2330">
        <v>3.1027999999999998</v>
      </c>
    </row>
    <row r="2331" spans="1:20" x14ac:dyDescent="0.25">
      <c r="A2331" t="s">
        <v>51</v>
      </c>
      <c r="B2331" t="s">
        <v>411</v>
      </c>
      <c r="C2331" t="s">
        <v>1243</v>
      </c>
      <c r="D2331">
        <v>1</v>
      </c>
      <c r="E2331">
        <v>210</v>
      </c>
      <c r="F2331">
        <v>4</v>
      </c>
      <c r="G2331">
        <v>42</v>
      </c>
      <c r="H2331">
        <v>1.5</v>
      </c>
      <c r="I2331">
        <v>5</v>
      </c>
      <c r="J2331">
        <v>0</v>
      </c>
      <c r="K2331">
        <v>570</v>
      </c>
      <c r="L2331">
        <v>3</v>
      </c>
      <c r="M2331">
        <v>210</v>
      </c>
      <c r="N2331" t="s">
        <v>143</v>
      </c>
      <c r="O2331" t="s">
        <v>68</v>
      </c>
      <c r="P2331" t="s">
        <v>465</v>
      </c>
      <c r="Q2331" t="s">
        <v>36</v>
      </c>
      <c r="R2331" t="s">
        <v>30</v>
      </c>
      <c r="S2331" t="s">
        <v>1244</v>
      </c>
      <c r="T2331" t="s">
        <v>61</v>
      </c>
    </row>
    <row r="2332" spans="1:20" x14ac:dyDescent="0.25">
      <c r="A2332" t="s">
        <v>51</v>
      </c>
      <c r="C2332" t="s">
        <v>1245</v>
      </c>
      <c r="D2332">
        <v>2</v>
      </c>
      <c r="E2332">
        <v>320</v>
      </c>
      <c r="F2332">
        <v>26</v>
      </c>
      <c r="G2332">
        <v>60</v>
      </c>
      <c r="H2332">
        <v>5</v>
      </c>
      <c r="I2332">
        <v>10</v>
      </c>
      <c r="J2332">
        <v>10.4</v>
      </c>
      <c r="K2332">
        <v>941.2</v>
      </c>
      <c r="L2332">
        <v>16.12</v>
      </c>
      <c r="M2332">
        <v>160</v>
      </c>
      <c r="N2332" t="s">
        <v>180</v>
      </c>
      <c r="O2332" t="s">
        <v>1246</v>
      </c>
      <c r="P2332" t="s">
        <v>1247</v>
      </c>
      <c r="Q2332" t="s">
        <v>1248</v>
      </c>
      <c r="R2332" t="s">
        <v>1249</v>
      </c>
      <c r="S2332" t="s">
        <v>1250</v>
      </c>
      <c r="T2332" t="s">
        <v>1251</v>
      </c>
    </row>
    <row r="2333" spans="1:20" x14ac:dyDescent="0.25">
      <c r="A2333" t="s">
        <v>51</v>
      </c>
      <c r="C2333" t="s">
        <v>834</v>
      </c>
      <c r="D2333">
        <v>0.5</v>
      </c>
      <c r="E2333">
        <v>109</v>
      </c>
      <c r="G2333">
        <v>22.92</v>
      </c>
      <c r="H2333">
        <v>0.81</v>
      </c>
      <c r="I2333">
        <v>2.2599999999999998</v>
      </c>
      <c r="J2333">
        <v>0</v>
      </c>
      <c r="K2333">
        <v>0.97499999999999998</v>
      </c>
      <c r="L2333">
        <v>1.7549999999999999</v>
      </c>
      <c r="M2333">
        <v>218</v>
      </c>
      <c r="O2333" t="s">
        <v>835</v>
      </c>
      <c r="P2333" t="s">
        <v>836</v>
      </c>
      <c r="Q2333" t="s">
        <v>837</v>
      </c>
      <c r="R2333" t="s">
        <v>30</v>
      </c>
      <c r="S2333" t="s">
        <v>838</v>
      </c>
      <c r="T2333" t="s">
        <v>356</v>
      </c>
    </row>
    <row r="2334" spans="1:20" x14ac:dyDescent="0.25">
      <c r="A2334" t="s">
        <v>51</v>
      </c>
      <c r="C2334" t="s">
        <v>1252</v>
      </c>
      <c r="D2334">
        <v>1</v>
      </c>
      <c r="E2334">
        <v>60</v>
      </c>
      <c r="F2334">
        <v>0</v>
      </c>
      <c r="G2334">
        <v>2</v>
      </c>
      <c r="H2334">
        <v>3</v>
      </c>
      <c r="I2334">
        <v>7</v>
      </c>
      <c r="J2334">
        <v>0</v>
      </c>
      <c r="K2334">
        <v>120</v>
      </c>
      <c r="L2334">
        <v>1</v>
      </c>
      <c r="M2334">
        <v>60</v>
      </c>
      <c r="N2334">
        <v>0</v>
      </c>
      <c r="O2334">
        <v>2</v>
      </c>
      <c r="P2334">
        <v>3</v>
      </c>
      <c r="Q2334">
        <v>7</v>
      </c>
      <c r="R2334">
        <v>0</v>
      </c>
      <c r="S2334">
        <v>120</v>
      </c>
      <c r="T2334">
        <v>1</v>
      </c>
    </row>
    <row r="2335" spans="1:20" x14ac:dyDescent="0.25">
      <c r="A2335" t="s">
        <v>122</v>
      </c>
      <c r="B2335" t="s">
        <v>1253</v>
      </c>
      <c r="C2335" t="s">
        <v>1254</v>
      </c>
      <c r="D2335">
        <v>3</v>
      </c>
      <c r="E2335">
        <v>330</v>
      </c>
      <c r="F2335">
        <v>9</v>
      </c>
      <c r="G2335">
        <v>60</v>
      </c>
      <c r="H2335">
        <v>3</v>
      </c>
      <c r="I2335">
        <v>12</v>
      </c>
      <c r="J2335">
        <v>0</v>
      </c>
      <c r="K2335">
        <v>660</v>
      </c>
      <c r="L2335">
        <v>3</v>
      </c>
      <c r="M2335">
        <v>110</v>
      </c>
      <c r="N2335" t="s">
        <v>61</v>
      </c>
      <c r="O2335" t="s">
        <v>451</v>
      </c>
      <c r="P2335" t="s">
        <v>29</v>
      </c>
      <c r="Q2335" t="s">
        <v>143</v>
      </c>
      <c r="R2335" t="s">
        <v>30</v>
      </c>
      <c r="S2335" t="s">
        <v>1255</v>
      </c>
      <c r="T2335" t="s">
        <v>29</v>
      </c>
    </row>
    <row r="2336" spans="1:20" x14ac:dyDescent="0.25">
      <c r="A2336" t="s">
        <v>122</v>
      </c>
      <c r="B2336" t="s">
        <v>1256</v>
      </c>
      <c r="C2336" t="s">
        <v>657</v>
      </c>
      <c r="D2336">
        <v>3</v>
      </c>
      <c r="E2336">
        <v>135</v>
      </c>
      <c r="F2336">
        <v>3</v>
      </c>
      <c r="G2336">
        <v>6</v>
      </c>
      <c r="H2336">
        <v>0</v>
      </c>
      <c r="I2336">
        <v>24</v>
      </c>
      <c r="J2336">
        <v>0</v>
      </c>
      <c r="K2336">
        <v>930</v>
      </c>
      <c r="L2336">
        <v>0</v>
      </c>
      <c r="M2336">
        <v>45</v>
      </c>
      <c r="N2336" t="s">
        <v>29</v>
      </c>
      <c r="O2336" t="s">
        <v>56</v>
      </c>
      <c r="P2336" t="s">
        <v>38</v>
      </c>
      <c r="Q2336" t="s">
        <v>27</v>
      </c>
      <c r="R2336" t="s">
        <v>30</v>
      </c>
      <c r="S2336" t="s">
        <v>462</v>
      </c>
      <c r="T2336" t="s">
        <v>1257</v>
      </c>
    </row>
    <row r="2337" spans="1:20" x14ac:dyDescent="0.25">
      <c r="A2337" t="s">
        <v>122</v>
      </c>
      <c r="C2337" t="s">
        <v>1245</v>
      </c>
      <c r="D2337">
        <v>2</v>
      </c>
      <c r="E2337">
        <v>320</v>
      </c>
      <c r="F2337">
        <v>26</v>
      </c>
      <c r="G2337">
        <v>60</v>
      </c>
      <c r="H2337">
        <v>5</v>
      </c>
      <c r="I2337">
        <v>10</v>
      </c>
      <c r="J2337">
        <v>10.4</v>
      </c>
      <c r="K2337">
        <v>941.2</v>
      </c>
      <c r="L2337">
        <v>16.12</v>
      </c>
      <c r="M2337">
        <v>160</v>
      </c>
      <c r="N2337" t="s">
        <v>180</v>
      </c>
      <c r="O2337" t="s">
        <v>1246</v>
      </c>
      <c r="P2337" t="s">
        <v>1247</v>
      </c>
      <c r="Q2337" t="s">
        <v>1248</v>
      </c>
      <c r="R2337" t="s">
        <v>1249</v>
      </c>
      <c r="S2337" t="s">
        <v>1250</v>
      </c>
      <c r="T2337" t="s">
        <v>1251</v>
      </c>
    </row>
    <row r="2340" spans="1:20" x14ac:dyDescent="0.25">
      <c r="A2340" s="2" t="s">
        <v>79</v>
      </c>
    </row>
    <row r="2341" spans="1:20" x14ac:dyDescent="0.25">
      <c r="A2341" t="s">
        <v>989</v>
      </c>
    </row>
    <row r="2343" spans="1:20" x14ac:dyDescent="0.25">
      <c r="A2343" s="2" t="s">
        <v>88</v>
      </c>
    </row>
    <row r="2344" spans="1:20" x14ac:dyDescent="0.25">
      <c r="E2344" s="2" t="s">
        <v>15</v>
      </c>
      <c r="F2344" s="2" t="s">
        <v>16</v>
      </c>
      <c r="G2344" s="2" t="s">
        <v>89</v>
      </c>
      <c r="H2344" s="2" t="s">
        <v>90</v>
      </c>
      <c r="I2344" s="2" t="s">
        <v>19</v>
      </c>
      <c r="J2344" s="2" t="s">
        <v>20</v>
      </c>
      <c r="K2344" s="2" t="s">
        <v>21</v>
      </c>
      <c r="L2344" s="2" t="s">
        <v>22</v>
      </c>
    </row>
    <row r="2345" spans="1:20" x14ac:dyDescent="0.25">
      <c r="E2345">
        <v>2246.5</v>
      </c>
      <c r="F2345">
        <v>102.28</v>
      </c>
      <c r="G2345">
        <v>532.07000000000005</v>
      </c>
      <c r="H2345">
        <v>66.75</v>
      </c>
      <c r="I2345">
        <v>112.54</v>
      </c>
      <c r="J2345">
        <v>35.79</v>
      </c>
      <c r="K2345" t="s">
        <v>1258</v>
      </c>
      <c r="L2345">
        <v>59.49</v>
      </c>
    </row>
    <row r="2346" spans="1:20" x14ac:dyDescent="0.25">
      <c r="E2346" s="2" t="s">
        <v>92</v>
      </c>
      <c r="F2346" t="s">
        <v>1234</v>
      </c>
    </row>
    <row r="2347" spans="1:20" x14ac:dyDescent="0.25">
      <c r="E2347" s="2" t="s">
        <v>94</v>
      </c>
      <c r="F2347" t="s">
        <v>1259</v>
      </c>
    </row>
    <row r="2348" spans="1:20" x14ac:dyDescent="0.25">
      <c r="E2348" s="2" t="s">
        <v>82</v>
      </c>
      <c r="F2348">
        <v>0</v>
      </c>
    </row>
    <row r="2349" spans="1:20" x14ac:dyDescent="0.25">
      <c r="E2349" t="s">
        <v>96</v>
      </c>
      <c r="F2349">
        <f>2246.5-F2348</f>
        <v>2246.5</v>
      </c>
    </row>
    <row r="2351" spans="1:20" ht="15.75" x14ac:dyDescent="0.25">
      <c r="A2351" s="1" t="s">
        <v>0</v>
      </c>
      <c r="B2351" s="2" t="s">
        <v>1260</v>
      </c>
    </row>
    <row r="2353" spans="1:20" ht="15.75" x14ac:dyDescent="0.25">
      <c r="A2353" s="1" t="s">
        <v>2</v>
      </c>
    </row>
    <row r="2354" spans="1:20" x14ac:dyDescent="0.25">
      <c r="A2354" s="2" t="s">
        <v>3</v>
      </c>
      <c r="B2354" s="2" t="s">
        <v>4</v>
      </c>
      <c r="C2354" s="2" t="s">
        <v>5</v>
      </c>
      <c r="D2354" s="2" t="s">
        <v>6</v>
      </c>
      <c r="E2354" s="2" t="s">
        <v>7</v>
      </c>
      <c r="F2354" s="2" t="s">
        <v>8</v>
      </c>
      <c r="G2354" s="2" t="s">
        <v>9</v>
      </c>
      <c r="H2354" s="2" t="s">
        <v>10</v>
      </c>
      <c r="I2354" s="2" t="s">
        <v>11</v>
      </c>
      <c r="J2354" s="2" t="s">
        <v>12</v>
      </c>
      <c r="K2354" s="2" t="s">
        <v>13</v>
      </c>
      <c r="L2354" s="2" t="s">
        <v>14</v>
      </c>
      <c r="M2354" s="2" t="s">
        <v>15</v>
      </c>
      <c r="N2354" s="2" t="s">
        <v>16</v>
      </c>
      <c r="O2354" s="2" t="s">
        <v>17</v>
      </c>
      <c r="P2354" s="2" t="s">
        <v>18</v>
      </c>
      <c r="Q2354" s="2" t="s">
        <v>19</v>
      </c>
      <c r="R2354" s="2" t="s">
        <v>20</v>
      </c>
      <c r="S2354" s="2" t="s">
        <v>21</v>
      </c>
      <c r="T2354" s="2" t="s">
        <v>22</v>
      </c>
    </row>
    <row r="2355" spans="1:20" x14ac:dyDescent="0.25">
      <c r="A2355" t="s">
        <v>23</v>
      </c>
      <c r="B2355" t="s">
        <v>33</v>
      </c>
      <c r="C2355" t="s">
        <v>34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</row>
    <row r="2356" spans="1:20" x14ac:dyDescent="0.25">
      <c r="A2356" t="s">
        <v>23</v>
      </c>
      <c r="B2356" t="s">
        <v>993</v>
      </c>
      <c r="C2356" t="s">
        <v>994</v>
      </c>
      <c r="D2356">
        <v>1</v>
      </c>
      <c r="E2356">
        <v>80</v>
      </c>
      <c r="F2356">
        <v>16</v>
      </c>
      <c r="G2356">
        <v>22</v>
      </c>
      <c r="H2356">
        <v>0</v>
      </c>
      <c r="I2356">
        <v>0</v>
      </c>
      <c r="J2356">
        <v>0</v>
      </c>
      <c r="K2356">
        <v>0</v>
      </c>
      <c r="L2356">
        <v>5</v>
      </c>
      <c r="M2356">
        <v>80</v>
      </c>
      <c r="N2356" t="s">
        <v>323</v>
      </c>
      <c r="O2356" t="s">
        <v>324</v>
      </c>
      <c r="P2356" t="s">
        <v>38</v>
      </c>
      <c r="Q2356" t="s">
        <v>38</v>
      </c>
      <c r="R2356" t="s">
        <v>30</v>
      </c>
      <c r="S2356" t="s">
        <v>30</v>
      </c>
      <c r="T2356" t="s">
        <v>36</v>
      </c>
    </row>
    <row r="2357" spans="1:20" x14ac:dyDescent="0.25">
      <c r="A2357" t="s">
        <v>23</v>
      </c>
      <c r="C2357" t="s">
        <v>1177</v>
      </c>
      <c r="D2357">
        <v>0.25</v>
      </c>
      <c r="E2357">
        <v>275</v>
      </c>
      <c r="F2357">
        <v>3.5</v>
      </c>
      <c r="G2357">
        <v>26.5</v>
      </c>
      <c r="H2357">
        <v>14.75</v>
      </c>
      <c r="I2357">
        <v>8.75</v>
      </c>
      <c r="J2357">
        <v>0</v>
      </c>
      <c r="K2357">
        <v>25.75</v>
      </c>
      <c r="L2357">
        <v>7.5</v>
      </c>
      <c r="M2357">
        <v>1100</v>
      </c>
      <c r="N2357">
        <v>14</v>
      </c>
      <c r="O2357">
        <v>106</v>
      </c>
      <c r="P2357">
        <v>59</v>
      </c>
      <c r="Q2357">
        <v>35</v>
      </c>
      <c r="R2357">
        <v>0</v>
      </c>
      <c r="S2357">
        <v>103</v>
      </c>
      <c r="T2357">
        <v>30</v>
      </c>
    </row>
    <row r="2358" spans="1:20" x14ac:dyDescent="0.25">
      <c r="A2358" t="s">
        <v>23</v>
      </c>
      <c r="B2358" t="s">
        <v>607</v>
      </c>
      <c r="C2358" t="s">
        <v>1070</v>
      </c>
      <c r="D2358">
        <v>1</v>
      </c>
      <c r="E2358">
        <v>130</v>
      </c>
      <c r="F2358">
        <v>3</v>
      </c>
      <c r="G2358">
        <v>14</v>
      </c>
      <c r="H2358">
        <v>7</v>
      </c>
      <c r="I2358">
        <v>1</v>
      </c>
      <c r="J2358">
        <v>0</v>
      </c>
      <c r="K2358">
        <v>105</v>
      </c>
      <c r="L2358">
        <v>0</v>
      </c>
      <c r="M2358">
        <v>130</v>
      </c>
      <c r="N2358" t="s">
        <v>61</v>
      </c>
      <c r="O2358" t="s">
        <v>169</v>
      </c>
      <c r="P2358" t="s">
        <v>26</v>
      </c>
      <c r="Q2358" t="s">
        <v>29</v>
      </c>
      <c r="S2358" t="s">
        <v>406</v>
      </c>
    </row>
    <row r="2359" spans="1:20" x14ac:dyDescent="0.25">
      <c r="A2359" t="s">
        <v>23</v>
      </c>
      <c r="B2359" t="s">
        <v>540</v>
      </c>
      <c r="C2359" t="s">
        <v>540</v>
      </c>
      <c r="D2359">
        <v>1</v>
      </c>
      <c r="E2359">
        <v>149</v>
      </c>
      <c r="F2359">
        <v>16.600000000000001</v>
      </c>
      <c r="G2359">
        <v>32.1</v>
      </c>
      <c r="H2359">
        <v>1.7</v>
      </c>
      <c r="I2359">
        <v>4.8</v>
      </c>
      <c r="J2359">
        <v>0</v>
      </c>
      <c r="K2359">
        <v>155</v>
      </c>
      <c r="L2359">
        <v>3.5</v>
      </c>
      <c r="M2359">
        <v>149</v>
      </c>
      <c r="N2359" t="s">
        <v>541</v>
      </c>
      <c r="O2359" t="s">
        <v>542</v>
      </c>
      <c r="P2359" t="s">
        <v>543</v>
      </c>
      <c r="Q2359" t="s">
        <v>544</v>
      </c>
      <c r="R2359" t="s">
        <v>30</v>
      </c>
      <c r="S2359" t="s">
        <v>545</v>
      </c>
      <c r="T2359" t="s">
        <v>71</v>
      </c>
    </row>
    <row r="2360" spans="1:20" x14ac:dyDescent="0.25">
      <c r="A2360" t="s">
        <v>23</v>
      </c>
      <c r="C2360" t="s">
        <v>44</v>
      </c>
      <c r="D2360">
        <v>1</v>
      </c>
      <c r="E2360">
        <v>105</v>
      </c>
      <c r="F2360">
        <v>14.430999999999999</v>
      </c>
      <c r="G2360">
        <v>26.95</v>
      </c>
      <c r="H2360">
        <v>0.39</v>
      </c>
      <c r="I2360">
        <v>1.29</v>
      </c>
      <c r="J2360">
        <v>0</v>
      </c>
      <c r="K2360">
        <v>1.18</v>
      </c>
      <c r="L2360">
        <v>3.0680000000000001</v>
      </c>
      <c r="M2360">
        <v>105</v>
      </c>
      <c r="N2360" t="s">
        <v>45</v>
      </c>
      <c r="O2360" t="s">
        <v>46</v>
      </c>
      <c r="P2360" t="s">
        <v>47</v>
      </c>
      <c r="Q2360" t="s">
        <v>48</v>
      </c>
      <c r="R2360" t="s">
        <v>30</v>
      </c>
      <c r="S2360" t="s">
        <v>49</v>
      </c>
      <c r="T2360" t="s">
        <v>50</v>
      </c>
    </row>
    <row r="2361" spans="1:20" x14ac:dyDescent="0.25">
      <c r="A2361" t="s">
        <v>51</v>
      </c>
      <c r="B2361" t="s">
        <v>1215</v>
      </c>
      <c r="C2361" t="s">
        <v>1216</v>
      </c>
      <c r="D2361">
        <v>2</v>
      </c>
      <c r="E2361">
        <v>500</v>
      </c>
      <c r="F2361">
        <v>16</v>
      </c>
      <c r="G2361">
        <v>24</v>
      </c>
      <c r="H2361">
        <v>24</v>
      </c>
      <c r="I2361">
        <v>46</v>
      </c>
      <c r="J2361">
        <v>0</v>
      </c>
      <c r="K2361">
        <v>1040</v>
      </c>
      <c r="L2361">
        <v>8</v>
      </c>
      <c r="M2361">
        <v>250</v>
      </c>
      <c r="N2361" t="s">
        <v>27</v>
      </c>
      <c r="O2361" t="s">
        <v>54</v>
      </c>
      <c r="P2361" t="s">
        <v>54</v>
      </c>
      <c r="Q2361" t="s">
        <v>264</v>
      </c>
      <c r="R2361" t="s">
        <v>30</v>
      </c>
      <c r="S2361" t="s">
        <v>1217</v>
      </c>
      <c r="T2361" t="s">
        <v>143</v>
      </c>
    </row>
    <row r="2362" spans="1:20" x14ac:dyDescent="0.25">
      <c r="A2362" t="s">
        <v>51</v>
      </c>
      <c r="C2362" t="s">
        <v>1218</v>
      </c>
      <c r="D2362">
        <v>4</v>
      </c>
      <c r="E2362">
        <v>548</v>
      </c>
      <c r="F2362">
        <v>4</v>
      </c>
      <c r="G2362">
        <v>125.0856</v>
      </c>
      <c r="H2362">
        <v>0</v>
      </c>
      <c r="I2362">
        <v>14.5144</v>
      </c>
      <c r="J2362">
        <v>0</v>
      </c>
      <c r="K2362">
        <v>150.4</v>
      </c>
      <c r="L2362">
        <v>8.8572000000000006</v>
      </c>
      <c r="M2362">
        <v>137</v>
      </c>
      <c r="N2362">
        <v>1</v>
      </c>
      <c r="O2362">
        <v>31.2714</v>
      </c>
      <c r="P2362">
        <v>0</v>
      </c>
      <c r="Q2362">
        <v>3.6286</v>
      </c>
      <c r="R2362">
        <v>0</v>
      </c>
      <c r="S2362">
        <v>37.6</v>
      </c>
      <c r="T2362">
        <v>2.2143000000000002</v>
      </c>
    </row>
    <row r="2363" spans="1:20" x14ac:dyDescent="0.25">
      <c r="A2363" t="s">
        <v>122</v>
      </c>
      <c r="C2363" t="s">
        <v>240</v>
      </c>
      <c r="D2363">
        <v>1</v>
      </c>
      <c r="E2363">
        <v>334</v>
      </c>
      <c r="F2363">
        <v>7.5532000000000004</v>
      </c>
      <c r="G2363">
        <v>44.593699999999998</v>
      </c>
      <c r="H2363">
        <v>9.7530999999999999</v>
      </c>
      <c r="I2363">
        <v>19.8384</v>
      </c>
      <c r="J2363">
        <v>35</v>
      </c>
      <c r="K2363">
        <v>764.42190000000005</v>
      </c>
      <c r="L2363">
        <v>7.5766</v>
      </c>
      <c r="M2363">
        <v>334</v>
      </c>
      <c r="N2363">
        <v>7.5532000000000004</v>
      </c>
      <c r="O2363">
        <v>44.593699999999998</v>
      </c>
      <c r="P2363">
        <v>9.7530999999999999</v>
      </c>
      <c r="Q2363">
        <v>19.8384</v>
      </c>
      <c r="R2363">
        <v>35</v>
      </c>
      <c r="S2363">
        <v>764.42190000000005</v>
      </c>
      <c r="T2363">
        <v>7.5766</v>
      </c>
    </row>
    <row r="2364" spans="1:20" x14ac:dyDescent="0.25">
      <c r="A2364" t="s">
        <v>122</v>
      </c>
      <c r="B2364" t="s">
        <v>1261</v>
      </c>
      <c r="C2364" t="s">
        <v>1262</v>
      </c>
      <c r="D2364">
        <v>2</v>
      </c>
      <c r="E2364">
        <v>280</v>
      </c>
      <c r="F2364">
        <v>2</v>
      </c>
      <c r="G2364">
        <v>34</v>
      </c>
      <c r="H2364">
        <v>14</v>
      </c>
      <c r="I2364">
        <v>4</v>
      </c>
      <c r="J2364">
        <v>0</v>
      </c>
      <c r="K2364">
        <v>500</v>
      </c>
      <c r="L2364">
        <v>2</v>
      </c>
      <c r="M2364">
        <v>140</v>
      </c>
      <c r="N2364" t="s">
        <v>29</v>
      </c>
      <c r="O2364" t="s">
        <v>176</v>
      </c>
      <c r="P2364" t="s">
        <v>26</v>
      </c>
      <c r="Q2364" t="s">
        <v>56</v>
      </c>
      <c r="R2364" t="s">
        <v>30</v>
      </c>
      <c r="S2364" t="s">
        <v>182</v>
      </c>
      <c r="T2364" t="s">
        <v>29</v>
      </c>
    </row>
    <row r="2365" spans="1:20" x14ac:dyDescent="0.25">
      <c r="A2365" t="s">
        <v>122</v>
      </c>
      <c r="C2365" t="s">
        <v>1009</v>
      </c>
      <c r="D2365">
        <v>0.67</v>
      </c>
      <c r="E2365">
        <v>78.39</v>
      </c>
      <c r="F2365">
        <v>2.278</v>
      </c>
      <c r="G2365">
        <v>5.9697000000000005</v>
      </c>
      <c r="H2365">
        <v>6.3985000000000012</v>
      </c>
      <c r="I2365">
        <v>0.40200000000000002</v>
      </c>
      <c r="J2365">
        <v>0</v>
      </c>
      <c r="K2365">
        <v>3.0038779999999998</v>
      </c>
      <c r="L2365">
        <v>2.6688780000000003</v>
      </c>
      <c r="M2365">
        <v>117</v>
      </c>
      <c r="N2365">
        <v>3.4</v>
      </c>
      <c r="O2365">
        <v>8.91</v>
      </c>
      <c r="P2365">
        <v>9.5500000000000007</v>
      </c>
      <c r="Q2365">
        <v>0.6</v>
      </c>
      <c r="R2365">
        <v>0</v>
      </c>
      <c r="S2365">
        <v>4.4833999999999996</v>
      </c>
      <c r="T2365">
        <v>3.9834000000000001</v>
      </c>
    </row>
    <row r="2368" spans="1:20" x14ac:dyDescent="0.25">
      <c r="A2368" s="2" t="s">
        <v>79</v>
      </c>
    </row>
    <row r="2369" spans="1:20" x14ac:dyDescent="0.25">
      <c r="A2369" t="s">
        <v>989</v>
      </c>
    </row>
    <row r="2371" spans="1:20" x14ac:dyDescent="0.25">
      <c r="A2371" s="2" t="s">
        <v>88</v>
      </c>
    </row>
    <row r="2372" spans="1:20" x14ac:dyDescent="0.25">
      <c r="E2372" s="2" t="s">
        <v>15</v>
      </c>
      <c r="F2372" s="2" t="s">
        <v>16</v>
      </c>
      <c r="G2372" s="2" t="s">
        <v>89</v>
      </c>
      <c r="H2372" s="2" t="s">
        <v>90</v>
      </c>
      <c r="I2372" s="2" t="s">
        <v>19</v>
      </c>
      <c r="J2372" s="2" t="s">
        <v>20</v>
      </c>
      <c r="K2372" s="2" t="s">
        <v>21</v>
      </c>
      <c r="L2372" s="2" t="s">
        <v>22</v>
      </c>
    </row>
    <row r="2373" spans="1:20" x14ac:dyDescent="0.25">
      <c r="E2373">
        <v>2479.39</v>
      </c>
      <c r="F2373">
        <v>85.36</v>
      </c>
      <c r="G2373">
        <v>355.2</v>
      </c>
      <c r="H2373">
        <v>77.989999999999995</v>
      </c>
      <c r="I2373">
        <v>100.59</v>
      </c>
      <c r="J2373">
        <v>35</v>
      </c>
      <c r="K2373" t="s">
        <v>1263</v>
      </c>
      <c r="L2373">
        <v>48.17</v>
      </c>
    </row>
    <row r="2374" spans="1:20" x14ac:dyDescent="0.25">
      <c r="E2374" s="2" t="s">
        <v>92</v>
      </c>
      <c r="F2374" t="s">
        <v>1234</v>
      </c>
    </row>
    <row r="2375" spans="1:20" x14ac:dyDescent="0.25">
      <c r="E2375" s="2" t="s">
        <v>94</v>
      </c>
      <c r="F2375" t="s">
        <v>1264</v>
      </c>
    </row>
    <row r="2376" spans="1:20" x14ac:dyDescent="0.25">
      <c r="E2376" s="2" t="s">
        <v>82</v>
      </c>
      <c r="F2376">
        <v>0</v>
      </c>
    </row>
    <row r="2377" spans="1:20" x14ac:dyDescent="0.25">
      <c r="E2377" t="s">
        <v>96</v>
      </c>
      <c r="F2377">
        <f>2479.39-F2376</f>
        <v>2479.39</v>
      </c>
    </row>
    <row r="2379" spans="1:20" ht="15.75" x14ac:dyDescent="0.25">
      <c r="A2379" s="1" t="s">
        <v>0</v>
      </c>
      <c r="B2379" s="2" t="s">
        <v>1265</v>
      </c>
    </row>
    <row r="2381" spans="1:20" ht="15.75" x14ac:dyDescent="0.25">
      <c r="A2381" s="1" t="s">
        <v>2</v>
      </c>
    </row>
    <row r="2382" spans="1:20" x14ac:dyDescent="0.25">
      <c r="A2382" s="2" t="s">
        <v>3</v>
      </c>
      <c r="B2382" s="2" t="s">
        <v>4</v>
      </c>
      <c r="C2382" s="2" t="s">
        <v>5</v>
      </c>
      <c r="D2382" s="2" t="s">
        <v>6</v>
      </c>
      <c r="E2382" s="2" t="s">
        <v>7</v>
      </c>
      <c r="F2382" s="2" t="s">
        <v>8</v>
      </c>
      <c r="G2382" s="2" t="s">
        <v>9</v>
      </c>
      <c r="H2382" s="2" t="s">
        <v>10</v>
      </c>
      <c r="I2382" s="2" t="s">
        <v>11</v>
      </c>
      <c r="J2382" s="2" t="s">
        <v>12</v>
      </c>
      <c r="K2382" s="2" t="s">
        <v>13</v>
      </c>
      <c r="L2382" s="2" t="s">
        <v>14</v>
      </c>
      <c r="M2382" s="2" t="s">
        <v>15</v>
      </c>
      <c r="N2382" s="2" t="s">
        <v>16</v>
      </c>
      <c r="O2382" s="2" t="s">
        <v>17</v>
      </c>
      <c r="P2382" s="2" t="s">
        <v>18</v>
      </c>
      <c r="Q2382" s="2" t="s">
        <v>19</v>
      </c>
      <c r="R2382" s="2" t="s">
        <v>20</v>
      </c>
      <c r="S2382" s="2" t="s">
        <v>21</v>
      </c>
      <c r="T2382" s="2" t="s">
        <v>22</v>
      </c>
    </row>
    <row r="2383" spans="1:20" x14ac:dyDescent="0.25">
      <c r="A2383" t="s">
        <v>23</v>
      </c>
      <c r="B2383" t="s">
        <v>33</v>
      </c>
      <c r="C2383" t="s">
        <v>34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</row>
    <row r="2384" spans="1:20" x14ac:dyDescent="0.25">
      <c r="A2384" t="s">
        <v>23</v>
      </c>
      <c r="C2384" t="s">
        <v>1177</v>
      </c>
      <c r="D2384">
        <v>0.75</v>
      </c>
      <c r="E2384">
        <v>825</v>
      </c>
      <c r="F2384">
        <v>10.5</v>
      </c>
      <c r="G2384">
        <v>79.5</v>
      </c>
      <c r="H2384">
        <v>44.25</v>
      </c>
      <c r="I2384">
        <v>26.25</v>
      </c>
      <c r="J2384">
        <v>0</v>
      </c>
      <c r="K2384">
        <v>77.25</v>
      </c>
      <c r="L2384">
        <v>22.5</v>
      </c>
      <c r="M2384">
        <v>1100</v>
      </c>
      <c r="N2384">
        <v>14</v>
      </c>
      <c r="O2384">
        <v>106</v>
      </c>
      <c r="P2384">
        <v>59</v>
      </c>
      <c r="Q2384">
        <v>35</v>
      </c>
      <c r="R2384">
        <v>0</v>
      </c>
      <c r="S2384">
        <v>103</v>
      </c>
      <c r="T2384">
        <v>30</v>
      </c>
    </row>
    <row r="2385" spans="1:20" x14ac:dyDescent="0.25">
      <c r="A2385" t="s">
        <v>23</v>
      </c>
      <c r="B2385" t="s">
        <v>607</v>
      </c>
      <c r="C2385" t="s">
        <v>1070</v>
      </c>
      <c r="D2385">
        <v>2</v>
      </c>
      <c r="E2385">
        <v>260</v>
      </c>
      <c r="F2385">
        <v>6</v>
      </c>
      <c r="G2385">
        <v>28</v>
      </c>
      <c r="H2385">
        <v>14</v>
      </c>
      <c r="I2385">
        <v>2</v>
      </c>
      <c r="J2385">
        <v>0</v>
      </c>
      <c r="K2385">
        <v>210</v>
      </c>
      <c r="L2385">
        <v>0</v>
      </c>
      <c r="M2385">
        <v>130</v>
      </c>
      <c r="N2385" t="s">
        <v>61</v>
      </c>
      <c r="O2385" t="s">
        <v>169</v>
      </c>
      <c r="P2385" t="s">
        <v>26</v>
      </c>
      <c r="Q2385" t="s">
        <v>29</v>
      </c>
      <c r="S2385" t="s">
        <v>406</v>
      </c>
    </row>
    <row r="2386" spans="1:20" x14ac:dyDescent="0.25">
      <c r="A2386" t="s">
        <v>23</v>
      </c>
      <c r="C2386" t="s">
        <v>44</v>
      </c>
      <c r="D2386">
        <v>1</v>
      </c>
      <c r="E2386">
        <v>105</v>
      </c>
      <c r="F2386">
        <v>14.430999999999999</v>
      </c>
      <c r="G2386">
        <v>26.95</v>
      </c>
      <c r="H2386">
        <v>0.39</v>
      </c>
      <c r="I2386">
        <v>1.29</v>
      </c>
      <c r="J2386">
        <v>0</v>
      </c>
      <c r="K2386">
        <v>1.18</v>
      </c>
      <c r="L2386">
        <v>3.0680000000000001</v>
      </c>
      <c r="M2386">
        <v>105</v>
      </c>
      <c r="N2386" t="s">
        <v>45</v>
      </c>
      <c r="O2386" t="s">
        <v>46</v>
      </c>
      <c r="P2386" t="s">
        <v>47</v>
      </c>
      <c r="Q2386" t="s">
        <v>48</v>
      </c>
      <c r="R2386" t="s">
        <v>30</v>
      </c>
      <c r="S2386" t="s">
        <v>49</v>
      </c>
      <c r="T2386" t="s">
        <v>50</v>
      </c>
    </row>
    <row r="2387" spans="1:20" x14ac:dyDescent="0.25">
      <c r="A2387" t="s">
        <v>23</v>
      </c>
      <c r="C2387" t="s">
        <v>105</v>
      </c>
      <c r="D2387">
        <v>1</v>
      </c>
      <c r="E2387">
        <v>35</v>
      </c>
      <c r="F2387">
        <v>6.7930000000000001</v>
      </c>
      <c r="G2387">
        <v>8.89</v>
      </c>
      <c r="H2387">
        <v>0.11</v>
      </c>
      <c r="I2387">
        <v>0.63</v>
      </c>
      <c r="K2387">
        <v>0.74</v>
      </c>
      <c r="L2387">
        <v>1.258</v>
      </c>
      <c r="M2387">
        <v>35</v>
      </c>
      <c r="N2387" t="s">
        <v>106</v>
      </c>
      <c r="O2387" t="s">
        <v>107</v>
      </c>
      <c r="P2387" t="s">
        <v>108</v>
      </c>
      <c r="Q2387" t="s">
        <v>109</v>
      </c>
      <c r="S2387" t="s">
        <v>110</v>
      </c>
      <c r="T2387" t="s">
        <v>111</v>
      </c>
    </row>
    <row r="2388" spans="1:20" x14ac:dyDescent="0.25">
      <c r="A2388" t="s">
        <v>51</v>
      </c>
      <c r="C2388" t="s">
        <v>940</v>
      </c>
      <c r="D2388">
        <v>3</v>
      </c>
      <c r="E2388">
        <v>171</v>
      </c>
      <c r="G2388">
        <v>16.23</v>
      </c>
      <c r="H2388">
        <v>9.09</v>
      </c>
      <c r="I2388">
        <v>6.7799999999999994</v>
      </c>
      <c r="J2388">
        <v>0</v>
      </c>
      <c r="K2388">
        <v>149.94</v>
      </c>
      <c r="M2388">
        <v>57</v>
      </c>
      <c r="O2388" t="s">
        <v>941</v>
      </c>
      <c r="P2388" t="s">
        <v>942</v>
      </c>
      <c r="Q2388" t="s">
        <v>943</v>
      </c>
      <c r="R2388" t="s">
        <v>30</v>
      </c>
      <c r="S2388" t="s">
        <v>944</v>
      </c>
    </row>
    <row r="2389" spans="1:20" x14ac:dyDescent="0.25">
      <c r="A2389" t="s">
        <v>51</v>
      </c>
      <c r="B2389" t="s">
        <v>511</v>
      </c>
      <c r="C2389" t="s">
        <v>1018</v>
      </c>
      <c r="D2389">
        <v>4</v>
      </c>
      <c r="E2389">
        <v>200</v>
      </c>
      <c r="F2389">
        <v>0</v>
      </c>
      <c r="G2389">
        <v>16</v>
      </c>
      <c r="H2389">
        <v>8</v>
      </c>
      <c r="I2389">
        <v>8</v>
      </c>
      <c r="J2389">
        <v>0</v>
      </c>
      <c r="K2389">
        <v>200</v>
      </c>
      <c r="L2389">
        <v>4</v>
      </c>
      <c r="M2389">
        <v>50</v>
      </c>
      <c r="N2389" t="s">
        <v>38</v>
      </c>
      <c r="O2389" t="s">
        <v>143</v>
      </c>
      <c r="P2389" t="s">
        <v>56</v>
      </c>
      <c r="Q2389" t="s">
        <v>56</v>
      </c>
      <c r="R2389" t="s">
        <v>30</v>
      </c>
      <c r="S2389" t="s">
        <v>266</v>
      </c>
      <c r="T2389" t="s">
        <v>29</v>
      </c>
    </row>
    <row r="2390" spans="1:20" x14ac:dyDescent="0.25">
      <c r="A2390" t="s">
        <v>51</v>
      </c>
      <c r="B2390" t="s">
        <v>511</v>
      </c>
      <c r="C2390" t="s">
        <v>512</v>
      </c>
      <c r="D2390">
        <v>1</v>
      </c>
      <c r="E2390">
        <v>70</v>
      </c>
      <c r="F2390">
        <v>0</v>
      </c>
      <c r="G2390">
        <v>10</v>
      </c>
      <c r="H2390">
        <v>2</v>
      </c>
      <c r="I2390">
        <v>6</v>
      </c>
      <c r="J2390">
        <v>0</v>
      </c>
      <c r="K2390">
        <v>290</v>
      </c>
      <c r="L2390">
        <v>4</v>
      </c>
      <c r="M2390">
        <v>70</v>
      </c>
      <c r="N2390" t="s">
        <v>38</v>
      </c>
      <c r="O2390" t="s">
        <v>165</v>
      </c>
      <c r="P2390" t="s">
        <v>56</v>
      </c>
      <c r="Q2390" t="s">
        <v>55</v>
      </c>
      <c r="R2390" t="s">
        <v>30</v>
      </c>
      <c r="S2390" t="s">
        <v>513</v>
      </c>
      <c r="T2390" t="s">
        <v>143</v>
      </c>
    </row>
    <row r="2391" spans="1:20" x14ac:dyDescent="0.25">
      <c r="A2391" t="s">
        <v>51</v>
      </c>
      <c r="B2391" t="s">
        <v>1266</v>
      </c>
      <c r="C2391" t="s">
        <v>1267</v>
      </c>
      <c r="D2391">
        <v>1</v>
      </c>
      <c r="E2391">
        <v>150</v>
      </c>
      <c r="F2391">
        <v>1</v>
      </c>
      <c r="G2391">
        <v>26</v>
      </c>
      <c r="H2391">
        <v>3.5</v>
      </c>
      <c r="I2391">
        <v>7</v>
      </c>
      <c r="J2391">
        <v>0</v>
      </c>
      <c r="K2391">
        <v>400</v>
      </c>
      <c r="L2391">
        <v>7</v>
      </c>
      <c r="M2391">
        <v>150</v>
      </c>
      <c r="N2391" t="s">
        <v>29</v>
      </c>
      <c r="O2391" t="s">
        <v>142</v>
      </c>
      <c r="P2391" t="s">
        <v>71</v>
      </c>
      <c r="Q2391" t="s">
        <v>26</v>
      </c>
      <c r="R2391" t="s">
        <v>30</v>
      </c>
      <c r="S2391" t="s">
        <v>626</v>
      </c>
      <c r="T2391" t="s">
        <v>26</v>
      </c>
    </row>
    <row r="2392" spans="1:20" x14ac:dyDescent="0.25">
      <c r="A2392" t="s">
        <v>51</v>
      </c>
      <c r="C2392" t="s">
        <v>1035</v>
      </c>
      <c r="D2392">
        <v>2</v>
      </c>
      <c r="E2392">
        <v>224</v>
      </c>
      <c r="F2392">
        <v>4.0199999999999996</v>
      </c>
      <c r="G2392">
        <v>10.94</v>
      </c>
      <c r="H2392">
        <v>20.260000000000002</v>
      </c>
      <c r="I2392">
        <v>2.1800000000000002</v>
      </c>
      <c r="K2392">
        <v>593.91999999999996</v>
      </c>
      <c r="L2392">
        <v>6.06</v>
      </c>
      <c r="M2392">
        <v>112</v>
      </c>
      <c r="N2392">
        <v>2.0099999999999998</v>
      </c>
      <c r="O2392" t="s">
        <v>1036</v>
      </c>
      <c r="P2392" t="s">
        <v>1037</v>
      </c>
      <c r="Q2392" t="s">
        <v>102</v>
      </c>
      <c r="S2392" t="s">
        <v>1038</v>
      </c>
      <c r="T2392">
        <v>3.03</v>
      </c>
    </row>
    <row r="2393" spans="1:20" x14ac:dyDescent="0.25">
      <c r="A2393" t="s">
        <v>51</v>
      </c>
      <c r="C2393" t="s">
        <v>220</v>
      </c>
      <c r="D2393">
        <v>2</v>
      </c>
      <c r="E2393">
        <v>142</v>
      </c>
      <c r="F2393">
        <v>13.72</v>
      </c>
      <c r="G2393">
        <v>28.78</v>
      </c>
      <c r="H2393">
        <v>0.62</v>
      </c>
      <c r="I2393">
        <v>7</v>
      </c>
      <c r="K2393">
        <v>30.28</v>
      </c>
      <c r="L2393">
        <v>10.6</v>
      </c>
      <c r="M2393">
        <v>71</v>
      </c>
      <c r="N2393">
        <v>6.86</v>
      </c>
      <c r="O2393" t="s">
        <v>221</v>
      </c>
      <c r="P2393" t="s">
        <v>222</v>
      </c>
      <c r="Q2393" t="s">
        <v>71</v>
      </c>
      <c r="S2393" t="s">
        <v>223</v>
      </c>
      <c r="T2393">
        <v>5.3</v>
      </c>
    </row>
    <row r="2394" spans="1:20" x14ac:dyDescent="0.25">
      <c r="A2394" t="s">
        <v>51</v>
      </c>
      <c r="B2394" t="s">
        <v>280</v>
      </c>
      <c r="C2394" t="s">
        <v>1268</v>
      </c>
      <c r="D2394">
        <v>1.5</v>
      </c>
      <c r="E2394">
        <v>180</v>
      </c>
      <c r="F2394">
        <v>1.5</v>
      </c>
      <c r="G2394">
        <v>15</v>
      </c>
      <c r="H2394">
        <v>12</v>
      </c>
      <c r="I2394">
        <v>3</v>
      </c>
      <c r="J2394">
        <v>0</v>
      </c>
      <c r="K2394">
        <v>420</v>
      </c>
      <c r="L2394">
        <v>3</v>
      </c>
      <c r="M2394">
        <v>120</v>
      </c>
      <c r="N2394" t="s">
        <v>29</v>
      </c>
      <c r="O2394" t="s">
        <v>165</v>
      </c>
      <c r="P2394" t="s">
        <v>27</v>
      </c>
      <c r="Q2394" t="s">
        <v>56</v>
      </c>
      <c r="R2394" t="s">
        <v>30</v>
      </c>
      <c r="S2394" t="s">
        <v>738</v>
      </c>
      <c r="T2394" t="s">
        <v>56</v>
      </c>
    </row>
    <row r="2395" spans="1:20" x14ac:dyDescent="0.25">
      <c r="A2395" t="s">
        <v>51</v>
      </c>
      <c r="C2395" t="s">
        <v>1269</v>
      </c>
      <c r="D2395">
        <v>12</v>
      </c>
      <c r="E2395">
        <v>96</v>
      </c>
      <c r="F2395">
        <v>4.38</v>
      </c>
      <c r="G2395">
        <v>17.88</v>
      </c>
      <c r="H2395">
        <v>1.2000000000000002</v>
      </c>
      <c r="I2395">
        <v>6.48</v>
      </c>
      <c r="J2395">
        <v>0</v>
      </c>
      <c r="K2395">
        <v>647.64</v>
      </c>
      <c r="L2395">
        <v>6.5520000000000005</v>
      </c>
      <c r="M2395">
        <v>8</v>
      </c>
      <c r="N2395" t="s">
        <v>1270</v>
      </c>
      <c r="O2395" t="s">
        <v>1271</v>
      </c>
      <c r="P2395" t="s">
        <v>1272</v>
      </c>
      <c r="Q2395" t="s">
        <v>1273</v>
      </c>
      <c r="R2395" t="s">
        <v>30</v>
      </c>
      <c r="S2395" t="s">
        <v>1274</v>
      </c>
      <c r="T2395" t="s">
        <v>1275</v>
      </c>
    </row>
    <row r="2396" spans="1:20" x14ac:dyDescent="0.25">
      <c r="A2396" t="s">
        <v>51</v>
      </c>
      <c r="C2396" t="s">
        <v>839</v>
      </c>
      <c r="D2396">
        <v>1</v>
      </c>
      <c r="E2396">
        <v>12</v>
      </c>
      <c r="F2396">
        <v>1.123</v>
      </c>
      <c r="G2396">
        <v>2.2200000000000002</v>
      </c>
      <c r="H2396">
        <v>0.24</v>
      </c>
      <c r="I2396">
        <v>0.99</v>
      </c>
      <c r="J2396">
        <v>0</v>
      </c>
      <c r="K2396">
        <v>8.1</v>
      </c>
      <c r="L2396">
        <v>1.242</v>
      </c>
      <c r="M2396">
        <v>12</v>
      </c>
      <c r="N2396" t="s">
        <v>840</v>
      </c>
      <c r="O2396" t="s">
        <v>841</v>
      </c>
      <c r="P2396" t="s">
        <v>635</v>
      </c>
      <c r="Q2396" t="s">
        <v>842</v>
      </c>
      <c r="R2396" t="s">
        <v>30</v>
      </c>
      <c r="S2396" t="s">
        <v>843</v>
      </c>
      <c r="T2396" t="s">
        <v>844</v>
      </c>
    </row>
    <row r="2397" spans="1:20" x14ac:dyDescent="0.25">
      <c r="A2397" t="s">
        <v>51</v>
      </c>
      <c r="C2397" t="s">
        <v>648</v>
      </c>
      <c r="D2397">
        <v>1</v>
      </c>
      <c r="E2397">
        <v>44</v>
      </c>
      <c r="F2397">
        <v>3.65</v>
      </c>
      <c r="G2397">
        <v>8.25</v>
      </c>
      <c r="H2397">
        <v>0.73</v>
      </c>
      <c r="I2397">
        <v>3.38</v>
      </c>
      <c r="J2397">
        <v>0</v>
      </c>
      <c r="K2397">
        <v>3.12</v>
      </c>
      <c r="L2397">
        <v>3.4319999999999999</v>
      </c>
      <c r="M2397">
        <v>44</v>
      </c>
      <c r="N2397" t="s">
        <v>649</v>
      </c>
      <c r="O2397" t="s">
        <v>650</v>
      </c>
      <c r="P2397" t="s">
        <v>532</v>
      </c>
      <c r="Q2397" t="s">
        <v>651</v>
      </c>
      <c r="R2397" t="s">
        <v>30</v>
      </c>
      <c r="S2397" t="s">
        <v>652</v>
      </c>
      <c r="T2397" t="s">
        <v>653</v>
      </c>
    </row>
    <row r="2400" spans="1:20" x14ac:dyDescent="0.25">
      <c r="A2400" s="2" t="s">
        <v>79</v>
      </c>
    </row>
    <row r="2401" spans="1:12" x14ac:dyDescent="0.25">
      <c r="A2401" t="s">
        <v>80</v>
      </c>
      <c r="B2401" t="s">
        <v>81</v>
      </c>
      <c r="C2401" t="s">
        <v>82</v>
      </c>
      <c r="D2401" t="s">
        <v>83</v>
      </c>
      <c r="E2401" t="s">
        <v>84</v>
      </c>
    </row>
    <row r="2402" spans="1:12" x14ac:dyDescent="0.25">
      <c r="A2402" t="s">
        <v>195</v>
      </c>
      <c r="B2402">
        <v>60</v>
      </c>
      <c r="C2402">
        <v>304</v>
      </c>
      <c r="D2402">
        <v>0</v>
      </c>
      <c r="E2402" t="s">
        <v>86</v>
      </c>
    </row>
    <row r="2403" spans="1:12" x14ac:dyDescent="0.25">
      <c r="A2403" t="s">
        <v>196</v>
      </c>
      <c r="B2403">
        <v>15</v>
      </c>
      <c r="C2403">
        <v>66</v>
      </c>
      <c r="D2403">
        <v>0</v>
      </c>
      <c r="E2403" t="s">
        <v>86</v>
      </c>
    </row>
    <row r="2406" spans="1:12" x14ac:dyDescent="0.25">
      <c r="A2406" s="2" t="s">
        <v>88</v>
      </c>
    </row>
    <row r="2407" spans="1:12" x14ac:dyDescent="0.25">
      <c r="E2407" s="2" t="s">
        <v>15</v>
      </c>
      <c r="F2407" s="2" t="s">
        <v>16</v>
      </c>
      <c r="G2407" s="2" t="s">
        <v>89</v>
      </c>
      <c r="H2407" s="2" t="s">
        <v>90</v>
      </c>
      <c r="I2407" s="2" t="s">
        <v>19</v>
      </c>
      <c r="J2407" s="2" t="s">
        <v>20</v>
      </c>
      <c r="K2407" s="2" t="s">
        <v>21</v>
      </c>
      <c r="L2407" s="2" t="s">
        <v>22</v>
      </c>
    </row>
    <row r="2408" spans="1:12" x14ac:dyDescent="0.25">
      <c r="E2408">
        <v>2514</v>
      </c>
      <c r="F2408">
        <v>67.12</v>
      </c>
      <c r="G2408">
        <v>294.64</v>
      </c>
      <c r="H2408">
        <v>116.39</v>
      </c>
      <c r="I2408">
        <v>80.98</v>
      </c>
      <c r="J2408">
        <v>0</v>
      </c>
      <c r="K2408" t="s">
        <v>1276</v>
      </c>
      <c r="L2408">
        <v>72.709999999999994</v>
      </c>
    </row>
    <row r="2409" spans="1:12" x14ac:dyDescent="0.25">
      <c r="E2409" s="2" t="s">
        <v>92</v>
      </c>
      <c r="F2409" t="s">
        <v>1234</v>
      </c>
    </row>
    <row r="2410" spans="1:12" x14ac:dyDescent="0.25">
      <c r="E2410" s="2" t="s">
        <v>94</v>
      </c>
      <c r="F2410" t="s">
        <v>1277</v>
      </c>
    </row>
    <row r="2411" spans="1:12" x14ac:dyDescent="0.25">
      <c r="E2411" s="2" t="s">
        <v>82</v>
      </c>
      <c r="F2411">
        <v>370</v>
      </c>
    </row>
    <row r="2412" spans="1:12" x14ac:dyDescent="0.25">
      <c r="E2412" t="s">
        <v>96</v>
      </c>
      <c r="F2412">
        <f>2514-F2411</f>
        <v>2144</v>
      </c>
    </row>
    <row r="2414" spans="1:12" ht="15.75" x14ac:dyDescent="0.25">
      <c r="A2414" s="1" t="s">
        <v>0</v>
      </c>
      <c r="B2414" s="2" t="s">
        <v>1278</v>
      </c>
    </row>
    <row r="2416" spans="1:12" ht="15.75" x14ac:dyDescent="0.25">
      <c r="A2416" s="1" t="s">
        <v>2</v>
      </c>
    </row>
    <row r="2417" spans="1:20" x14ac:dyDescent="0.25">
      <c r="A2417" s="2" t="s">
        <v>3</v>
      </c>
      <c r="B2417" s="2" t="s">
        <v>4</v>
      </c>
      <c r="C2417" s="2" t="s">
        <v>5</v>
      </c>
      <c r="D2417" s="2" t="s">
        <v>6</v>
      </c>
      <c r="E2417" s="2" t="s">
        <v>7</v>
      </c>
      <c r="F2417" s="2" t="s">
        <v>8</v>
      </c>
      <c r="G2417" s="2" t="s">
        <v>9</v>
      </c>
      <c r="H2417" s="2" t="s">
        <v>10</v>
      </c>
      <c r="I2417" s="2" t="s">
        <v>11</v>
      </c>
      <c r="J2417" s="2" t="s">
        <v>12</v>
      </c>
      <c r="K2417" s="2" t="s">
        <v>13</v>
      </c>
      <c r="L2417" s="2" t="s">
        <v>14</v>
      </c>
      <c r="M2417" s="2" t="s">
        <v>15</v>
      </c>
      <c r="N2417" s="2" t="s">
        <v>16</v>
      </c>
      <c r="O2417" s="2" t="s">
        <v>17</v>
      </c>
      <c r="P2417" s="2" t="s">
        <v>18</v>
      </c>
      <c r="Q2417" s="2" t="s">
        <v>19</v>
      </c>
      <c r="R2417" s="2" t="s">
        <v>20</v>
      </c>
      <c r="S2417" s="2" t="s">
        <v>21</v>
      </c>
      <c r="T2417" s="2" t="s">
        <v>22</v>
      </c>
    </row>
    <row r="2418" spans="1:20" x14ac:dyDescent="0.25">
      <c r="A2418" t="s">
        <v>23</v>
      </c>
      <c r="B2418" t="s">
        <v>24</v>
      </c>
      <c r="C2418" t="s">
        <v>25</v>
      </c>
      <c r="D2418">
        <v>2</v>
      </c>
      <c r="E2418">
        <v>120</v>
      </c>
      <c r="F2418">
        <v>14</v>
      </c>
      <c r="G2418">
        <v>16</v>
      </c>
      <c r="H2418">
        <v>5</v>
      </c>
      <c r="I2418">
        <v>2</v>
      </c>
      <c r="J2418">
        <v>0</v>
      </c>
      <c r="K2418">
        <v>320</v>
      </c>
      <c r="L2418">
        <v>1</v>
      </c>
      <c r="M2418">
        <v>60</v>
      </c>
      <c r="N2418" t="s">
        <v>26</v>
      </c>
      <c r="O2418" t="s">
        <v>27</v>
      </c>
      <c r="P2418" t="s">
        <v>28</v>
      </c>
      <c r="Q2418" t="s">
        <v>29</v>
      </c>
      <c r="R2418" t="s">
        <v>30</v>
      </c>
      <c r="S2418" t="s">
        <v>31</v>
      </c>
      <c r="T2418" t="s">
        <v>32</v>
      </c>
    </row>
    <row r="2419" spans="1:20" x14ac:dyDescent="0.25">
      <c r="A2419" t="s">
        <v>23</v>
      </c>
      <c r="B2419" t="s">
        <v>33</v>
      </c>
      <c r="C2419" t="s">
        <v>34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</row>
    <row r="2420" spans="1:20" x14ac:dyDescent="0.25">
      <c r="A2420" t="s">
        <v>23</v>
      </c>
      <c r="B2420" t="s">
        <v>993</v>
      </c>
      <c r="C2420" t="s">
        <v>994</v>
      </c>
      <c r="D2420">
        <v>1</v>
      </c>
      <c r="E2420">
        <v>80</v>
      </c>
      <c r="F2420">
        <v>16</v>
      </c>
      <c r="G2420">
        <v>22</v>
      </c>
      <c r="H2420">
        <v>0</v>
      </c>
      <c r="I2420">
        <v>0</v>
      </c>
      <c r="J2420">
        <v>0</v>
      </c>
      <c r="K2420">
        <v>0</v>
      </c>
      <c r="L2420">
        <v>5</v>
      </c>
      <c r="M2420">
        <v>80</v>
      </c>
      <c r="N2420" t="s">
        <v>323</v>
      </c>
      <c r="O2420" t="s">
        <v>324</v>
      </c>
      <c r="P2420" t="s">
        <v>38</v>
      </c>
      <c r="Q2420" t="s">
        <v>38</v>
      </c>
      <c r="R2420" t="s">
        <v>30</v>
      </c>
      <c r="S2420" t="s">
        <v>30</v>
      </c>
      <c r="T2420" t="s">
        <v>36</v>
      </c>
    </row>
    <row r="2421" spans="1:20" x14ac:dyDescent="0.25">
      <c r="A2421" t="s">
        <v>23</v>
      </c>
      <c r="C2421" t="s">
        <v>1177</v>
      </c>
      <c r="D2421">
        <v>0.5</v>
      </c>
      <c r="E2421">
        <v>550</v>
      </c>
      <c r="F2421">
        <v>7</v>
      </c>
      <c r="G2421">
        <v>53</v>
      </c>
      <c r="H2421">
        <v>29.5</v>
      </c>
      <c r="I2421">
        <v>17.5</v>
      </c>
      <c r="J2421">
        <v>0</v>
      </c>
      <c r="K2421">
        <v>51.5</v>
      </c>
      <c r="L2421">
        <v>15</v>
      </c>
      <c r="M2421">
        <v>1100</v>
      </c>
      <c r="N2421">
        <v>14</v>
      </c>
      <c r="O2421">
        <v>106</v>
      </c>
      <c r="P2421">
        <v>59</v>
      </c>
      <c r="Q2421">
        <v>35</v>
      </c>
      <c r="R2421">
        <v>0</v>
      </c>
      <c r="S2421">
        <v>103</v>
      </c>
      <c r="T2421">
        <v>30</v>
      </c>
    </row>
    <row r="2422" spans="1:20" x14ac:dyDescent="0.25">
      <c r="A2422" t="s">
        <v>23</v>
      </c>
      <c r="B2422" t="s">
        <v>42</v>
      </c>
      <c r="C2422" t="s">
        <v>43</v>
      </c>
      <c r="D2422">
        <v>2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</row>
    <row r="2423" spans="1:20" x14ac:dyDescent="0.25">
      <c r="A2423" t="s">
        <v>23</v>
      </c>
      <c r="C2423" t="s">
        <v>44</v>
      </c>
      <c r="D2423">
        <v>1</v>
      </c>
      <c r="E2423">
        <v>105</v>
      </c>
      <c r="F2423">
        <v>14.430999999999999</v>
      </c>
      <c r="G2423">
        <v>26.95</v>
      </c>
      <c r="H2423">
        <v>0.39</v>
      </c>
      <c r="I2423">
        <v>1.29</v>
      </c>
      <c r="J2423">
        <v>0</v>
      </c>
      <c r="K2423">
        <v>1.18</v>
      </c>
      <c r="L2423">
        <v>3.0680000000000001</v>
      </c>
      <c r="M2423">
        <v>105</v>
      </c>
      <c r="N2423" t="s">
        <v>45</v>
      </c>
      <c r="O2423" t="s">
        <v>46</v>
      </c>
      <c r="P2423" t="s">
        <v>47</v>
      </c>
      <c r="Q2423" t="s">
        <v>48</v>
      </c>
      <c r="R2423" t="s">
        <v>30</v>
      </c>
      <c r="S2423" t="s">
        <v>49</v>
      </c>
      <c r="T2423" t="s">
        <v>50</v>
      </c>
    </row>
    <row r="2424" spans="1:20" x14ac:dyDescent="0.25">
      <c r="A2424" t="s">
        <v>51</v>
      </c>
      <c r="B2424" t="s">
        <v>1151</v>
      </c>
      <c r="C2424" t="s">
        <v>1152</v>
      </c>
      <c r="D2424">
        <v>2</v>
      </c>
      <c r="E2424">
        <v>380</v>
      </c>
      <c r="F2424">
        <v>12</v>
      </c>
      <c r="G2424">
        <v>70</v>
      </c>
      <c r="H2424">
        <v>2</v>
      </c>
      <c r="I2424">
        <v>22</v>
      </c>
      <c r="J2424">
        <v>0</v>
      </c>
      <c r="K2424">
        <v>1560</v>
      </c>
      <c r="L2424">
        <v>20</v>
      </c>
      <c r="M2424">
        <v>190</v>
      </c>
      <c r="N2424" t="s">
        <v>55</v>
      </c>
      <c r="O2424" t="s">
        <v>384</v>
      </c>
      <c r="P2424" t="s">
        <v>29</v>
      </c>
      <c r="Q2424" t="s">
        <v>119</v>
      </c>
      <c r="R2424" t="s">
        <v>30</v>
      </c>
      <c r="S2424" t="s">
        <v>1153</v>
      </c>
      <c r="T2424" t="s">
        <v>165</v>
      </c>
    </row>
    <row r="2425" spans="1:20" x14ac:dyDescent="0.25">
      <c r="A2425" t="s">
        <v>51</v>
      </c>
      <c r="C2425" t="s">
        <v>1279</v>
      </c>
      <c r="D2425">
        <v>2</v>
      </c>
      <c r="E2425">
        <v>450</v>
      </c>
      <c r="F2425">
        <v>1.1319999999999999</v>
      </c>
      <c r="G2425">
        <v>80.72</v>
      </c>
      <c r="H2425">
        <v>1.78</v>
      </c>
      <c r="I2425">
        <v>30.7</v>
      </c>
      <c r="J2425">
        <v>0</v>
      </c>
      <c r="K2425">
        <v>7.08</v>
      </c>
      <c r="L2425">
        <v>26.196000000000002</v>
      </c>
      <c r="M2425">
        <v>225</v>
      </c>
      <c r="N2425" t="s">
        <v>1280</v>
      </c>
      <c r="O2425" t="s">
        <v>1281</v>
      </c>
      <c r="P2425" t="s">
        <v>1282</v>
      </c>
      <c r="Q2425" t="s">
        <v>1283</v>
      </c>
      <c r="R2425" t="s">
        <v>30</v>
      </c>
      <c r="S2425" t="s">
        <v>1284</v>
      </c>
      <c r="T2425" t="s">
        <v>1285</v>
      </c>
    </row>
    <row r="2426" spans="1:20" x14ac:dyDescent="0.25">
      <c r="A2426" t="s">
        <v>122</v>
      </c>
      <c r="B2426" t="s">
        <v>58</v>
      </c>
      <c r="C2426" t="s">
        <v>59</v>
      </c>
      <c r="D2426">
        <v>2</v>
      </c>
      <c r="E2426">
        <v>40</v>
      </c>
      <c r="F2426">
        <v>0</v>
      </c>
      <c r="G2426">
        <v>4</v>
      </c>
      <c r="H2426">
        <v>0</v>
      </c>
      <c r="I2426">
        <v>6</v>
      </c>
      <c r="J2426">
        <v>0</v>
      </c>
      <c r="K2426">
        <v>0</v>
      </c>
      <c r="L2426">
        <v>2</v>
      </c>
      <c r="M2426">
        <v>20</v>
      </c>
      <c r="N2426" t="s">
        <v>60</v>
      </c>
      <c r="O2426" t="s">
        <v>56</v>
      </c>
      <c r="P2426" t="s">
        <v>38</v>
      </c>
      <c r="Q2426" t="s">
        <v>61</v>
      </c>
      <c r="R2426" t="s">
        <v>62</v>
      </c>
      <c r="S2426" t="s">
        <v>30</v>
      </c>
      <c r="T2426" t="s">
        <v>29</v>
      </c>
    </row>
    <row r="2427" spans="1:20" x14ac:dyDescent="0.25">
      <c r="A2427" t="s">
        <v>122</v>
      </c>
      <c r="B2427" t="s">
        <v>140</v>
      </c>
      <c r="C2427" t="s">
        <v>141</v>
      </c>
      <c r="D2427">
        <v>2</v>
      </c>
      <c r="E2427">
        <v>220</v>
      </c>
      <c r="F2427">
        <v>1</v>
      </c>
      <c r="G2427">
        <v>52</v>
      </c>
      <c r="H2427">
        <v>2</v>
      </c>
      <c r="I2427">
        <v>8</v>
      </c>
      <c r="J2427">
        <v>0</v>
      </c>
      <c r="K2427">
        <v>0</v>
      </c>
      <c r="L2427">
        <v>14</v>
      </c>
      <c r="M2427">
        <v>110</v>
      </c>
      <c r="N2427" t="s">
        <v>32</v>
      </c>
      <c r="O2427" t="s">
        <v>142</v>
      </c>
      <c r="P2427" t="s">
        <v>29</v>
      </c>
      <c r="Q2427" t="s">
        <v>143</v>
      </c>
      <c r="R2427" t="s">
        <v>30</v>
      </c>
      <c r="S2427" t="s">
        <v>30</v>
      </c>
      <c r="T2427" t="s">
        <v>26</v>
      </c>
    </row>
    <row r="2428" spans="1:20" x14ac:dyDescent="0.25">
      <c r="A2428" t="s">
        <v>122</v>
      </c>
      <c r="B2428" t="s">
        <v>178</v>
      </c>
      <c r="C2428" t="s">
        <v>579</v>
      </c>
      <c r="D2428">
        <v>2</v>
      </c>
      <c r="E2428">
        <v>260</v>
      </c>
      <c r="F2428">
        <v>0</v>
      </c>
      <c r="G2428">
        <v>0</v>
      </c>
      <c r="H2428">
        <v>16</v>
      </c>
      <c r="I2428">
        <v>28</v>
      </c>
      <c r="J2428">
        <v>60</v>
      </c>
      <c r="K2428">
        <v>500</v>
      </c>
      <c r="L2428">
        <v>0</v>
      </c>
      <c r="M2428">
        <v>130</v>
      </c>
      <c r="N2428" t="s">
        <v>38</v>
      </c>
      <c r="O2428" t="s">
        <v>38</v>
      </c>
      <c r="P2428" t="s">
        <v>27</v>
      </c>
      <c r="Q2428" t="s">
        <v>169</v>
      </c>
      <c r="R2428" t="s">
        <v>173</v>
      </c>
      <c r="S2428" t="s">
        <v>182</v>
      </c>
      <c r="T2428" t="s">
        <v>38</v>
      </c>
    </row>
    <row r="2429" spans="1:20" x14ac:dyDescent="0.25">
      <c r="A2429" t="s">
        <v>122</v>
      </c>
      <c r="C2429" t="s">
        <v>580</v>
      </c>
      <c r="D2429">
        <v>1</v>
      </c>
      <c r="E2429">
        <v>6</v>
      </c>
      <c r="F2429">
        <v>0.59399999999999997</v>
      </c>
      <c r="G2429">
        <v>1.31</v>
      </c>
      <c r="H2429">
        <v>0.01</v>
      </c>
      <c r="I2429">
        <v>0.15</v>
      </c>
      <c r="J2429">
        <v>0</v>
      </c>
      <c r="K2429">
        <v>0.56000000000000005</v>
      </c>
      <c r="L2429">
        <v>0.23799999999999999</v>
      </c>
      <c r="M2429">
        <v>6</v>
      </c>
      <c r="N2429" t="s">
        <v>581</v>
      </c>
      <c r="O2429" t="s">
        <v>582</v>
      </c>
      <c r="P2429" t="s">
        <v>583</v>
      </c>
      <c r="Q2429" t="s">
        <v>584</v>
      </c>
      <c r="R2429" t="s">
        <v>30</v>
      </c>
      <c r="S2429" t="s">
        <v>585</v>
      </c>
      <c r="T2429" t="s">
        <v>586</v>
      </c>
    </row>
    <row r="2430" spans="1:20" x14ac:dyDescent="0.25">
      <c r="A2430" t="s">
        <v>122</v>
      </c>
      <c r="C2430" t="s">
        <v>183</v>
      </c>
      <c r="D2430">
        <v>1</v>
      </c>
      <c r="E2430">
        <v>22</v>
      </c>
      <c r="F2430">
        <v>3.2349999999999999</v>
      </c>
      <c r="G2430">
        <v>4.79</v>
      </c>
      <c r="H2430">
        <v>0.25</v>
      </c>
      <c r="I2430">
        <v>1.08</v>
      </c>
      <c r="J2430">
        <v>0</v>
      </c>
      <c r="K2430">
        <v>6.15</v>
      </c>
      <c r="L2430">
        <v>1.476</v>
      </c>
      <c r="M2430">
        <v>22</v>
      </c>
      <c r="N2430" t="s">
        <v>184</v>
      </c>
      <c r="O2430" t="s">
        <v>185</v>
      </c>
      <c r="P2430" t="s">
        <v>186</v>
      </c>
      <c r="Q2430" t="s">
        <v>187</v>
      </c>
      <c r="R2430" t="s">
        <v>30</v>
      </c>
      <c r="S2430" t="s">
        <v>188</v>
      </c>
      <c r="T2430" t="s">
        <v>189</v>
      </c>
    </row>
    <row r="2433" spans="1:20" x14ac:dyDescent="0.25">
      <c r="A2433" s="2" t="s">
        <v>79</v>
      </c>
    </row>
    <row r="2434" spans="1:20" x14ac:dyDescent="0.25">
      <c r="A2434" t="s">
        <v>989</v>
      </c>
    </row>
    <row r="2436" spans="1:20" x14ac:dyDescent="0.25">
      <c r="A2436" s="2" t="s">
        <v>88</v>
      </c>
    </row>
    <row r="2437" spans="1:20" x14ac:dyDescent="0.25">
      <c r="E2437" s="2" t="s">
        <v>15</v>
      </c>
      <c r="F2437" s="2" t="s">
        <v>16</v>
      </c>
      <c r="G2437" s="2" t="s">
        <v>89</v>
      </c>
      <c r="H2437" s="2" t="s">
        <v>90</v>
      </c>
      <c r="I2437" s="2" t="s">
        <v>19</v>
      </c>
      <c r="J2437" s="2" t="s">
        <v>20</v>
      </c>
      <c r="K2437" s="2" t="s">
        <v>21</v>
      </c>
      <c r="L2437" s="2" t="s">
        <v>22</v>
      </c>
    </row>
    <row r="2438" spans="1:20" x14ac:dyDescent="0.25">
      <c r="E2438">
        <v>2233</v>
      </c>
      <c r="F2438">
        <v>69.39</v>
      </c>
      <c r="G2438">
        <v>330.77</v>
      </c>
      <c r="H2438">
        <v>56.93</v>
      </c>
      <c r="I2438">
        <v>116.72</v>
      </c>
      <c r="J2438">
        <v>60</v>
      </c>
      <c r="K2438" t="s">
        <v>1286</v>
      </c>
      <c r="L2438">
        <v>87.98</v>
      </c>
    </row>
    <row r="2439" spans="1:20" x14ac:dyDescent="0.25">
      <c r="E2439" s="2" t="s">
        <v>92</v>
      </c>
      <c r="F2439" t="s">
        <v>1287</v>
      </c>
    </row>
    <row r="2440" spans="1:20" x14ac:dyDescent="0.25">
      <c r="E2440" s="2" t="s">
        <v>94</v>
      </c>
      <c r="F2440" t="s">
        <v>1288</v>
      </c>
    </row>
    <row r="2441" spans="1:20" x14ac:dyDescent="0.25">
      <c r="E2441" s="2" t="s">
        <v>82</v>
      </c>
      <c r="F2441">
        <v>0</v>
      </c>
    </row>
    <row r="2442" spans="1:20" x14ac:dyDescent="0.25">
      <c r="E2442" t="s">
        <v>96</v>
      </c>
      <c r="F2442">
        <f>2233-F2441</f>
        <v>2233</v>
      </c>
    </row>
    <row r="2444" spans="1:20" ht="15.75" x14ac:dyDescent="0.25">
      <c r="A2444" s="1" t="s">
        <v>0</v>
      </c>
      <c r="B2444" s="2" t="s">
        <v>1289</v>
      </c>
    </row>
    <row r="2446" spans="1:20" ht="15.75" x14ac:dyDescent="0.25">
      <c r="A2446" s="1" t="s">
        <v>2</v>
      </c>
    </row>
    <row r="2447" spans="1:20" x14ac:dyDescent="0.25">
      <c r="A2447" s="2" t="s">
        <v>3</v>
      </c>
      <c r="B2447" s="2" t="s">
        <v>4</v>
      </c>
      <c r="C2447" s="2" t="s">
        <v>5</v>
      </c>
      <c r="D2447" s="2" t="s">
        <v>6</v>
      </c>
      <c r="E2447" s="2" t="s">
        <v>7</v>
      </c>
      <c r="F2447" s="2" t="s">
        <v>8</v>
      </c>
      <c r="G2447" s="2" t="s">
        <v>9</v>
      </c>
      <c r="H2447" s="2" t="s">
        <v>10</v>
      </c>
      <c r="I2447" s="2" t="s">
        <v>11</v>
      </c>
      <c r="J2447" s="2" t="s">
        <v>12</v>
      </c>
      <c r="K2447" s="2" t="s">
        <v>13</v>
      </c>
      <c r="L2447" s="2" t="s">
        <v>14</v>
      </c>
      <c r="M2447" s="2" t="s">
        <v>15</v>
      </c>
      <c r="N2447" s="2" t="s">
        <v>16</v>
      </c>
      <c r="O2447" s="2" t="s">
        <v>17</v>
      </c>
      <c r="P2447" s="2" t="s">
        <v>18</v>
      </c>
      <c r="Q2447" s="2" t="s">
        <v>19</v>
      </c>
      <c r="R2447" s="2" t="s">
        <v>20</v>
      </c>
      <c r="S2447" s="2" t="s">
        <v>21</v>
      </c>
      <c r="T2447" s="2" t="s">
        <v>22</v>
      </c>
    </row>
    <row r="2448" spans="1:20" x14ac:dyDescent="0.25">
      <c r="A2448" t="s">
        <v>23</v>
      </c>
      <c r="B2448" t="s">
        <v>24</v>
      </c>
      <c r="C2448" t="s">
        <v>25</v>
      </c>
      <c r="D2448">
        <v>2</v>
      </c>
      <c r="E2448">
        <v>120</v>
      </c>
      <c r="F2448">
        <v>14</v>
      </c>
      <c r="G2448">
        <v>16</v>
      </c>
      <c r="H2448">
        <v>5</v>
      </c>
      <c r="I2448">
        <v>2</v>
      </c>
      <c r="J2448">
        <v>0</v>
      </c>
      <c r="K2448">
        <v>320</v>
      </c>
      <c r="L2448">
        <v>1</v>
      </c>
      <c r="M2448">
        <v>60</v>
      </c>
      <c r="N2448" t="s">
        <v>26</v>
      </c>
      <c r="O2448" t="s">
        <v>27</v>
      </c>
      <c r="P2448" t="s">
        <v>28</v>
      </c>
      <c r="Q2448" t="s">
        <v>29</v>
      </c>
      <c r="R2448" t="s">
        <v>30</v>
      </c>
      <c r="S2448" t="s">
        <v>31</v>
      </c>
      <c r="T2448" t="s">
        <v>32</v>
      </c>
    </row>
    <row r="2449" spans="1:20" x14ac:dyDescent="0.25">
      <c r="A2449" t="s">
        <v>23</v>
      </c>
      <c r="B2449" t="s">
        <v>33</v>
      </c>
      <c r="C2449" t="s">
        <v>34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</row>
    <row r="2450" spans="1:20" x14ac:dyDescent="0.25">
      <c r="A2450" t="s">
        <v>23</v>
      </c>
      <c r="B2450" t="s">
        <v>993</v>
      </c>
      <c r="C2450" t="s">
        <v>994</v>
      </c>
      <c r="D2450">
        <v>1</v>
      </c>
      <c r="E2450">
        <v>80</v>
      </c>
      <c r="F2450">
        <v>16</v>
      </c>
      <c r="G2450">
        <v>22</v>
      </c>
      <c r="H2450">
        <v>0</v>
      </c>
      <c r="I2450">
        <v>0</v>
      </c>
      <c r="J2450">
        <v>0</v>
      </c>
      <c r="K2450">
        <v>0</v>
      </c>
      <c r="L2450">
        <v>5</v>
      </c>
      <c r="M2450">
        <v>80</v>
      </c>
      <c r="N2450" t="s">
        <v>323</v>
      </c>
      <c r="O2450" t="s">
        <v>324</v>
      </c>
      <c r="P2450" t="s">
        <v>38</v>
      </c>
      <c r="Q2450" t="s">
        <v>38</v>
      </c>
      <c r="R2450" t="s">
        <v>30</v>
      </c>
      <c r="S2450" t="s">
        <v>30</v>
      </c>
      <c r="T2450" t="s">
        <v>36</v>
      </c>
    </row>
    <row r="2451" spans="1:20" x14ac:dyDescent="0.25">
      <c r="A2451" t="s">
        <v>23</v>
      </c>
      <c r="C2451" t="s">
        <v>1177</v>
      </c>
      <c r="D2451">
        <v>0.5</v>
      </c>
      <c r="E2451">
        <v>550</v>
      </c>
      <c r="F2451">
        <v>7</v>
      </c>
      <c r="G2451">
        <v>53</v>
      </c>
      <c r="H2451">
        <v>29.5</v>
      </c>
      <c r="I2451">
        <v>17.5</v>
      </c>
      <c r="J2451">
        <v>0</v>
      </c>
      <c r="K2451">
        <v>51.5</v>
      </c>
      <c r="L2451">
        <v>15</v>
      </c>
      <c r="M2451">
        <v>1100</v>
      </c>
      <c r="N2451">
        <v>14</v>
      </c>
      <c r="O2451">
        <v>106</v>
      </c>
      <c r="P2451">
        <v>59</v>
      </c>
      <c r="Q2451">
        <v>35</v>
      </c>
      <c r="R2451">
        <v>0</v>
      </c>
      <c r="S2451">
        <v>103</v>
      </c>
      <c r="T2451">
        <v>30</v>
      </c>
    </row>
    <row r="2452" spans="1:20" x14ac:dyDescent="0.25">
      <c r="A2452" t="s">
        <v>23</v>
      </c>
      <c r="C2452" t="s">
        <v>44</v>
      </c>
      <c r="D2452">
        <v>1</v>
      </c>
      <c r="E2452">
        <v>105</v>
      </c>
      <c r="F2452">
        <v>14.430999999999999</v>
      </c>
      <c r="G2452">
        <v>26.95</v>
      </c>
      <c r="H2452">
        <v>0.39</v>
      </c>
      <c r="I2452">
        <v>1.29</v>
      </c>
      <c r="J2452">
        <v>0</v>
      </c>
      <c r="K2452">
        <v>1.18</v>
      </c>
      <c r="L2452">
        <v>3.0680000000000001</v>
      </c>
      <c r="M2452">
        <v>105</v>
      </c>
      <c r="N2452" t="s">
        <v>45</v>
      </c>
      <c r="O2452" t="s">
        <v>46</v>
      </c>
      <c r="P2452" t="s">
        <v>47</v>
      </c>
      <c r="Q2452" t="s">
        <v>48</v>
      </c>
      <c r="R2452" t="s">
        <v>30</v>
      </c>
      <c r="S2452" t="s">
        <v>49</v>
      </c>
      <c r="T2452" t="s">
        <v>50</v>
      </c>
    </row>
    <row r="2453" spans="1:20" x14ac:dyDescent="0.25">
      <c r="A2453" t="s">
        <v>23</v>
      </c>
      <c r="C2453" t="s">
        <v>105</v>
      </c>
      <c r="D2453">
        <v>1</v>
      </c>
      <c r="E2453">
        <v>35</v>
      </c>
      <c r="F2453">
        <v>6.7930000000000001</v>
      </c>
      <c r="G2453">
        <v>8.89</v>
      </c>
      <c r="H2453">
        <v>0.11</v>
      </c>
      <c r="I2453">
        <v>0.63</v>
      </c>
      <c r="K2453">
        <v>0.74</v>
      </c>
      <c r="L2453">
        <v>1.258</v>
      </c>
      <c r="M2453">
        <v>35</v>
      </c>
      <c r="N2453" t="s">
        <v>106</v>
      </c>
      <c r="O2453" t="s">
        <v>107</v>
      </c>
      <c r="P2453" t="s">
        <v>108</v>
      </c>
      <c r="Q2453" t="s">
        <v>109</v>
      </c>
      <c r="S2453" t="s">
        <v>110</v>
      </c>
      <c r="T2453" t="s">
        <v>111</v>
      </c>
    </row>
    <row r="2454" spans="1:20" x14ac:dyDescent="0.25">
      <c r="A2454" t="s">
        <v>51</v>
      </c>
      <c r="C2454" t="s">
        <v>1290</v>
      </c>
      <c r="D2454">
        <v>1</v>
      </c>
      <c r="E2454">
        <v>155</v>
      </c>
      <c r="F2454">
        <v>1.512</v>
      </c>
      <c r="G2454">
        <v>33.5</v>
      </c>
      <c r="H2454">
        <v>1.04</v>
      </c>
      <c r="I2454">
        <v>5.68</v>
      </c>
      <c r="J2454">
        <v>0</v>
      </c>
      <c r="K2454">
        <v>6.72</v>
      </c>
      <c r="L2454">
        <v>4.5359999999999996</v>
      </c>
      <c r="M2454">
        <v>155</v>
      </c>
      <c r="N2454" t="s">
        <v>1291</v>
      </c>
      <c r="O2454" t="s">
        <v>1292</v>
      </c>
      <c r="P2454" t="s">
        <v>1293</v>
      </c>
      <c r="Q2454" t="s">
        <v>1294</v>
      </c>
      <c r="R2454" t="s">
        <v>30</v>
      </c>
      <c r="S2454" t="s">
        <v>1295</v>
      </c>
      <c r="T2454" t="s">
        <v>1296</v>
      </c>
    </row>
    <row r="2455" spans="1:20" x14ac:dyDescent="0.25">
      <c r="A2455" t="s">
        <v>51</v>
      </c>
      <c r="B2455" t="s">
        <v>1151</v>
      </c>
      <c r="C2455" t="s">
        <v>1152</v>
      </c>
      <c r="D2455">
        <v>2</v>
      </c>
      <c r="E2455">
        <v>380</v>
      </c>
      <c r="F2455">
        <v>12</v>
      </c>
      <c r="G2455">
        <v>70</v>
      </c>
      <c r="H2455">
        <v>2</v>
      </c>
      <c r="I2455">
        <v>22</v>
      </c>
      <c r="J2455">
        <v>0</v>
      </c>
      <c r="K2455">
        <v>1560</v>
      </c>
      <c r="L2455">
        <v>20</v>
      </c>
      <c r="M2455">
        <v>190</v>
      </c>
      <c r="N2455" t="s">
        <v>55</v>
      </c>
      <c r="O2455" t="s">
        <v>384</v>
      </c>
      <c r="P2455" t="s">
        <v>29</v>
      </c>
      <c r="Q2455" t="s">
        <v>119</v>
      </c>
      <c r="R2455" t="s">
        <v>30</v>
      </c>
      <c r="S2455" t="s">
        <v>1153</v>
      </c>
      <c r="T2455" t="s">
        <v>165</v>
      </c>
    </row>
    <row r="2456" spans="1:20" x14ac:dyDescent="0.25">
      <c r="A2456" t="s">
        <v>51</v>
      </c>
      <c r="B2456" t="s">
        <v>1297</v>
      </c>
      <c r="C2456" t="s">
        <v>1298</v>
      </c>
      <c r="D2456">
        <v>0.5</v>
      </c>
      <c r="E2456">
        <v>120</v>
      </c>
      <c r="F2456">
        <v>25</v>
      </c>
      <c r="G2456">
        <v>29.5</v>
      </c>
      <c r="H2456">
        <v>0</v>
      </c>
      <c r="I2456">
        <v>0</v>
      </c>
      <c r="J2456">
        <v>0</v>
      </c>
      <c r="K2456">
        <v>12.5</v>
      </c>
      <c r="L2456">
        <v>0.5</v>
      </c>
      <c r="M2456">
        <v>240</v>
      </c>
      <c r="N2456" t="s">
        <v>37</v>
      </c>
      <c r="O2456" t="s">
        <v>1299</v>
      </c>
      <c r="P2456" t="s">
        <v>38</v>
      </c>
      <c r="Q2456" t="s">
        <v>38</v>
      </c>
      <c r="R2456" t="s">
        <v>30</v>
      </c>
      <c r="S2456" t="s">
        <v>181</v>
      </c>
      <c r="T2456" t="s">
        <v>29</v>
      </c>
    </row>
    <row r="2457" spans="1:20" x14ac:dyDescent="0.25">
      <c r="A2457" t="s">
        <v>51</v>
      </c>
      <c r="B2457" t="s">
        <v>540</v>
      </c>
      <c r="C2457" t="s">
        <v>540</v>
      </c>
      <c r="D2457">
        <v>1</v>
      </c>
      <c r="E2457">
        <v>149</v>
      </c>
      <c r="F2457">
        <v>16.600000000000001</v>
      </c>
      <c r="G2457">
        <v>32.1</v>
      </c>
      <c r="H2457">
        <v>1.7</v>
      </c>
      <c r="I2457">
        <v>4.8</v>
      </c>
      <c r="J2457">
        <v>0</v>
      </c>
      <c r="K2457">
        <v>155</v>
      </c>
      <c r="L2457">
        <v>3.5</v>
      </c>
      <c r="M2457">
        <v>149</v>
      </c>
      <c r="N2457" t="s">
        <v>541</v>
      </c>
      <c r="O2457" t="s">
        <v>542</v>
      </c>
      <c r="P2457" t="s">
        <v>543</v>
      </c>
      <c r="Q2457" t="s">
        <v>544</v>
      </c>
      <c r="R2457" t="s">
        <v>30</v>
      </c>
      <c r="S2457" t="s">
        <v>545</v>
      </c>
      <c r="T2457" t="s">
        <v>71</v>
      </c>
    </row>
    <row r="2458" spans="1:20" x14ac:dyDescent="0.25">
      <c r="A2458" t="s">
        <v>51</v>
      </c>
      <c r="C2458" t="s">
        <v>1300</v>
      </c>
      <c r="D2458">
        <v>8</v>
      </c>
      <c r="E2458">
        <v>56</v>
      </c>
      <c r="F2458">
        <v>0</v>
      </c>
      <c r="G2458">
        <v>3.76</v>
      </c>
      <c r="H2458">
        <v>4.5599999999999996</v>
      </c>
      <c r="I2458">
        <v>0.64</v>
      </c>
      <c r="J2458">
        <v>0</v>
      </c>
      <c r="K2458">
        <v>488.04</v>
      </c>
      <c r="L2458">
        <v>1.6639999999999999</v>
      </c>
      <c r="M2458">
        <v>7</v>
      </c>
      <c r="N2458" t="s">
        <v>38</v>
      </c>
      <c r="O2458" t="s">
        <v>1301</v>
      </c>
      <c r="P2458" t="s">
        <v>1302</v>
      </c>
      <c r="Q2458" t="s">
        <v>931</v>
      </c>
      <c r="R2458" t="s">
        <v>30</v>
      </c>
      <c r="S2458" t="s">
        <v>1303</v>
      </c>
      <c r="T2458" t="s">
        <v>1304</v>
      </c>
    </row>
    <row r="2459" spans="1:20" x14ac:dyDescent="0.25">
      <c r="A2459" t="s">
        <v>122</v>
      </c>
      <c r="B2459" t="s">
        <v>511</v>
      </c>
      <c r="C2459" t="s">
        <v>1018</v>
      </c>
      <c r="D2459">
        <v>1</v>
      </c>
      <c r="E2459">
        <v>50</v>
      </c>
      <c r="F2459">
        <v>0</v>
      </c>
      <c r="G2459">
        <v>4</v>
      </c>
      <c r="H2459">
        <v>2</v>
      </c>
      <c r="I2459">
        <v>2</v>
      </c>
      <c r="J2459">
        <v>0</v>
      </c>
      <c r="K2459">
        <v>50</v>
      </c>
      <c r="L2459">
        <v>1</v>
      </c>
      <c r="M2459">
        <v>50</v>
      </c>
      <c r="N2459" t="s">
        <v>38</v>
      </c>
      <c r="O2459" t="s">
        <v>143</v>
      </c>
      <c r="P2459" t="s">
        <v>56</v>
      </c>
      <c r="Q2459" t="s">
        <v>56</v>
      </c>
      <c r="R2459" t="s">
        <v>30</v>
      </c>
      <c r="S2459" t="s">
        <v>266</v>
      </c>
      <c r="T2459" t="s">
        <v>29</v>
      </c>
    </row>
    <row r="2460" spans="1:20" x14ac:dyDescent="0.25">
      <c r="A2460" t="s">
        <v>122</v>
      </c>
      <c r="C2460" t="s">
        <v>816</v>
      </c>
      <c r="D2460">
        <v>2</v>
      </c>
      <c r="E2460">
        <v>154</v>
      </c>
      <c r="F2460">
        <v>3.4279999999999999</v>
      </c>
      <c r="G2460">
        <v>28.24</v>
      </c>
      <c r="H2460">
        <v>1.88</v>
      </c>
      <c r="I2460">
        <v>6.22</v>
      </c>
      <c r="J2460">
        <v>0</v>
      </c>
      <c r="K2460">
        <v>294.64</v>
      </c>
      <c r="L2460">
        <v>2.3199999999999998</v>
      </c>
      <c r="M2460">
        <v>77</v>
      </c>
      <c r="N2460" t="s">
        <v>817</v>
      </c>
      <c r="O2460" t="s">
        <v>818</v>
      </c>
      <c r="P2460" t="s">
        <v>819</v>
      </c>
      <c r="Q2460" t="s">
        <v>820</v>
      </c>
      <c r="R2460" t="s">
        <v>30</v>
      </c>
      <c r="S2460" t="s">
        <v>821</v>
      </c>
      <c r="T2460" t="s">
        <v>822</v>
      </c>
    </row>
    <row r="2463" spans="1:20" x14ac:dyDescent="0.25">
      <c r="A2463" s="2" t="s">
        <v>79</v>
      </c>
    </row>
    <row r="2464" spans="1:20" x14ac:dyDescent="0.25">
      <c r="A2464" t="s">
        <v>989</v>
      </c>
    </row>
    <row r="2466" spans="1:20" x14ac:dyDescent="0.25">
      <c r="A2466" s="2" t="s">
        <v>88</v>
      </c>
    </row>
    <row r="2467" spans="1:20" x14ac:dyDescent="0.25">
      <c r="E2467" s="2" t="s">
        <v>15</v>
      </c>
      <c r="F2467" s="2" t="s">
        <v>16</v>
      </c>
      <c r="G2467" s="2" t="s">
        <v>89</v>
      </c>
      <c r="H2467" s="2" t="s">
        <v>90</v>
      </c>
      <c r="I2467" s="2" t="s">
        <v>19</v>
      </c>
      <c r="J2467" s="2" t="s">
        <v>20</v>
      </c>
      <c r="K2467" s="2" t="s">
        <v>21</v>
      </c>
      <c r="L2467" s="2" t="s">
        <v>22</v>
      </c>
    </row>
    <row r="2468" spans="1:20" x14ac:dyDescent="0.25">
      <c r="E2468">
        <v>1954</v>
      </c>
      <c r="F2468">
        <v>116.76</v>
      </c>
      <c r="G2468">
        <v>327.94</v>
      </c>
      <c r="H2468">
        <v>48.18</v>
      </c>
      <c r="I2468">
        <v>62.76</v>
      </c>
      <c r="J2468">
        <v>0</v>
      </c>
      <c r="K2468" t="s">
        <v>1305</v>
      </c>
      <c r="L2468">
        <v>58.85</v>
      </c>
    </row>
    <row r="2469" spans="1:20" x14ac:dyDescent="0.25">
      <c r="E2469" s="2" t="s">
        <v>92</v>
      </c>
      <c r="F2469" t="s">
        <v>1287</v>
      </c>
    </row>
    <row r="2470" spans="1:20" x14ac:dyDescent="0.25">
      <c r="E2470" s="2" t="s">
        <v>94</v>
      </c>
      <c r="F2470" t="s">
        <v>1306</v>
      </c>
    </row>
    <row r="2471" spans="1:20" x14ac:dyDescent="0.25">
      <c r="E2471" s="2" t="s">
        <v>82</v>
      </c>
      <c r="F2471">
        <v>0</v>
      </c>
    </row>
    <row r="2472" spans="1:20" x14ac:dyDescent="0.25">
      <c r="E2472" t="s">
        <v>96</v>
      </c>
      <c r="F2472">
        <f>1954-F2471</f>
        <v>1954</v>
      </c>
    </row>
    <row r="2474" spans="1:20" ht="15.75" x14ac:dyDescent="0.25">
      <c r="A2474" s="1" t="s">
        <v>0</v>
      </c>
      <c r="B2474" s="2" t="s">
        <v>1307</v>
      </c>
    </row>
    <row r="2476" spans="1:20" ht="15.75" x14ac:dyDescent="0.25">
      <c r="A2476" s="1" t="s">
        <v>2</v>
      </c>
    </row>
    <row r="2477" spans="1:20" x14ac:dyDescent="0.25">
      <c r="A2477" s="2" t="s">
        <v>3</v>
      </c>
      <c r="B2477" s="2" t="s">
        <v>4</v>
      </c>
      <c r="C2477" s="2" t="s">
        <v>5</v>
      </c>
      <c r="D2477" s="2" t="s">
        <v>6</v>
      </c>
      <c r="E2477" s="2" t="s">
        <v>7</v>
      </c>
      <c r="F2477" s="2" t="s">
        <v>8</v>
      </c>
      <c r="G2477" s="2" t="s">
        <v>9</v>
      </c>
      <c r="H2477" s="2" t="s">
        <v>10</v>
      </c>
      <c r="I2477" s="2" t="s">
        <v>11</v>
      </c>
      <c r="J2477" s="2" t="s">
        <v>12</v>
      </c>
      <c r="K2477" s="2" t="s">
        <v>13</v>
      </c>
      <c r="L2477" s="2" t="s">
        <v>14</v>
      </c>
      <c r="M2477" s="2" t="s">
        <v>15</v>
      </c>
      <c r="N2477" s="2" t="s">
        <v>16</v>
      </c>
      <c r="O2477" s="2" t="s">
        <v>17</v>
      </c>
      <c r="P2477" s="2" t="s">
        <v>18</v>
      </c>
      <c r="Q2477" s="2" t="s">
        <v>19</v>
      </c>
      <c r="R2477" s="2" t="s">
        <v>20</v>
      </c>
      <c r="S2477" s="2" t="s">
        <v>21</v>
      </c>
      <c r="T2477" s="2" t="s">
        <v>22</v>
      </c>
    </row>
    <row r="2478" spans="1:20" x14ac:dyDescent="0.25">
      <c r="A2478" t="s">
        <v>23</v>
      </c>
      <c r="B2478" t="s">
        <v>24</v>
      </c>
      <c r="C2478" t="s">
        <v>25</v>
      </c>
      <c r="D2478">
        <v>2</v>
      </c>
      <c r="E2478">
        <v>120</v>
      </c>
      <c r="F2478">
        <v>14</v>
      </c>
      <c r="G2478">
        <v>16</v>
      </c>
      <c r="H2478">
        <v>5</v>
      </c>
      <c r="I2478">
        <v>2</v>
      </c>
      <c r="J2478">
        <v>0</v>
      </c>
      <c r="K2478">
        <v>320</v>
      </c>
      <c r="L2478">
        <v>1</v>
      </c>
      <c r="M2478">
        <v>60</v>
      </c>
      <c r="N2478" t="s">
        <v>26</v>
      </c>
      <c r="O2478" t="s">
        <v>27</v>
      </c>
      <c r="P2478" t="s">
        <v>28</v>
      </c>
      <c r="Q2478" t="s">
        <v>29</v>
      </c>
      <c r="R2478" t="s">
        <v>30</v>
      </c>
      <c r="S2478" t="s">
        <v>31</v>
      </c>
      <c r="T2478" t="s">
        <v>32</v>
      </c>
    </row>
    <row r="2479" spans="1:20" x14ac:dyDescent="0.25">
      <c r="A2479" t="s">
        <v>23</v>
      </c>
      <c r="B2479" t="s">
        <v>33</v>
      </c>
      <c r="C2479" t="s">
        <v>34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</row>
    <row r="2480" spans="1:20" x14ac:dyDescent="0.25">
      <c r="A2480" t="s">
        <v>23</v>
      </c>
      <c r="B2480" t="s">
        <v>993</v>
      </c>
      <c r="C2480" t="s">
        <v>994</v>
      </c>
      <c r="D2480">
        <v>1</v>
      </c>
      <c r="E2480">
        <v>80</v>
      </c>
      <c r="F2480">
        <v>16</v>
      </c>
      <c r="G2480">
        <v>22</v>
      </c>
      <c r="H2480">
        <v>0</v>
      </c>
      <c r="I2480">
        <v>0</v>
      </c>
      <c r="J2480">
        <v>0</v>
      </c>
      <c r="K2480">
        <v>0</v>
      </c>
      <c r="L2480">
        <v>5</v>
      </c>
      <c r="M2480">
        <v>80</v>
      </c>
      <c r="N2480" t="s">
        <v>323</v>
      </c>
      <c r="O2480" t="s">
        <v>324</v>
      </c>
      <c r="P2480" t="s">
        <v>38</v>
      </c>
      <c r="Q2480" t="s">
        <v>38</v>
      </c>
      <c r="R2480" t="s">
        <v>30</v>
      </c>
      <c r="S2480" t="s">
        <v>30</v>
      </c>
      <c r="T2480" t="s">
        <v>36</v>
      </c>
    </row>
    <row r="2481" spans="1:20" x14ac:dyDescent="0.25">
      <c r="A2481" t="s">
        <v>23</v>
      </c>
      <c r="C2481" t="s">
        <v>1177</v>
      </c>
      <c r="D2481">
        <v>1</v>
      </c>
      <c r="E2481">
        <v>1100</v>
      </c>
      <c r="F2481">
        <v>14</v>
      </c>
      <c r="G2481">
        <v>106</v>
      </c>
      <c r="H2481">
        <v>59</v>
      </c>
      <c r="I2481">
        <v>35</v>
      </c>
      <c r="J2481">
        <v>0</v>
      </c>
      <c r="K2481">
        <v>103</v>
      </c>
      <c r="L2481">
        <v>30</v>
      </c>
      <c r="M2481">
        <v>1100</v>
      </c>
      <c r="N2481">
        <v>14</v>
      </c>
      <c r="O2481">
        <v>106</v>
      </c>
      <c r="P2481">
        <v>59</v>
      </c>
      <c r="Q2481">
        <v>35</v>
      </c>
      <c r="R2481">
        <v>0</v>
      </c>
      <c r="S2481">
        <v>103</v>
      </c>
      <c r="T2481">
        <v>30</v>
      </c>
    </row>
    <row r="2482" spans="1:20" x14ac:dyDescent="0.25">
      <c r="A2482" t="s">
        <v>23</v>
      </c>
      <c r="C2482" t="s">
        <v>44</v>
      </c>
      <c r="D2482">
        <v>1</v>
      </c>
      <c r="E2482">
        <v>105</v>
      </c>
      <c r="F2482">
        <v>14.430999999999999</v>
      </c>
      <c r="G2482">
        <v>26.95</v>
      </c>
      <c r="H2482">
        <v>0.39</v>
      </c>
      <c r="I2482">
        <v>1.29</v>
      </c>
      <c r="J2482">
        <v>0</v>
      </c>
      <c r="K2482">
        <v>1.18</v>
      </c>
      <c r="L2482">
        <v>3.0680000000000001</v>
      </c>
      <c r="M2482">
        <v>105</v>
      </c>
      <c r="N2482" t="s">
        <v>45</v>
      </c>
      <c r="O2482" t="s">
        <v>46</v>
      </c>
      <c r="P2482" t="s">
        <v>47</v>
      </c>
      <c r="Q2482" t="s">
        <v>48</v>
      </c>
      <c r="R2482" t="s">
        <v>30</v>
      </c>
      <c r="S2482" t="s">
        <v>49</v>
      </c>
      <c r="T2482" t="s">
        <v>50</v>
      </c>
    </row>
    <row r="2483" spans="1:20" x14ac:dyDescent="0.25">
      <c r="A2483" t="s">
        <v>51</v>
      </c>
      <c r="B2483" t="s">
        <v>1151</v>
      </c>
      <c r="C2483" t="s">
        <v>1152</v>
      </c>
      <c r="D2483">
        <v>2.5</v>
      </c>
      <c r="E2483">
        <v>475</v>
      </c>
      <c r="F2483">
        <v>15</v>
      </c>
      <c r="G2483">
        <v>87.5</v>
      </c>
      <c r="H2483">
        <v>2.5</v>
      </c>
      <c r="I2483">
        <v>27.5</v>
      </c>
      <c r="J2483">
        <v>0</v>
      </c>
      <c r="K2483">
        <v>1950</v>
      </c>
      <c r="L2483">
        <v>25</v>
      </c>
      <c r="M2483">
        <v>190</v>
      </c>
      <c r="N2483" t="s">
        <v>55</v>
      </c>
      <c r="O2483" t="s">
        <v>384</v>
      </c>
      <c r="P2483" t="s">
        <v>29</v>
      </c>
      <c r="Q2483" t="s">
        <v>119</v>
      </c>
      <c r="R2483" t="s">
        <v>30</v>
      </c>
      <c r="S2483" t="s">
        <v>1153</v>
      </c>
      <c r="T2483" t="s">
        <v>165</v>
      </c>
    </row>
    <row r="2484" spans="1:20" x14ac:dyDescent="0.25">
      <c r="A2484" t="s">
        <v>51</v>
      </c>
      <c r="B2484" t="s">
        <v>511</v>
      </c>
      <c r="C2484" t="s">
        <v>1018</v>
      </c>
      <c r="D2484">
        <v>1</v>
      </c>
      <c r="E2484">
        <v>50</v>
      </c>
      <c r="F2484">
        <v>0</v>
      </c>
      <c r="G2484">
        <v>4</v>
      </c>
      <c r="H2484">
        <v>2</v>
      </c>
      <c r="I2484">
        <v>2</v>
      </c>
      <c r="J2484">
        <v>0</v>
      </c>
      <c r="K2484">
        <v>50</v>
      </c>
      <c r="L2484">
        <v>1</v>
      </c>
      <c r="M2484">
        <v>50</v>
      </c>
      <c r="N2484" t="s">
        <v>38</v>
      </c>
      <c r="O2484" t="s">
        <v>143</v>
      </c>
      <c r="P2484" t="s">
        <v>56</v>
      </c>
      <c r="Q2484" t="s">
        <v>56</v>
      </c>
      <c r="R2484" t="s">
        <v>30</v>
      </c>
      <c r="S2484" t="s">
        <v>266</v>
      </c>
      <c r="T2484" t="s">
        <v>29</v>
      </c>
    </row>
    <row r="2485" spans="1:20" x14ac:dyDescent="0.25">
      <c r="A2485" t="s">
        <v>51</v>
      </c>
      <c r="B2485" t="s">
        <v>736</v>
      </c>
      <c r="C2485" t="s">
        <v>737</v>
      </c>
      <c r="D2485">
        <v>1</v>
      </c>
      <c r="E2485">
        <v>260</v>
      </c>
      <c r="F2485">
        <v>2</v>
      </c>
      <c r="G2485">
        <v>38</v>
      </c>
      <c r="H2485">
        <v>9</v>
      </c>
      <c r="I2485">
        <v>9</v>
      </c>
      <c r="J2485">
        <v>15</v>
      </c>
      <c r="K2485">
        <v>280</v>
      </c>
      <c r="L2485">
        <v>3</v>
      </c>
      <c r="M2485">
        <v>260</v>
      </c>
      <c r="N2485" t="s">
        <v>56</v>
      </c>
      <c r="O2485" t="s">
        <v>708</v>
      </c>
      <c r="P2485" t="s">
        <v>164</v>
      </c>
      <c r="Q2485" t="s">
        <v>164</v>
      </c>
      <c r="R2485" t="s">
        <v>305</v>
      </c>
      <c r="S2485" t="s">
        <v>738</v>
      </c>
      <c r="T2485" t="s">
        <v>61</v>
      </c>
    </row>
    <row r="2486" spans="1:20" x14ac:dyDescent="0.25">
      <c r="A2486" t="s">
        <v>51</v>
      </c>
      <c r="C2486" t="s">
        <v>1300</v>
      </c>
      <c r="D2486">
        <v>6</v>
      </c>
      <c r="E2486">
        <v>42</v>
      </c>
      <c r="F2486">
        <v>0</v>
      </c>
      <c r="G2486">
        <v>2.82</v>
      </c>
      <c r="H2486">
        <v>3.42</v>
      </c>
      <c r="I2486">
        <v>0.48</v>
      </c>
      <c r="J2486">
        <v>0</v>
      </c>
      <c r="K2486">
        <v>366.03000000000003</v>
      </c>
      <c r="L2486">
        <v>1.248</v>
      </c>
      <c r="M2486">
        <v>7</v>
      </c>
      <c r="N2486" t="s">
        <v>38</v>
      </c>
      <c r="O2486" t="s">
        <v>1301</v>
      </c>
      <c r="P2486" t="s">
        <v>1302</v>
      </c>
      <c r="Q2486" t="s">
        <v>931</v>
      </c>
      <c r="R2486" t="s">
        <v>30</v>
      </c>
      <c r="S2486" t="s">
        <v>1303</v>
      </c>
      <c r="T2486" t="s">
        <v>1304</v>
      </c>
    </row>
    <row r="2487" spans="1:20" x14ac:dyDescent="0.25">
      <c r="A2487" t="s">
        <v>51</v>
      </c>
      <c r="C2487" t="s">
        <v>816</v>
      </c>
      <c r="D2487">
        <v>3</v>
      </c>
      <c r="E2487">
        <v>231</v>
      </c>
      <c r="F2487">
        <v>5.1419999999999995</v>
      </c>
      <c r="G2487">
        <v>42.36</v>
      </c>
      <c r="H2487">
        <v>2.82</v>
      </c>
      <c r="I2487">
        <v>9.33</v>
      </c>
      <c r="J2487">
        <v>0</v>
      </c>
      <c r="K2487">
        <v>441.96</v>
      </c>
      <c r="L2487">
        <v>3.4799999999999995</v>
      </c>
      <c r="M2487">
        <v>77</v>
      </c>
      <c r="N2487" t="s">
        <v>817</v>
      </c>
      <c r="O2487" t="s">
        <v>818</v>
      </c>
      <c r="P2487" t="s">
        <v>819</v>
      </c>
      <c r="Q2487" t="s">
        <v>820</v>
      </c>
      <c r="R2487" t="s">
        <v>30</v>
      </c>
      <c r="S2487" t="s">
        <v>821</v>
      </c>
      <c r="T2487" t="s">
        <v>822</v>
      </c>
    </row>
    <row r="2490" spans="1:20" x14ac:dyDescent="0.25">
      <c r="A2490" s="2" t="s">
        <v>79</v>
      </c>
    </row>
    <row r="2491" spans="1:20" x14ac:dyDescent="0.25">
      <c r="A2491" t="s">
        <v>80</v>
      </c>
      <c r="B2491" t="s">
        <v>81</v>
      </c>
      <c r="C2491" t="s">
        <v>82</v>
      </c>
      <c r="D2491" t="s">
        <v>83</v>
      </c>
      <c r="E2491" t="s">
        <v>84</v>
      </c>
    </row>
    <row r="2492" spans="1:20" x14ac:dyDescent="0.25">
      <c r="A2492" t="s">
        <v>195</v>
      </c>
      <c r="B2492">
        <v>60</v>
      </c>
      <c r="C2492">
        <v>304</v>
      </c>
      <c r="D2492">
        <v>0</v>
      </c>
      <c r="E2492" t="s">
        <v>86</v>
      </c>
    </row>
    <row r="2493" spans="1:20" x14ac:dyDescent="0.25">
      <c r="A2493" t="s">
        <v>196</v>
      </c>
      <c r="B2493">
        <v>15</v>
      </c>
      <c r="C2493">
        <v>65</v>
      </c>
      <c r="D2493">
        <v>0</v>
      </c>
      <c r="E2493" t="s">
        <v>86</v>
      </c>
    </row>
    <row r="2496" spans="1:20" x14ac:dyDescent="0.25">
      <c r="A2496" s="2" t="s">
        <v>88</v>
      </c>
    </row>
    <row r="2497" spans="1:12" x14ac:dyDescent="0.25">
      <c r="E2497" s="2" t="s">
        <v>15</v>
      </c>
      <c r="F2497" s="2" t="s">
        <v>16</v>
      </c>
      <c r="G2497" s="2" t="s">
        <v>89</v>
      </c>
      <c r="H2497" s="2" t="s">
        <v>90</v>
      </c>
      <c r="I2497" s="2" t="s">
        <v>19</v>
      </c>
      <c r="J2497" s="2" t="s">
        <v>20</v>
      </c>
      <c r="K2497" s="2" t="s">
        <v>21</v>
      </c>
      <c r="L2497" s="2" t="s">
        <v>22</v>
      </c>
    </row>
    <row r="2498" spans="1:12" x14ac:dyDescent="0.25">
      <c r="E2498">
        <v>2463</v>
      </c>
      <c r="F2498">
        <v>80.569999999999993</v>
      </c>
      <c r="G2498">
        <v>345.63</v>
      </c>
      <c r="H2498">
        <v>84.13</v>
      </c>
      <c r="I2498">
        <v>86.6</v>
      </c>
      <c r="J2498">
        <v>15</v>
      </c>
      <c r="K2498" t="s">
        <v>1308</v>
      </c>
      <c r="L2498">
        <v>72.8</v>
      </c>
    </row>
    <row r="2499" spans="1:12" x14ac:dyDescent="0.25">
      <c r="E2499" s="2" t="s">
        <v>92</v>
      </c>
      <c r="F2499" t="s">
        <v>1287</v>
      </c>
    </row>
    <row r="2500" spans="1:12" x14ac:dyDescent="0.25">
      <c r="E2500" s="2" t="s">
        <v>94</v>
      </c>
      <c r="F2500" t="s">
        <v>1309</v>
      </c>
    </row>
    <row r="2501" spans="1:12" x14ac:dyDescent="0.25">
      <c r="E2501" s="2" t="s">
        <v>82</v>
      </c>
      <c r="F2501">
        <v>369</v>
      </c>
    </row>
    <row r="2502" spans="1:12" x14ac:dyDescent="0.25">
      <c r="E2502" t="s">
        <v>96</v>
      </c>
      <c r="F2502">
        <f>2463-F2501</f>
        <v>2094</v>
      </c>
    </row>
    <row r="2504" spans="1:12" ht="15.75" x14ac:dyDescent="0.25">
      <c r="A2504" s="1" t="s">
        <v>1310</v>
      </c>
    </row>
    <row r="2506" spans="1:12" ht="15.75" x14ac:dyDescent="0.25">
      <c r="A2506" s="1" t="s">
        <v>1311</v>
      </c>
      <c r="B2506" t="s">
        <v>214</v>
      </c>
    </row>
    <row r="2507" spans="1:12" ht="15.75" x14ac:dyDescent="0.25">
      <c r="A2507" s="1" t="s">
        <v>1310</v>
      </c>
      <c r="B2507" t="s">
        <v>1312</v>
      </c>
    </row>
    <row r="2509" spans="1:12" ht="15.75" x14ac:dyDescent="0.25">
      <c r="A2509" s="1" t="s">
        <v>1311</v>
      </c>
      <c r="B2509" t="s">
        <v>298</v>
      </c>
    </row>
    <row r="2510" spans="1:12" ht="15.75" x14ac:dyDescent="0.25">
      <c r="A2510" s="1" t="s">
        <v>1310</v>
      </c>
      <c r="B2510" t="s">
        <v>1313</v>
      </c>
    </row>
    <row r="2512" spans="1:12" ht="15.75" x14ac:dyDescent="0.25">
      <c r="A2512" s="1" t="s">
        <v>1311</v>
      </c>
      <c r="B2512" t="s">
        <v>497</v>
      </c>
    </row>
    <row r="2513" spans="1:2" ht="15.75" x14ac:dyDescent="0.25">
      <c r="A2513" s="1" t="s">
        <v>1310</v>
      </c>
      <c r="B2513" t="s">
        <v>1314</v>
      </c>
    </row>
    <row r="2515" spans="1:2" ht="15.75" x14ac:dyDescent="0.25">
      <c r="A2515" s="1" t="s">
        <v>1311</v>
      </c>
      <c r="B2515" t="s">
        <v>589</v>
      </c>
    </row>
    <row r="2516" spans="1:2" ht="15.75" x14ac:dyDescent="0.25">
      <c r="A2516" s="1" t="s">
        <v>1310</v>
      </c>
      <c r="B2516" t="s">
        <v>1314</v>
      </c>
    </row>
    <row r="2518" spans="1:2" ht="15.75" x14ac:dyDescent="0.25">
      <c r="A2518" s="1" t="s">
        <v>1311</v>
      </c>
      <c r="B2518" t="s">
        <v>599</v>
      </c>
    </row>
    <row r="2519" spans="1:2" ht="15.75" x14ac:dyDescent="0.25">
      <c r="A2519" s="1" t="s">
        <v>1310</v>
      </c>
      <c r="B2519" t="s">
        <v>1315</v>
      </c>
    </row>
    <row r="2521" spans="1:2" ht="15.75" x14ac:dyDescent="0.25">
      <c r="A2521" s="1" t="s">
        <v>1311</v>
      </c>
      <c r="B2521" t="s">
        <v>616</v>
      </c>
    </row>
    <row r="2522" spans="1:2" ht="15.75" x14ac:dyDescent="0.25">
      <c r="A2522" s="1" t="s">
        <v>1310</v>
      </c>
      <c r="B2522" t="s">
        <v>1315</v>
      </c>
    </row>
    <row r="2524" spans="1:2" ht="15.75" x14ac:dyDescent="0.25">
      <c r="A2524" s="1" t="s">
        <v>1311</v>
      </c>
      <c r="B2524" t="s">
        <v>645</v>
      </c>
    </row>
    <row r="2525" spans="1:2" ht="15.75" x14ac:dyDescent="0.25">
      <c r="A2525" s="1" t="s">
        <v>1310</v>
      </c>
      <c r="B2525" t="s">
        <v>1315</v>
      </c>
    </row>
    <row r="2527" spans="1:2" ht="15.75" x14ac:dyDescent="0.25">
      <c r="A2527" s="1" t="s">
        <v>1311</v>
      </c>
      <c r="B2527" t="s">
        <v>731</v>
      </c>
    </row>
    <row r="2528" spans="1:2" ht="15.75" x14ac:dyDescent="0.25">
      <c r="A2528" s="1" t="s">
        <v>1310</v>
      </c>
      <c r="B2528" t="s">
        <v>1316</v>
      </c>
    </row>
    <row r="2530" spans="1:2" ht="15.75" x14ac:dyDescent="0.25">
      <c r="A2530" s="1" t="s">
        <v>1311</v>
      </c>
      <c r="B2530" t="s">
        <v>853</v>
      </c>
    </row>
    <row r="2531" spans="1:2" ht="15.75" x14ac:dyDescent="0.25">
      <c r="A2531" s="1" t="s">
        <v>1310</v>
      </c>
      <c r="B2531" t="s">
        <v>1317</v>
      </c>
    </row>
    <row r="2533" spans="1:2" ht="15.75" x14ac:dyDescent="0.25">
      <c r="A2533" s="1" t="s">
        <v>1311</v>
      </c>
      <c r="B2533" t="s">
        <v>939</v>
      </c>
    </row>
    <row r="2534" spans="1:2" ht="15.75" x14ac:dyDescent="0.25">
      <c r="A2534" s="1" t="s">
        <v>1310</v>
      </c>
      <c r="B2534" t="s">
        <v>1318</v>
      </c>
    </row>
    <row r="2536" spans="1:2" ht="15.75" x14ac:dyDescent="0.25">
      <c r="A2536" s="1" t="s">
        <v>1311</v>
      </c>
      <c r="B2536" t="s">
        <v>1027</v>
      </c>
    </row>
    <row r="2537" spans="1:2" ht="15.75" x14ac:dyDescent="0.25">
      <c r="A2537" s="1" t="s">
        <v>1310</v>
      </c>
      <c r="B2537" t="s">
        <v>1319</v>
      </c>
    </row>
    <row r="2539" spans="1:2" ht="15.75" x14ac:dyDescent="0.25">
      <c r="A2539" s="1" t="s">
        <v>1311</v>
      </c>
      <c r="B2539" t="s">
        <v>1100</v>
      </c>
    </row>
    <row r="2540" spans="1:2" ht="15.75" x14ac:dyDescent="0.25">
      <c r="A2540" s="1" t="s">
        <v>1310</v>
      </c>
      <c r="B2540" t="s">
        <v>1320</v>
      </c>
    </row>
    <row r="2542" spans="1:2" ht="15.75" x14ac:dyDescent="0.25">
      <c r="A2542" s="1" t="s">
        <v>1311</v>
      </c>
      <c r="B2542" t="s">
        <v>1104</v>
      </c>
    </row>
    <row r="2543" spans="1:2" ht="15.75" x14ac:dyDescent="0.25">
      <c r="A2543" s="1" t="s">
        <v>1310</v>
      </c>
      <c r="B2543" t="s">
        <v>1321</v>
      </c>
    </row>
    <row r="2545" spans="1:2" ht="15.75" x14ac:dyDescent="0.25">
      <c r="A2545" s="1" t="s">
        <v>1311</v>
      </c>
      <c r="B2545" t="s">
        <v>1183</v>
      </c>
    </row>
    <row r="2546" spans="1:2" ht="15.75" x14ac:dyDescent="0.25">
      <c r="A2546" s="1" t="s">
        <v>1310</v>
      </c>
      <c r="B2546" t="s">
        <v>1321</v>
      </c>
    </row>
    <row r="2548" spans="1:2" ht="15.75" x14ac:dyDescent="0.25">
      <c r="A2548" s="1" t="s">
        <v>1311</v>
      </c>
      <c r="B2548" t="s">
        <v>1214</v>
      </c>
    </row>
    <row r="2549" spans="1:2" ht="15.75" x14ac:dyDescent="0.25">
      <c r="A2549" s="1" t="s">
        <v>1310</v>
      </c>
      <c r="B2549" t="s">
        <v>1322</v>
      </c>
    </row>
    <row r="2551" spans="1:2" ht="15.75" x14ac:dyDescent="0.25">
      <c r="A2551" s="1" t="s">
        <v>1311</v>
      </c>
      <c r="B2551" t="s">
        <v>1221</v>
      </c>
    </row>
    <row r="2552" spans="1:2" ht="15.75" x14ac:dyDescent="0.25">
      <c r="A2552" s="1" t="s">
        <v>1310</v>
      </c>
      <c r="B2552" t="s">
        <v>1323</v>
      </c>
    </row>
    <row r="2554" spans="1:2" ht="15.75" x14ac:dyDescent="0.25">
      <c r="A2554" s="1" t="s">
        <v>1311</v>
      </c>
      <c r="B2554" t="s">
        <v>1265</v>
      </c>
    </row>
    <row r="2555" spans="1:2" ht="15.75" x14ac:dyDescent="0.25">
      <c r="A2555" s="1" t="s">
        <v>1310</v>
      </c>
      <c r="B2555" t="s">
        <v>1323</v>
      </c>
    </row>
    <row r="2557" spans="1:2" ht="15.75" x14ac:dyDescent="0.25">
      <c r="A2557" s="1" t="s">
        <v>1311</v>
      </c>
      <c r="B2557" t="s">
        <v>1278</v>
      </c>
    </row>
    <row r="2558" spans="1:2" ht="15.75" x14ac:dyDescent="0.25">
      <c r="A2558" s="1" t="s">
        <v>1310</v>
      </c>
      <c r="B2558" t="s">
        <v>1324</v>
      </c>
    </row>
    <row r="2560" spans="1:2" ht="15.75" x14ac:dyDescent="0.25">
      <c r="A2560" s="1" t="s">
        <v>1311</v>
      </c>
      <c r="B2560" t="s">
        <v>1307</v>
      </c>
    </row>
    <row r="2561" spans="1:3" ht="15.75" x14ac:dyDescent="0.25">
      <c r="A2561" s="1" t="s">
        <v>1310</v>
      </c>
      <c r="B2561" t="s">
        <v>1325</v>
      </c>
    </row>
    <row r="2563" spans="1:3" ht="15.75" x14ac:dyDescent="0.25">
      <c r="A2563" s="1" t="s">
        <v>1326</v>
      </c>
    </row>
    <row r="2564" spans="1:3" x14ac:dyDescent="0.25">
      <c r="A2564" s="2" t="s">
        <v>1327</v>
      </c>
      <c r="B2564" s="2"/>
      <c r="C2564" t="s">
        <v>1328</v>
      </c>
    </row>
    <row r="2565" spans="1:3" x14ac:dyDescent="0.25">
      <c r="A2565" t="s">
        <v>1329</v>
      </c>
      <c r="C2565">
        <v>10</v>
      </c>
    </row>
    <row r="2566" spans="1:3" x14ac:dyDescent="0.25">
      <c r="A2566" t="s">
        <v>1330</v>
      </c>
      <c r="C2566">
        <v>6</v>
      </c>
    </row>
    <row r="2567" spans="1:3" x14ac:dyDescent="0.25">
      <c r="A2567" t="s">
        <v>1331</v>
      </c>
      <c r="C2567">
        <v>9</v>
      </c>
    </row>
    <row r="2568" spans="1:3" x14ac:dyDescent="0.25">
      <c r="A2568" t="s">
        <v>1332</v>
      </c>
      <c r="C2568">
        <v>10</v>
      </c>
    </row>
    <row r="2569" spans="1:3" x14ac:dyDescent="0.25">
      <c r="A2569" t="s">
        <v>1333</v>
      </c>
      <c r="C2569">
        <v>9</v>
      </c>
    </row>
    <row r="2570" spans="1:3" x14ac:dyDescent="0.25">
      <c r="A2570" t="s">
        <v>1334</v>
      </c>
      <c r="C2570">
        <v>6</v>
      </c>
    </row>
    <row r="2571" spans="1:3" x14ac:dyDescent="0.25">
      <c r="A2571" t="s">
        <v>1335</v>
      </c>
      <c r="C2571">
        <v>7</v>
      </c>
    </row>
    <row r="2572" spans="1:3" x14ac:dyDescent="0.25">
      <c r="A2572" t="s">
        <v>1336</v>
      </c>
      <c r="C2572">
        <v>9</v>
      </c>
    </row>
    <row r="2573" spans="1:3" x14ac:dyDescent="0.25">
      <c r="A2573" t="s">
        <v>1337</v>
      </c>
      <c r="C2573">
        <v>9</v>
      </c>
    </row>
    <row r="2574" spans="1:3" x14ac:dyDescent="0.25">
      <c r="A2574" t="s">
        <v>1338</v>
      </c>
      <c r="C2574">
        <v>10</v>
      </c>
    </row>
    <row r="2575" spans="1:3" x14ac:dyDescent="0.25">
      <c r="A2575" t="s">
        <v>1339</v>
      </c>
      <c r="C2575">
        <v>9</v>
      </c>
    </row>
    <row r="2576" spans="1:3" x14ac:dyDescent="0.25">
      <c r="A2576" t="s">
        <v>1340</v>
      </c>
      <c r="C2576">
        <v>8</v>
      </c>
    </row>
    <row r="2577" spans="1:3" x14ac:dyDescent="0.25">
      <c r="A2577" t="s">
        <v>1341</v>
      </c>
      <c r="C2577">
        <v>9</v>
      </c>
    </row>
    <row r="2578" spans="1:3" x14ac:dyDescent="0.25">
      <c r="A2578" t="s">
        <v>1342</v>
      </c>
      <c r="C2578">
        <v>4</v>
      </c>
    </row>
    <row r="2579" spans="1:3" x14ac:dyDescent="0.25">
      <c r="A2579" t="s">
        <v>1343</v>
      </c>
      <c r="C2579">
        <v>10</v>
      </c>
    </row>
    <row r="2580" spans="1:3" x14ac:dyDescent="0.25">
      <c r="A2580" t="s">
        <v>1344</v>
      </c>
      <c r="C2580">
        <v>8</v>
      </c>
    </row>
    <row r="2581" spans="1:3" x14ac:dyDescent="0.25">
      <c r="A2581" t="s">
        <v>1345</v>
      </c>
      <c r="C2581">
        <v>10</v>
      </c>
    </row>
    <row r="2582" spans="1:3" x14ac:dyDescent="0.25">
      <c r="A2582" t="s">
        <v>1346</v>
      </c>
      <c r="C2582">
        <v>8</v>
      </c>
    </row>
    <row r="2583" spans="1:3" x14ac:dyDescent="0.25">
      <c r="A2583" t="s">
        <v>1347</v>
      </c>
      <c r="C2583">
        <v>8</v>
      </c>
    </row>
    <row r="2584" spans="1:3" x14ac:dyDescent="0.25">
      <c r="A2584" t="s">
        <v>1348</v>
      </c>
      <c r="C2584">
        <v>4</v>
      </c>
    </row>
    <row r="2585" spans="1:3" x14ac:dyDescent="0.25">
      <c r="A2585" t="s">
        <v>1349</v>
      </c>
      <c r="C2585">
        <v>6</v>
      </c>
    </row>
    <row r="2586" spans="1:3" x14ac:dyDescent="0.25">
      <c r="A2586" t="s">
        <v>1350</v>
      </c>
      <c r="C2586">
        <v>9</v>
      </c>
    </row>
    <row r="2587" spans="1:3" x14ac:dyDescent="0.25">
      <c r="A2587" t="s">
        <v>1351</v>
      </c>
      <c r="C2587">
        <v>8</v>
      </c>
    </row>
    <row r="2588" spans="1:3" x14ac:dyDescent="0.25">
      <c r="A2588" t="s">
        <v>1352</v>
      </c>
      <c r="C2588">
        <v>10</v>
      </c>
    </row>
    <row r="2589" spans="1:3" x14ac:dyDescent="0.25">
      <c r="A2589" t="s">
        <v>1353</v>
      </c>
      <c r="C2589">
        <v>8</v>
      </c>
    </row>
    <row r="2590" spans="1:3" x14ac:dyDescent="0.25">
      <c r="A2590" t="s">
        <v>1354</v>
      </c>
      <c r="C2590">
        <v>8</v>
      </c>
    </row>
    <row r="2591" spans="1:3" x14ac:dyDescent="0.25">
      <c r="A2591" t="s">
        <v>1355</v>
      </c>
      <c r="C2591">
        <v>6</v>
      </c>
    </row>
    <row r="2592" spans="1:3" x14ac:dyDescent="0.25">
      <c r="A2592" t="s">
        <v>1356</v>
      </c>
      <c r="C2592">
        <v>8</v>
      </c>
    </row>
    <row r="2593" spans="1:3" x14ac:dyDescent="0.25">
      <c r="A2593" t="s">
        <v>1357</v>
      </c>
      <c r="C2593">
        <v>9</v>
      </c>
    </row>
    <row r="2594" spans="1:3" x14ac:dyDescent="0.25">
      <c r="A2594" t="s">
        <v>1358</v>
      </c>
      <c r="C2594">
        <v>8</v>
      </c>
    </row>
    <row r="2595" spans="1:3" x14ac:dyDescent="0.25">
      <c r="A2595" t="s">
        <v>1359</v>
      </c>
      <c r="C2595">
        <v>7</v>
      </c>
    </row>
    <row r="2596" spans="1:3" x14ac:dyDescent="0.25">
      <c r="A2596" t="s">
        <v>1360</v>
      </c>
      <c r="C2596">
        <v>8</v>
      </c>
    </row>
    <row r="2597" spans="1:3" x14ac:dyDescent="0.25">
      <c r="A2597" t="s">
        <v>1361</v>
      </c>
      <c r="C2597">
        <v>7</v>
      </c>
    </row>
    <row r="2598" spans="1:3" x14ac:dyDescent="0.25">
      <c r="A2598" t="s">
        <v>1362</v>
      </c>
      <c r="C2598">
        <v>6</v>
      </c>
    </row>
    <row r="2599" spans="1:3" x14ac:dyDescent="0.25">
      <c r="A2599" t="s">
        <v>1363</v>
      </c>
      <c r="C2599">
        <v>8</v>
      </c>
    </row>
    <row r="2600" spans="1:3" x14ac:dyDescent="0.25">
      <c r="A2600" t="s">
        <v>1364</v>
      </c>
      <c r="C2600">
        <v>8</v>
      </c>
    </row>
    <row r="2601" spans="1:3" x14ac:dyDescent="0.25">
      <c r="A2601" t="s">
        <v>1365</v>
      </c>
      <c r="C2601">
        <v>9</v>
      </c>
    </row>
    <row r="2602" spans="1:3" x14ac:dyDescent="0.25">
      <c r="A2602" t="s">
        <v>1366</v>
      </c>
      <c r="C2602">
        <v>8</v>
      </c>
    </row>
    <row r="2603" spans="1:3" x14ac:dyDescent="0.25">
      <c r="A2603" t="s">
        <v>1367</v>
      </c>
      <c r="C2603">
        <v>7</v>
      </c>
    </row>
    <row r="2604" spans="1:3" x14ac:dyDescent="0.25">
      <c r="A2604" t="s">
        <v>1368</v>
      </c>
      <c r="C2604">
        <v>8</v>
      </c>
    </row>
    <row r="2605" spans="1:3" x14ac:dyDescent="0.25">
      <c r="A2605" t="s">
        <v>1369</v>
      </c>
      <c r="C2605">
        <v>9</v>
      </c>
    </row>
    <row r="2606" spans="1:3" x14ac:dyDescent="0.25">
      <c r="A2606" t="s">
        <v>1370</v>
      </c>
      <c r="C2606">
        <v>8</v>
      </c>
    </row>
    <row r="2607" spans="1:3" x14ac:dyDescent="0.25">
      <c r="A2607" t="s">
        <v>1371</v>
      </c>
      <c r="C2607">
        <v>9</v>
      </c>
    </row>
    <row r="2608" spans="1:3" x14ac:dyDescent="0.25">
      <c r="A2608" t="s">
        <v>1372</v>
      </c>
      <c r="C2608">
        <v>9</v>
      </c>
    </row>
    <row r="2609" spans="1:3" x14ac:dyDescent="0.25">
      <c r="A2609" t="s">
        <v>1373</v>
      </c>
      <c r="C2609">
        <v>8</v>
      </c>
    </row>
    <row r="2610" spans="1:3" x14ac:dyDescent="0.25">
      <c r="A2610" t="s">
        <v>1374</v>
      </c>
      <c r="C2610">
        <v>4</v>
      </c>
    </row>
    <row r="2611" spans="1:3" x14ac:dyDescent="0.25">
      <c r="A2611" t="s">
        <v>1375</v>
      </c>
      <c r="C2611">
        <v>9</v>
      </c>
    </row>
    <row r="2612" spans="1:3" x14ac:dyDescent="0.25">
      <c r="A2612" t="s">
        <v>1376</v>
      </c>
      <c r="C2612">
        <v>8</v>
      </c>
    </row>
    <row r="2613" spans="1:3" x14ac:dyDescent="0.25">
      <c r="A2613" t="s">
        <v>1377</v>
      </c>
      <c r="C2613">
        <v>8</v>
      </c>
    </row>
    <row r="2614" spans="1:3" x14ac:dyDescent="0.25">
      <c r="A2614" t="s">
        <v>1378</v>
      </c>
      <c r="C2614">
        <v>6</v>
      </c>
    </row>
    <row r="2615" spans="1:3" x14ac:dyDescent="0.25">
      <c r="A2615" t="s">
        <v>1379</v>
      </c>
      <c r="C2615">
        <v>10</v>
      </c>
    </row>
    <row r="2616" spans="1:3" x14ac:dyDescent="0.25">
      <c r="A2616" t="s">
        <v>1380</v>
      </c>
      <c r="C2616">
        <v>10</v>
      </c>
    </row>
    <row r="2617" spans="1:3" x14ac:dyDescent="0.25">
      <c r="A2617" t="s">
        <v>1381</v>
      </c>
      <c r="C2617">
        <v>7</v>
      </c>
    </row>
    <row r="2618" spans="1:3" x14ac:dyDescent="0.25">
      <c r="A2618" t="s">
        <v>1382</v>
      </c>
      <c r="C2618">
        <v>10</v>
      </c>
    </row>
    <row r="2619" spans="1:3" x14ac:dyDescent="0.25">
      <c r="A2619" t="s">
        <v>1383</v>
      </c>
      <c r="C2619">
        <v>8</v>
      </c>
    </row>
    <row r="2620" spans="1:3" x14ac:dyDescent="0.25">
      <c r="A2620" t="s">
        <v>1384</v>
      </c>
      <c r="C2620">
        <v>8</v>
      </c>
    </row>
    <row r="2621" spans="1:3" x14ac:dyDescent="0.25">
      <c r="A2621" t="s">
        <v>1385</v>
      </c>
      <c r="C2621">
        <v>10</v>
      </c>
    </row>
    <row r="2622" spans="1:3" x14ac:dyDescent="0.25">
      <c r="A2622" t="s">
        <v>1386</v>
      </c>
      <c r="C2622">
        <v>10</v>
      </c>
    </row>
    <row r="2623" spans="1:3" x14ac:dyDescent="0.25">
      <c r="A2623" t="s">
        <v>1387</v>
      </c>
      <c r="C2623">
        <v>8</v>
      </c>
    </row>
    <row r="2624" spans="1:3" x14ac:dyDescent="0.25">
      <c r="A2624" t="s">
        <v>1388</v>
      </c>
      <c r="C2624">
        <v>8</v>
      </c>
    </row>
    <row r="2625" spans="1:3" x14ac:dyDescent="0.25">
      <c r="A2625" t="s">
        <v>1389</v>
      </c>
      <c r="C2625">
        <v>8</v>
      </c>
    </row>
    <row r="2626" spans="1:3" x14ac:dyDescent="0.25">
      <c r="A2626" t="s">
        <v>1390</v>
      </c>
      <c r="C2626">
        <v>7</v>
      </c>
    </row>
    <row r="2627" spans="1:3" x14ac:dyDescent="0.25">
      <c r="A2627" t="s">
        <v>1391</v>
      </c>
      <c r="C2627">
        <v>8</v>
      </c>
    </row>
    <row r="2628" spans="1:3" x14ac:dyDescent="0.25">
      <c r="A2628" t="s">
        <v>1392</v>
      </c>
      <c r="C2628">
        <v>11</v>
      </c>
    </row>
    <row r="2629" spans="1:3" x14ac:dyDescent="0.25">
      <c r="A2629" t="s">
        <v>1393</v>
      </c>
      <c r="C2629">
        <v>7</v>
      </c>
    </row>
    <row r="2630" spans="1:3" x14ac:dyDescent="0.25">
      <c r="A2630" t="s">
        <v>1394</v>
      </c>
      <c r="C2630">
        <v>7</v>
      </c>
    </row>
    <row r="2631" spans="1:3" x14ac:dyDescent="0.25">
      <c r="A2631" t="s">
        <v>1395</v>
      </c>
      <c r="C2631">
        <v>11</v>
      </c>
    </row>
    <row r="2632" spans="1:3" x14ac:dyDescent="0.25">
      <c r="A2632" t="s">
        <v>1396</v>
      </c>
      <c r="C2632">
        <v>6</v>
      </c>
    </row>
    <row r="2633" spans="1:3" x14ac:dyDescent="0.25">
      <c r="A2633" t="s">
        <v>1397</v>
      </c>
      <c r="C2633">
        <v>8</v>
      </c>
    </row>
    <row r="2634" spans="1:3" x14ac:dyDescent="0.25">
      <c r="A2634" t="s">
        <v>1398</v>
      </c>
      <c r="C2634">
        <v>10</v>
      </c>
    </row>
    <row r="2635" spans="1:3" x14ac:dyDescent="0.25">
      <c r="A2635" t="s">
        <v>1399</v>
      </c>
      <c r="C2635">
        <v>7</v>
      </c>
    </row>
    <row r="2636" spans="1:3" x14ac:dyDescent="0.25">
      <c r="A2636" t="s">
        <v>1400</v>
      </c>
      <c r="C2636">
        <v>7</v>
      </c>
    </row>
    <row r="2637" spans="1:3" x14ac:dyDescent="0.25">
      <c r="A2637" t="s">
        <v>1401</v>
      </c>
      <c r="C2637">
        <v>8</v>
      </c>
    </row>
    <row r="2638" spans="1:3" x14ac:dyDescent="0.25">
      <c r="A2638" t="s">
        <v>1402</v>
      </c>
      <c r="C2638">
        <v>7</v>
      </c>
    </row>
    <row r="2639" spans="1:3" x14ac:dyDescent="0.25">
      <c r="A2639" t="s">
        <v>1403</v>
      </c>
      <c r="C2639">
        <v>8</v>
      </c>
    </row>
    <row r="2640" spans="1:3" x14ac:dyDescent="0.25">
      <c r="A2640" t="s">
        <v>1404</v>
      </c>
      <c r="C2640">
        <v>8</v>
      </c>
    </row>
    <row r="2641" spans="1:3" x14ac:dyDescent="0.25">
      <c r="A2641" t="s">
        <v>1405</v>
      </c>
      <c r="C2641">
        <v>8</v>
      </c>
    </row>
    <row r="2642" spans="1:3" x14ac:dyDescent="0.25">
      <c r="A2642" t="s">
        <v>1406</v>
      </c>
      <c r="C2642">
        <v>8</v>
      </c>
    </row>
    <row r="2643" spans="1:3" x14ac:dyDescent="0.25">
      <c r="A2643" t="s">
        <v>1407</v>
      </c>
      <c r="C2643">
        <v>8</v>
      </c>
    </row>
    <row r="2644" spans="1:3" x14ac:dyDescent="0.25">
      <c r="A2644" t="s">
        <v>1408</v>
      </c>
      <c r="C2644">
        <v>639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>
    <oddFooter>&amp;L&amp;1#&amp;"Calibri"&amp;6&amp;K7F7F7FDell Customer Communication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Bacu, Artur</cp:lastModifiedBy>
  <dcterms:created xsi:type="dcterms:W3CDTF">2019-12-31T12:13:54Z</dcterms:created>
  <dcterms:modified xsi:type="dcterms:W3CDTF">2020-01-08T20:47:03Z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artur.bacu@emc.com</vt:lpwstr>
  </property>
  <property fmtid="{D5CDD505-2E9C-101B-9397-08002B2CF9AE}" pid="5" name="MSIP_Label_a17f17c0-b23c-493d-99ab-b037779ecd33_SetDate">
    <vt:lpwstr>2020-01-08T20:47:02.7866493Z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