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15" windowHeight="12435"/>
  </bookViews>
  <sheets>
    <sheet name="Data" sheetId="1" r:id="rId1"/>
  </sheets>
  <calcPr calcId="144525"/>
</workbook>
</file>

<file path=xl/calcChain.xml><?xml version="1.0" encoding="utf-8"?>
<calcChain xmlns="http://schemas.openxmlformats.org/spreadsheetml/2006/main">
  <c r="M12" i="1" l="1"/>
  <c r="M6" i="1"/>
  <c r="M7" i="1"/>
  <c r="M8" i="1"/>
  <c r="M9" i="1"/>
  <c r="M10" i="1"/>
  <c r="M5" i="1"/>
  <c r="L11" i="1"/>
  <c r="L15" i="1" s="1"/>
  <c r="M15" i="1" s="1"/>
  <c r="K11" i="1"/>
  <c r="K15" i="1" s="1"/>
  <c r="M13" i="1" l="1"/>
  <c r="M14" i="1"/>
  <c r="M11" i="1" l="1"/>
  <c r="M18" i="1" s="1"/>
  <c r="M21" i="1" s="1"/>
  <c r="L21" i="1" l="1"/>
  <c r="G21" i="1"/>
  <c r="D11" i="1"/>
  <c r="D15" i="1" s="1"/>
  <c r="E11" i="1"/>
  <c r="E15" i="1" s="1"/>
  <c r="F11" i="1"/>
  <c r="F15" i="1" s="1"/>
  <c r="G11" i="1"/>
  <c r="G15" i="1" s="1"/>
  <c r="H11" i="1"/>
  <c r="H15" i="1" s="1"/>
  <c r="I11" i="1"/>
  <c r="I15" i="1" s="1"/>
  <c r="J11" i="1"/>
  <c r="J15" i="1" s="1"/>
  <c r="C11" i="1"/>
  <c r="C15" i="1" s="1"/>
  <c r="C21" i="1" l="1"/>
  <c r="C23" i="1" s="1"/>
  <c r="D21" i="1"/>
  <c r="D23" i="1" l="1"/>
  <c r="E23" i="1" s="1"/>
  <c r="F23" i="1" s="1"/>
  <c r="G23" i="1" s="1"/>
  <c r="H23" i="1" s="1"/>
  <c r="I23" i="1" s="1"/>
  <c r="J23" i="1" s="1"/>
  <c r="K23" i="1" s="1"/>
  <c r="L23" i="1" s="1"/>
</calcChain>
</file>

<file path=xl/sharedStrings.xml><?xml version="1.0" encoding="utf-8"?>
<sst xmlns="http://schemas.openxmlformats.org/spreadsheetml/2006/main" count="64" uniqueCount="39">
  <si>
    <t xml:space="preserve"> Recursos</t>
  </si>
  <si>
    <t xml:space="preserve"> Rate Type</t>
  </si>
  <si>
    <t xml:space="preserve"> 2016</t>
  </si>
  <si>
    <t xml:space="preserve"> Total</t>
  </si>
  <si>
    <t xml:space="preserve"> 2015-11</t>
  </si>
  <si>
    <t xml:space="preserve"> 2015-12</t>
  </si>
  <si>
    <t xml:space="preserve"> 2016-01</t>
  </si>
  <si>
    <t xml:space="preserve"> 2016-02</t>
  </si>
  <si>
    <t xml:space="preserve"> 2016-03</t>
  </si>
  <si>
    <t xml:space="preserve"> 2016-04</t>
  </si>
  <si>
    <t xml:space="preserve"> 2016-05</t>
  </si>
  <si>
    <t xml:space="preserve"> 2016-06</t>
  </si>
  <si>
    <t>Artur José Lourenço Fonseca</t>
  </si>
  <si>
    <t>BE Team Leader</t>
  </si>
  <si>
    <t>IE Team Leader</t>
  </si>
  <si>
    <t>Miguel de Oliveira Martins Melícia Cruz</t>
  </si>
  <si>
    <t>Project Manager</t>
  </si>
  <si>
    <t>Tiago Miguel Pedro do Nascimento</t>
  </si>
  <si>
    <t>Labour Cost</t>
  </si>
  <si>
    <t>Licenses</t>
  </si>
  <si>
    <t xml:space="preserve">Invoices </t>
  </si>
  <si>
    <t>Cash Flow</t>
  </si>
  <si>
    <t>€</t>
  </si>
  <si>
    <t xml:space="preserve"> Atribuido</t>
  </si>
  <si>
    <t>h</t>
  </si>
  <si>
    <t>Unit</t>
  </si>
  <si>
    <t xml:space="preserve"> </t>
  </si>
  <si>
    <t>Total (internal)</t>
  </si>
  <si>
    <t>Invoices % total price</t>
  </si>
  <si>
    <t>Junior Consultant 20€</t>
  </si>
  <si>
    <t>Middle Consultant  25€</t>
  </si>
  <si>
    <t>Project Manager  60€</t>
  </si>
  <si>
    <t>Risk management</t>
  </si>
  <si>
    <t>Transports/Accomodation</t>
  </si>
  <si>
    <t>Printing materials</t>
  </si>
  <si>
    <t>Labour + Comission</t>
  </si>
  <si>
    <t xml:space="preserve"> 2016-07</t>
  </si>
  <si>
    <t xml:space="preserve"> 2016-08</t>
  </si>
  <si>
    <t>Additional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</si>
</sst>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  <font>
      <b/>
      <sz val="10"/>
      <name val="Arial"/>
    </font>
    <font>
      <b/>
      <sz val="15"/>
      <name val="arial"/>
    </font>
    <font>
      <b/>
      <sz val="10"/>
      <name val="arial"/>
      <family val="2"/>
    </font>
    <font>
      <sz val="1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3B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E4E4E4"/>
      </left>
      <right style="thin">
        <color rgb="FFE4E4E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18" fillId="34" borderId="0" xfId="0" applyNumberFormat="1" applyFont="1" applyFill="1" applyBorder="1" applyAlignment="1" applyProtection="1">
      <alignment horizontal="center" vertical="center" wrapText="1"/>
    </xf>
    <xf numFmtId="2" fontId="18" fillId="34" borderId="0" xfId="0" applyNumberFormat="1" applyFont="1" applyFill="1" applyBorder="1" applyAlignment="1" applyProtection="1">
      <alignment horizontal="right" vertical="center" wrapText="1"/>
    </xf>
    <xf numFmtId="0" fontId="18" fillId="35" borderId="0" xfId="0" applyNumberFormat="1" applyFont="1" applyFill="1" applyBorder="1" applyAlignment="1" applyProtection="1">
      <alignment horizontal="center" vertical="center" wrapText="1"/>
    </xf>
    <xf numFmtId="2" fontId="18" fillId="35" borderId="0" xfId="0" applyNumberFormat="1" applyFont="1" applyFill="1" applyBorder="1" applyAlignment="1" applyProtection="1">
      <alignment horizontal="right" vertical="center" wrapText="1"/>
    </xf>
    <xf numFmtId="9" fontId="18" fillId="0" borderId="10" xfId="0" applyNumberFormat="1" applyFont="1" applyFill="1" applyBorder="1" applyAlignment="1" applyProtection="1">
      <alignment horizontal="center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2" fontId="18" fillId="0" borderId="10" xfId="0" applyNumberFormat="1" applyFont="1" applyFill="1" applyBorder="1" applyAlignment="1" applyProtection="1">
      <alignment horizontal="center" vertical="center" wrapText="1"/>
    </xf>
    <xf numFmtId="2" fontId="18" fillId="34" borderId="0" xfId="0" applyNumberFormat="1" applyFont="1" applyFill="1" applyBorder="1" applyAlignment="1" applyProtection="1">
      <alignment horizontal="right" vertical="center" wrapText="1"/>
    </xf>
    <xf numFmtId="2" fontId="18" fillId="35" borderId="0" xfId="0" applyNumberFormat="1" applyFont="1" applyFill="1" applyBorder="1" applyAlignment="1" applyProtection="1">
      <alignment horizontal="right" vertical="center" wrapText="1"/>
    </xf>
    <xf numFmtId="0" fontId="21" fillId="0" borderId="10" xfId="0" applyNumberFormat="1" applyFont="1" applyFill="1" applyBorder="1" applyAlignment="1" applyProtection="1">
      <alignment horizontal="center" vertical="center" wrapText="1"/>
    </xf>
    <xf numFmtId="0" fontId="22" fillId="34" borderId="0" xfId="0" applyNumberFormat="1" applyFont="1" applyFill="1" applyBorder="1" applyAlignment="1" applyProtection="1">
      <alignment horizontal="center" vertical="center" wrapText="1"/>
    </xf>
    <xf numFmtId="0" fontId="22" fillId="35" borderId="0" xfId="0" applyNumberFormat="1" applyFont="1" applyFill="1" applyBorder="1" applyAlignment="1" applyProtection="1">
      <alignment horizontal="center" vertical="center" wrapText="1"/>
    </xf>
    <xf numFmtId="0" fontId="18" fillId="0" borderId="10" xfId="0" applyNumberFormat="1" applyFont="1" applyFill="1" applyBorder="1" applyAlignment="1" applyProtection="1">
      <alignment horizontal="right" vertical="center" wrapText="1"/>
    </xf>
    <xf numFmtId="0" fontId="21" fillId="0" borderId="10" xfId="0" applyNumberFormat="1" applyFont="1" applyFill="1" applyBorder="1" applyAlignment="1" applyProtection="1">
      <alignment horizontal="right" vertical="center" wrapText="1"/>
    </xf>
    <xf numFmtId="9" fontId="18" fillId="0" borderId="10" xfId="0" applyNumberFormat="1" applyFont="1" applyFill="1" applyBorder="1" applyAlignment="1" applyProtection="1">
      <alignment horizontal="right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center" vertical="center" wrapText="1"/>
    </xf>
    <xf numFmtId="0" fontId="22" fillId="0" borderId="10" xfId="0" applyNumberFormat="1" applyFont="1" applyFill="1" applyBorder="1" applyAlignment="1" applyProtection="1">
      <alignment horizontal="right" vertical="center" wrapText="1"/>
    </xf>
    <xf numFmtId="0" fontId="19" fillId="33" borderId="0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3"/>
  <sheetViews>
    <sheetView showGridLines="0" tabSelected="1" workbookViewId="0">
      <selection activeCell="P14" sqref="P14"/>
    </sheetView>
  </sheetViews>
  <sheetFormatPr defaultRowHeight="12.75" x14ac:dyDescent="0.25"/>
  <cols>
    <col min="1" max="1" width="23.85546875" style="1" customWidth="1"/>
    <col min="2" max="2" width="16.140625" style="1" customWidth="1"/>
    <col min="3" max="13" width="11.7109375" style="1" customWidth="1"/>
    <col min="14" max="14" width="4.85546875" style="1" customWidth="1"/>
    <col min="15" max="16384" width="9.140625" style="1"/>
  </cols>
  <sheetData>
    <row r="1" spans="1:14" ht="38.1" customHeigh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ht="15" customHeight="1" x14ac:dyDescent="0.25">
      <c r="A2" s="21" t="s">
        <v>0</v>
      </c>
      <c r="B2" s="21" t="s">
        <v>1</v>
      </c>
      <c r="C2" s="21">
        <v>2015</v>
      </c>
      <c r="D2" s="21"/>
      <c r="E2" s="21" t="s">
        <v>2</v>
      </c>
      <c r="F2" s="21"/>
      <c r="G2" s="21"/>
      <c r="H2" s="21"/>
      <c r="I2" s="21"/>
      <c r="J2" s="21"/>
      <c r="K2" s="18"/>
      <c r="L2" s="18"/>
      <c r="M2" s="8" t="s">
        <v>3</v>
      </c>
      <c r="N2" s="8"/>
    </row>
    <row r="3" spans="1:14" ht="15" customHeight="1" x14ac:dyDescent="0.25">
      <c r="A3" s="21"/>
      <c r="B3" s="21"/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18" t="s">
        <v>36</v>
      </c>
      <c r="L3" s="18" t="s">
        <v>37</v>
      </c>
      <c r="M3" s="8" t="s">
        <v>26</v>
      </c>
      <c r="N3" s="8"/>
    </row>
    <row r="4" spans="1:14" ht="24.95" customHeight="1" x14ac:dyDescent="0.25">
      <c r="A4" s="21"/>
      <c r="B4" s="21"/>
      <c r="C4" s="2" t="s">
        <v>23</v>
      </c>
      <c r="D4" s="2" t="s">
        <v>23</v>
      </c>
      <c r="E4" s="2" t="s">
        <v>23</v>
      </c>
      <c r="F4" s="2" t="s">
        <v>23</v>
      </c>
      <c r="G4" s="2" t="s">
        <v>23</v>
      </c>
      <c r="H4" s="2" t="s">
        <v>23</v>
      </c>
      <c r="I4" s="2" t="s">
        <v>23</v>
      </c>
      <c r="J4" s="2" t="s">
        <v>23</v>
      </c>
      <c r="K4" s="18" t="s">
        <v>23</v>
      </c>
      <c r="L4" s="18" t="s">
        <v>23</v>
      </c>
      <c r="M4" s="8"/>
      <c r="N4" s="8" t="s">
        <v>25</v>
      </c>
    </row>
    <row r="5" spans="1:14" ht="24.95" customHeight="1" x14ac:dyDescent="0.25">
      <c r="A5" s="3" t="s">
        <v>12</v>
      </c>
      <c r="B5" s="13" t="s">
        <v>29</v>
      </c>
      <c r="C5" s="4">
        <v>0</v>
      </c>
      <c r="D5" s="4">
        <v>80</v>
      </c>
      <c r="E5" s="4">
        <v>168</v>
      </c>
      <c r="F5" s="4">
        <v>168</v>
      </c>
      <c r="G5" s="4">
        <v>96</v>
      </c>
      <c r="H5" s="4">
        <v>4</v>
      </c>
      <c r="I5" s="4">
        <v>0</v>
      </c>
      <c r="J5" s="4">
        <v>0</v>
      </c>
      <c r="K5" s="10">
        <v>0</v>
      </c>
      <c r="L5" s="10">
        <v>0</v>
      </c>
      <c r="M5" s="10">
        <f>SUM(C5:L5)</f>
        <v>516</v>
      </c>
      <c r="N5" s="9" t="s">
        <v>24</v>
      </c>
    </row>
    <row r="6" spans="1:14" ht="24.95" customHeight="1" x14ac:dyDescent="0.25">
      <c r="A6" s="5" t="s">
        <v>13</v>
      </c>
      <c r="B6" s="14" t="s">
        <v>30</v>
      </c>
      <c r="C6" s="6">
        <v>48</v>
      </c>
      <c r="D6" s="6">
        <v>144</v>
      </c>
      <c r="E6" s="6">
        <v>168</v>
      </c>
      <c r="F6" s="6">
        <v>168</v>
      </c>
      <c r="G6" s="6">
        <v>96</v>
      </c>
      <c r="H6" s="6">
        <v>18.399999999999999</v>
      </c>
      <c r="I6" s="6">
        <v>26.4</v>
      </c>
      <c r="J6" s="6">
        <v>48.8</v>
      </c>
      <c r="K6" s="11">
        <v>8.4</v>
      </c>
      <c r="L6" s="11">
        <v>5.6</v>
      </c>
      <c r="M6" s="10">
        <f t="shared" ref="M6:M10" si="0">SUM(C6:L6)</f>
        <v>731.59999999999991</v>
      </c>
      <c r="N6" s="9" t="s">
        <v>24</v>
      </c>
    </row>
    <row r="7" spans="1:14" ht="24.95" customHeight="1" x14ac:dyDescent="0.25">
      <c r="A7" s="3" t="s">
        <v>14</v>
      </c>
      <c r="B7" s="13" t="s">
        <v>30</v>
      </c>
      <c r="C7" s="4">
        <v>24</v>
      </c>
      <c r="D7" s="4">
        <v>98.4</v>
      </c>
      <c r="E7" s="4">
        <v>139.44</v>
      </c>
      <c r="F7" s="4">
        <v>139.44</v>
      </c>
      <c r="G7" s="4">
        <v>173.12</v>
      </c>
      <c r="H7" s="4">
        <v>6</v>
      </c>
      <c r="I7" s="4">
        <v>0</v>
      </c>
      <c r="J7" s="4">
        <v>16</v>
      </c>
      <c r="K7" s="10">
        <v>0</v>
      </c>
      <c r="L7" s="10">
        <v>0</v>
      </c>
      <c r="M7" s="10">
        <f t="shared" si="0"/>
        <v>596.40000000000009</v>
      </c>
      <c r="N7" s="9" t="s">
        <v>24</v>
      </c>
    </row>
    <row r="8" spans="1:14" ht="24.95" customHeight="1" x14ac:dyDescent="0.25">
      <c r="A8" s="5" t="s">
        <v>15</v>
      </c>
      <c r="B8" s="14" t="s">
        <v>29</v>
      </c>
      <c r="C8" s="6">
        <v>0</v>
      </c>
      <c r="D8" s="6">
        <v>130.4</v>
      </c>
      <c r="E8" s="6">
        <v>139.44</v>
      </c>
      <c r="F8" s="6">
        <v>139.44</v>
      </c>
      <c r="G8" s="6">
        <v>173.12</v>
      </c>
      <c r="H8" s="6">
        <v>0</v>
      </c>
      <c r="I8" s="6">
        <v>3.6</v>
      </c>
      <c r="J8" s="6">
        <v>8.8000000000000007</v>
      </c>
      <c r="K8" s="11">
        <v>8.4</v>
      </c>
      <c r="L8" s="11">
        <v>5.6</v>
      </c>
      <c r="M8" s="10">
        <f t="shared" si="0"/>
        <v>608.80000000000007</v>
      </c>
      <c r="N8" s="9" t="s">
        <v>24</v>
      </c>
    </row>
    <row r="9" spans="1:14" ht="24.95" customHeight="1" x14ac:dyDescent="0.25">
      <c r="A9" s="3" t="s">
        <v>16</v>
      </c>
      <c r="B9" s="13" t="s">
        <v>31</v>
      </c>
      <c r="C9" s="4">
        <v>48</v>
      </c>
      <c r="D9" s="4">
        <v>124</v>
      </c>
      <c r="E9" s="4">
        <v>88</v>
      </c>
      <c r="F9" s="4">
        <v>92</v>
      </c>
      <c r="G9" s="4">
        <v>92</v>
      </c>
      <c r="H9" s="4">
        <v>66.400000000000006</v>
      </c>
      <c r="I9" s="4">
        <v>54</v>
      </c>
      <c r="J9" s="4">
        <v>73</v>
      </c>
      <c r="K9" s="10">
        <v>16.8</v>
      </c>
      <c r="L9" s="10">
        <v>11.2</v>
      </c>
      <c r="M9" s="10">
        <f t="shared" si="0"/>
        <v>665.4</v>
      </c>
      <c r="N9" s="9" t="s">
        <v>24</v>
      </c>
    </row>
    <row r="10" spans="1:14" ht="24.95" customHeight="1" x14ac:dyDescent="0.25">
      <c r="A10" s="5" t="s">
        <v>17</v>
      </c>
      <c r="B10" s="14" t="s">
        <v>29</v>
      </c>
      <c r="C10" s="6">
        <v>0</v>
      </c>
      <c r="D10" s="6">
        <v>80</v>
      </c>
      <c r="E10" s="6">
        <v>168</v>
      </c>
      <c r="F10" s="6">
        <v>168</v>
      </c>
      <c r="G10" s="6">
        <v>96</v>
      </c>
      <c r="H10" s="6">
        <v>8</v>
      </c>
      <c r="I10" s="6">
        <v>0</v>
      </c>
      <c r="J10" s="6">
        <v>0</v>
      </c>
      <c r="K10" s="11">
        <v>0</v>
      </c>
      <c r="L10" s="11">
        <v>0</v>
      </c>
      <c r="M10" s="10">
        <f t="shared" si="0"/>
        <v>520</v>
      </c>
      <c r="N10" s="9" t="s">
        <v>24</v>
      </c>
    </row>
    <row r="11" spans="1:14" x14ac:dyDescent="0.25">
      <c r="A11" s="12" t="s">
        <v>18</v>
      </c>
      <c r="C11" s="15">
        <f>C5*20+C6*25+C7*25+C8*20+C9*60+C10*20</f>
        <v>4680</v>
      </c>
      <c r="D11" s="15">
        <f t="shared" ref="D11:J11" si="1">D5*20+D6*25+D7*25+D8*20+D9*60+D10*20</f>
        <v>19308</v>
      </c>
      <c r="E11" s="15">
        <f t="shared" si="1"/>
        <v>22474.799999999999</v>
      </c>
      <c r="F11" s="15">
        <f t="shared" si="1"/>
        <v>22714.799999999999</v>
      </c>
      <c r="G11" s="15">
        <f t="shared" si="1"/>
        <v>19550.400000000001</v>
      </c>
      <c r="H11" s="15">
        <f t="shared" si="1"/>
        <v>4834</v>
      </c>
      <c r="I11" s="15">
        <f t="shared" si="1"/>
        <v>3972</v>
      </c>
      <c r="J11" s="15">
        <f t="shared" si="1"/>
        <v>6176</v>
      </c>
      <c r="K11" s="15">
        <f t="shared" ref="K11:L11" si="2">K5*20+K6*25+K7*25+K8*20+K9*60+K10*20</f>
        <v>1386</v>
      </c>
      <c r="L11" s="15">
        <f t="shared" si="2"/>
        <v>924</v>
      </c>
      <c r="M11" s="16">
        <f>M5*20+M6*25+M7*25+M8*20+M9*60+M10*20</f>
        <v>106020</v>
      </c>
      <c r="N11" s="1" t="s">
        <v>22</v>
      </c>
    </row>
    <row r="12" spans="1:14" x14ac:dyDescent="0.25">
      <c r="A12" s="19" t="s">
        <v>33</v>
      </c>
      <c r="C12" s="15">
        <v>400</v>
      </c>
      <c r="D12" s="15"/>
      <c r="E12" s="15"/>
      <c r="F12" s="15">
        <v>3000</v>
      </c>
      <c r="G12" s="15"/>
      <c r="H12" s="15">
        <v>200</v>
      </c>
      <c r="I12" s="15"/>
      <c r="J12" s="15">
        <v>1200</v>
      </c>
      <c r="K12" s="15">
        <v>0</v>
      </c>
      <c r="L12" s="15">
        <v>0</v>
      </c>
      <c r="M12" s="20">
        <f>SUM(C12:L12)</f>
        <v>4800</v>
      </c>
      <c r="N12" s="19" t="s">
        <v>22</v>
      </c>
    </row>
    <row r="13" spans="1:14" x14ac:dyDescent="0.25">
      <c r="A13" s="1" t="s">
        <v>19</v>
      </c>
      <c r="C13" s="15">
        <v>40000</v>
      </c>
      <c r="D13" s="15"/>
      <c r="E13" s="15"/>
      <c r="F13" s="15"/>
      <c r="G13" s="15"/>
      <c r="H13" s="15"/>
      <c r="I13" s="15"/>
      <c r="J13" s="15"/>
      <c r="K13" s="15"/>
      <c r="L13" s="15"/>
      <c r="M13" s="20">
        <f>SUM(C13:J13)</f>
        <v>40000</v>
      </c>
      <c r="N13" s="19" t="s">
        <v>22</v>
      </c>
    </row>
    <row r="14" spans="1:14" x14ac:dyDescent="0.25">
      <c r="A14" s="19" t="s">
        <v>34</v>
      </c>
      <c r="B14" s="19"/>
      <c r="C14" s="15"/>
      <c r="D14" s="15"/>
      <c r="E14" s="15"/>
      <c r="F14" s="15">
        <v>500</v>
      </c>
      <c r="G14" s="15"/>
      <c r="H14" s="15"/>
      <c r="I14" s="15"/>
      <c r="J14" s="15"/>
      <c r="K14" s="15"/>
      <c r="L14" s="15"/>
      <c r="M14" s="20">
        <f>SUM(C14:J14)</f>
        <v>500</v>
      </c>
      <c r="N14" s="19" t="s">
        <v>22</v>
      </c>
    </row>
    <row r="15" spans="1:14" x14ac:dyDescent="0.25">
      <c r="A15" s="12" t="s">
        <v>27</v>
      </c>
      <c r="C15" s="15">
        <f>SUM(C11:C14)</f>
        <v>45080</v>
      </c>
      <c r="D15" s="15">
        <f t="shared" ref="D15:J15" si="3">SUM(D11:D14)</f>
        <v>19308</v>
      </c>
      <c r="E15" s="15">
        <f t="shared" si="3"/>
        <v>22474.799999999999</v>
      </c>
      <c r="F15" s="15">
        <f t="shared" si="3"/>
        <v>26214.799999999999</v>
      </c>
      <c r="G15" s="15">
        <f t="shared" si="3"/>
        <v>19550.400000000001</v>
      </c>
      <c r="H15" s="15">
        <f t="shared" si="3"/>
        <v>5034</v>
      </c>
      <c r="I15" s="15">
        <f t="shared" si="3"/>
        <v>3972</v>
      </c>
      <c r="J15" s="15">
        <f t="shared" si="3"/>
        <v>7376</v>
      </c>
      <c r="K15" s="15">
        <f t="shared" ref="K15:L15" si="4">SUM(K11:K14)</f>
        <v>1386</v>
      </c>
      <c r="L15" s="15">
        <f t="shared" si="4"/>
        <v>924</v>
      </c>
      <c r="M15" s="16">
        <f>SUM(C15:L15)</f>
        <v>151320</v>
      </c>
      <c r="N15" s="1" t="s">
        <v>22</v>
      </c>
    </row>
    <row r="16" spans="1:14" x14ac:dyDescent="0.25">
      <c r="A16" s="12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</row>
    <row r="17" spans="1:14" x14ac:dyDescent="0.25">
      <c r="A17" s="12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1:14" x14ac:dyDescent="0.25">
      <c r="A18" s="12" t="s">
        <v>35</v>
      </c>
      <c r="B18" s="7">
        <v>0.2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>
        <f>M11*1.2</f>
        <v>127224</v>
      </c>
      <c r="N18" s="1" t="s">
        <v>22</v>
      </c>
    </row>
    <row r="19" spans="1:14" x14ac:dyDescent="0.25">
      <c r="A19" s="12" t="s">
        <v>32</v>
      </c>
      <c r="B19" s="7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>
        <v>100000</v>
      </c>
      <c r="N19" s="19" t="s">
        <v>22</v>
      </c>
    </row>
    <row r="20" spans="1:14" x14ac:dyDescent="0.25">
      <c r="A20" s="1" t="s">
        <v>28</v>
      </c>
      <c r="C20" s="17">
        <v>0.2</v>
      </c>
      <c r="D20" s="17">
        <v>0.2</v>
      </c>
      <c r="E20" s="15"/>
      <c r="F20" s="17"/>
      <c r="G20" s="17">
        <v>0.4</v>
      </c>
      <c r="H20" s="15"/>
      <c r="I20" s="15"/>
      <c r="J20" s="17"/>
      <c r="K20" s="17"/>
      <c r="L20" s="17">
        <v>0.2</v>
      </c>
      <c r="M20" s="17">
        <v>1</v>
      </c>
    </row>
    <row r="21" spans="1:14" x14ac:dyDescent="0.25">
      <c r="A21" s="1" t="s">
        <v>20</v>
      </c>
      <c r="C21" s="15">
        <f>0.2*M21</f>
        <v>56504.800000000003</v>
      </c>
      <c r="D21" s="15">
        <f>0.2*M21</f>
        <v>56504.800000000003</v>
      </c>
      <c r="E21" s="15"/>
      <c r="F21" s="15"/>
      <c r="G21" s="15">
        <f>0.4*M21</f>
        <v>113009.60000000001</v>
      </c>
      <c r="H21" s="15"/>
      <c r="I21" s="15"/>
      <c r="J21" s="15"/>
      <c r="K21" s="15"/>
      <c r="L21" s="15">
        <f>0.2*M21</f>
        <v>56504.800000000003</v>
      </c>
      <c r="M21" s="16">
        <f>50000+M18+M12+M14+M19</f>
        <v>282524</v>
      </c>
      <c r="N21" s="1" t="s">
        <v>22</v>
      </c>
    </row>
    <row r="22" spans="1:14" x14ac:dyDescent="0.25">
      <c r="A22" s="19" t="s">
        <v>38</v>
      </c>
      <c r="C22" s="15"/>
      <c r="D22" s="15"/>
      <c r="E22" s="15"/>
      <c r="F22" s="15"/>
      <c r="G22" s="15">
        <v>16354.8</v>
      </c>
      <c r="H22" s="15"/>
      <c r="I22" s="15"/>
      <c r="J22" s="15"/>
      <c r="K22" s="15"/>
      <c r="L22" s="15"/>
      <c r="M22" s="16"/>
    </row>
    <row r="23" spans="1:14" x14ac:dyDescent="0.25">
      <c r="A23" s="12" t="s">
        <v>21</v>
      </c>
      <c r="C23" s="15">
        <f>C21-C15</f>
        <v>11424.800000000003</v>
      </c>
      <c r="D23" s="15">
        <f t="shared" ref="D23:I23" si="5">C23+D21-D15</f>
        <v>48621.600000000006</v>
      </c>
      <c r="E23" s="15">
        <f t="shared" si="5"/>
        <v>26146.800000000007</v>
      </c>
      <c r="F23" s="15">
        <f t="shared" si="5"/>
        <v>-67.999999999992724</v>
      </c>
      <c r="G23" s="15">
        <f t="shared" si="5"/>
        <v>93391.200000000012</v>
      </c>
      <c r="H23" s="15">
        <f t="shared" si="5"/>
        <v>88357.200000000012</v>
      </c>
      <c r="I23" s="15">
        <f t="shared" si="5"/>
        <v>84385.200000000012</v>
      </c>
      <c r="J23" s="20">
        <f>I23+J21-J15</f>
        <v>77009.200000000012</v>
      </c>
      <c r="K23" s="20">
        <f>J23+K21-K15</f>
        <v>75623.200000000012</v>
      </c>
      <c r="L23" s="20">
        <f>K23+L21-L15</f>
        <v>131204</v>
      </c>
      <c r="M23" s="15"/>
      <c r="N23" s="1" t="s">
        <v>22</v>
      </c>
    </row>
  </sheetData>
  <mergeCells count="5">
    <mergeCell ref="C2:D2"/>
    <mergeCell ref="E2:J2"/>
    <mergeCell ref="A1:M1"/>
    <mergeCell ref="A2:A4"/>
    <mergeCell ref="B2:B4"/>
  </mergeCells>
  <printOptions horizontalCentered="1"/>
  <pageMargins left="0.5" right="0.5" top="0.5" bottom="0.8" header="0.5" footer="0.5"/>
  <pageSetup fitToHeight="32767" orientation="landscape" errors="blank" horizontalDpi="4294967293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Fonseca</dc:creator>
  <cp:lastModifiedBy>Admin</cp:lastModifiedBy>
  <dcterms:created xsi:type="dcterms:W3CDTF">2015-11-18T00:16:05Z</dcterms:created>
  <dcterms:modified xsi:type="dcterms:W3CDTF">2015-12-08T19:30:20Z</dcterms:modified>
</cp:coreProperties>
</file>