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" i="1" l="1"/>
  <c r="H5" i="1" s="1"/>
  <c r="H9" i="1" s="1"/>
  <c r="L11" i="1" l="1"/>
  <c r="L12" i="1"/>
  <c r="H10" i="1"/>
  <c r="H11" i="1"/>
  <c r="H12" i="1" s="1"/>
  <c r="L4" i="1" s="1"/>
  <c r="L14" i="1" l="1"/>
  <c r="L15" i="1" s="1"/>
  <c r="B4" i="1"/>
  <c r="B5" i="1"/>
  <c r="L16" i="1" l="1"/>
  <c r="B7" i="1" s="1"/>
  <c r="B8" i="1" s="1"/>
  <c r="B13" i="1"/>
  <c r="B11" i="1"/>
</calcChain>
</file>

<file path=xl/sharedStrings.xml><?xml version="1.0" encoding="utf-8"?>
<sst xmlns="http://schemas.openxmlformats.org/spreadsheetml/2006/main" count="35" uniqueCount="35">
  <si>
    <t>альфа</t>
  </si>
  <si>
    <t>Uc</t>
  </si>
  <si>
    <t>tay</t>
  </si>
  <si>
    <t>Po</t>
  </si>
  <si>
    <t>Pправильный</t>
  </si>
  <si>
    <t>P1</t>
  </si>
  <si>
    <t>a2</t>
  </si>
  <si>
    <t>c1</t>
  </si>
  <si>
    <t>c2</t>
  </si>
  <si>
    <t>Pобнаружения</t>
  </si>
  <si>
    <t>P ошибочного приема</t>
  </si>
  <si>
    <t>с3</t>
  </si>
  <si>
    <t>с4</t>
  </si>
  <si>
    <t>супер формула</t>
  </si>
  <si>
    <t>Дб</t>
  </si>
  <si>
    <t>Дз</t>
  </si>
  <si>
    <t>лямбда</t>
  </si>
  <si>
    <t>усист</t>
  </si>
  <si>
    <t>ур</t>
  </si>
  <si>
    <t>На</t>
  </si>
  <si>
    <t>Ризл</t>
  </si>
  <si>
    <t>r</t>
  </si>
  <si>
    <t>время</t>
  </si>
  <si>
    <t>частота ГТИ</t>
  </si>
  <si>
    <t>Fд</t>
  </si>
  <si>
    <t>Полоса частот</t>
  </si>
  <si>
    <t>F0</t>
  </si>
  <si>
    <t>T байта</t>
  </si>
  <si>
    <t>Т бит</t>
  </si>
  <si>
    <t>Ln(1/2Po)</t>
  </si>
  <si>
    <t>P 0ш</t>
  </si>
  <si>
    <t>V r</t>
  </si>
  <si>
    <t>R t</t>
  </si>
  <si>
    <t>P изл</t>
  </si>
  <si>
    <t>Pош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</si>
</sst>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</cellStyleXfs>
  <cellXfs count="10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1" fillId="4" borderId="0" xfId="1"/>
    <xf numFmtId="0" fontId="2" fillId="5" borderId="1" xfId="2"/>
    <xf numFmtId="11" fontId="1" fillId="4" borderId="0" xfId="1" applyNumberFormat="1"/>
    <xf numFmtId="11" fontId="2" fillId="5" borderId="1" xfId="2" applyNumberFormat="1"/>
    <xf numFmtId="11" fontId="0" fillId="0" borderId="0" xfId="0" applyNumberFormat="1"/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C1" workbookViewId="0">
      <selection activeCell="B11" sqref="B11"/>
    </sheetView>
  </sheetViews>
  <sheetFormatPr defaultRowHeight="14.4" x14ac:dyDescent="0.3"/>
  <cols>
    <col min="1" max="1" width="21.6640625" customWidth="1"/>
    <col min="2" max="2" width="17.77734375" customWidth="1"/>
    <col min="7" max="7" width="13.44140625" customWidth="1"/>
    <col min="8" max="8" width="19.5546875" customWidth="1"/>
    <col min="12" max="12" width="12" bestFit="1" customWidth="1"/>
  </cols>
  <sheetData>
    <row r="1" spans="1:12" x14ac:dyDescent="0.3">
      <c r="A1" t="s">
        <v>1</v>
      </c>
      <c r="B1" s="1">
        <v>9.2070000000000007</v>
      </c>
      <c r="H1" t="s">
        <v>13</v>
      </c>
      <c r="K1" t="s">
        <v>33</v>
      </c>
      <c r="L1">
        <v>62.25</v>
      </c>
    </row>
    <row r="2" spans="1:12" x14ac:dyDescent="0.3">
      <c r="A2" t="s">
        <v>2</v>
      </c>
      <c r="B2" s="1">
        <v>1E-3</v>
      </c>
      <c r="K2" t="s">
        <v>14</v>
      </c>
      <c r="L2" s="5">
        <v>0.5</v>
      </c>
    </row>
    <row r="3" spans="1:12" x14ac:dyDescent="0.3">
      <c r="A3" t="s">
        <v>3</v>
      </c>
      <c r="B3" s="1">
        <v>1E-3</v>
      </c>
      <c r="G3" t="s">
        <v>22</v>
      </c>
      <c r="H3" s="7">
        <v>1.5E-3</v>
      </c>
      <c r="K3" t="s">
        <v>15</v>
      </c>
      <c r="L3" s="5">
        <v>5</v>
      </c>
    </row>
    <row r="4" spans="1:12" x14ac:dyDescent="0.3">
      <c r="A4" t="s">
        <v>6</v>
      </c>
      <c r="B4" s="3">
        <f>B5*B5</f>
        <v>84.768849000000017</v>
      </c>
      <c r="G4" t="s">
        <v>27</v>
      </c>
      <c r="H4" s="8">
        <f>H3/13</f>
        <v>1.1538461538461538E-4</v>
      </c>
      <c r="K4" t="s">
        <v>16</v>
      </c>
      <c r="L4" s="8">
        <f>300000000/H12</f>
        <v>72.115384615384613</v>
      </c>
    </row>
    <row r="5" spans="1:12" x14ac:dyDescent="0.3">
      <c r="A5" t="s">
        <v>0</v>
      </c>
      <c r="B5" s="3">
        <f>SQRT(B1*B1*B2/B3)</f>
        <v>9.2070000000000007</v>
      </c>
      <c r="G5" t="s">
        <v>28</v>
      </c>
      <c r="H5" s="8">
        <f>H4/8</f>
        <v>1.4423076923076923E-5</v>
      </c>
      <c r="K5" t="s">
        <v>17</v>
      </c>
      <c r="L5" s="5">
        <v>4</v>
      </c>
    </row>
    <row r="6" spans="1:12" x14ac:dyDescent="0.3">
      <c r="K6" t="s">
        <v>18</v>
      </c>
      <c r="L6" s="5">
        <v>0.75</v>
      </c>
    </row>
    <row r="7" spans="1:12" x14ac:dyDescent="0.3">
      <c r="A7" t="s">
        <v>5</v>
      </c>
      <c r="B7" s="2">
        <f>L16</f>
        <v>1.5565838496339708E-5</v>
      </c>
      <c r="K7" t="s">
        <v>19</v>
      </c>
      <c r="L7" s="5">
        <v>0.55000000000000004</v>
      </c>
    </row>
    <row r="8" spans="1:12" x14ac:dyDescent="0.3">
      <c r="A8" t="s">
        <v>4</v>
      </c>
      <c r="B8" s="3">
        <f>ROUND((1-B7)^80,10)</f>
        <v>0.99875549829999999</v>
      </c>
      <c r="K8" t="s">
        <v>20</v>
      </c>
      <c r="L8" s="5">
        <v>62.25</v>
      </c>
    </row>
    <row r="9" spans="1:12" x14ac:dyDescent="0.3">
      <c r="G9" t="s">
        <v>23</v>
      </c>
      <c r="H9" s="8">
        <f>1/H5</f>
        <v>69333.333333333328</v>
      </c>
      <c r="K9" t="s">
        <v>21</v>
      </c>
      <c r="L9" s="5">
        <v>20</v>
      </c>
    </row>
    <row r="10" spans="1:12" x14ac:dyDescent="0.3">
      <c r="D10" t="s">
        <v>7</v>
      </c>
      <c r="E10" s="1">
        <v>20</v>
      </c>
      <c r="G10" t="s">
        <v>24</v>
      </c>
      <c r="H10" s="8">
        <f>H9/4</f>
        <v>17333.333333333332</v>
      </c>
      <c r="K10" t="s">
        <v>30</v>
      </c>
      <c r="L10" s="9">
        <v>0.01</v>
      </c>
    </row>
    <row r="11" spans="1:12" x14ac:dyDescent="0.3">
      <c r="A11" t="s">
        <v>9</v>
      </c>
      <c r="B11" s="4">
        <f>E10*B7*(1-B7)^79+E11*B7^2*(1-B7)^78</f>
        <v>3.1098015586900399E-4</v>
      </c>
      <c r="D11" t="s">
        <v>8</v>
      </c>
      <c r="E11" s="1">
        <v>190</v>
      </c>
      <c r="G11" t="s">
        <v>25</v>
      </c>
      <c r="H11" s="8">
        <f>3*H9</f>
        <v>208000</v>
      </c>
      <c r="K11" t="s">
        <v>31</v>
      </c>
      <c r="L11" s="7">
        <f>1/H5</f>
        <v>69333.333333333328</v>
      </c>
    </row>
    <row r="12" spans="1:12" x14ac:dyDescent="0.3">
      <c r="D12" t="s">
        <v>11</v>
      </c>
      <c r="E12">
        <v>1140</v>
      </c>
      <c r="G12" t="s">
        <v>26</v>
      </c>
      <c r="H12" s="8">
        <f>20*H11</f>
        <v>4160000</v>
      </c>
      <c r="K12" t="s">
        <v>32</v>
      </c>
      <c r="L12" s="7">
        <f>L6*LN(80/H5)</f>
        <v>11.646530778516921</v>
      </c>
    </row>
    <row r="13" spans="1:12" x14ac:dyDescent="0.3">
      <c r="A13" t="s">
        <v>10</v>
      </c>
      <c r="B13" s="4">
        <f>E12*B7^3*(1-B7)^77+E13*B7^4*(1-B7)^76</f>
        <v>4.2946612696923566E-12</v>
      </c>
      <c r="D13" t="s">
        <v>12</v>
      </c>
      <c r="E13">
        <v>4560</v>
      </c>
    </row>
    <row r="14" spans="1:12" x14ac:dyDescent="0.3">
      <c r="K14" t="s">
        <v>29</v>
      </c>
      <c r="L14" s="8">
        <f>(1/(L5*2))*(L11/L12)*(L1/L10)*((3.14*L2*L3*L7)/(2*L4*L9))^2</f>
        <v>10.377284704332771</v>
      </c>
    </row>
    <row r="15" spans="1:12" x14ac:dyDescent="0.3">
      <c r="L15" s="6">
        <f>EXP(L14)</f>
        <v>32121.623266075552</v>
      </c>
    </row>
    <row r="16" spans="1:12" x14ac:dyDescent="0.3">
      <c r="K16" t="s">
        <v>34</v>
      </c>
      <c r="L16" s="8">
        <f>1/(2*EXP(L14))</f>
        <v>1.5565838496339708E-5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2018-06-01T18:53:38Z</dcterms:modified>
</cp:coreProperties>
</file>