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turoalbero/Library/CloudStorage/Dropbox/Oposiciones/Materiales-EDE-2425/"/>
    </mc:Choice>
  </mc:AlternateContent>
  <xr:revisionPtr revIDLastSave="0" documentId="13_ncr:1_{0B717F0E-CA36-084F-A76C-751CFADBADE4}" xr6:coauthVersionLast="47" xr6:coauthVersionMax="47" xr10:uidLastSave="{00000000-0000-0000-0000-000000000000}"/>
  <bookViews>
    <workbookView xWindow="0" yWindow="500" windowWidth="28800" windowHeight="17500" xr2:uid="{1CDECE3D-4027-EB4F-8F80-A3EA74759818}"/>
  </bookViews>
  <sheets>
    <sheet name="Evaluación gener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4" i="1" l="1"/>
  <c r="BH4" i="1"/>
  <c r="BC8" i="1"/>
  <c r="BC6" i="1"/>
  <c r="BC5" i="1"/>
  <c r="Y8" i="1"/>
  <c r="Y7" i="1"/>
  <c r="Y6" i="1"/>
  <c r="Y5" i="1"/>
  <c r="AP8" i="1"/>
  <c r="AP7" i="1"/>
  <c r="BC7" i="1" s="1"/>
  <c r="AP6" i="1"/>
  <c r="AP5" i="1"/>
  <c r="AP4" i="1"/>
  <c r="Y4" i="1"/>
  <c r="AX3" i="1"/>
  <c r="AX8" i="1" s="1"/>
  <c r="AW8" i="1" s="1"/>
  <c r="AG3" i="1"/>
  <c r="AG8" i="1" s="1"/>
  <c r="AF8" i="1" s="1"/>
  <c r="P3" i="1"/>
  <c r="P5" i="1" s="1"/>
  <c r="AH8" i="1" l="1"/>
  <c r="AI8" i="1" s="1"/>
  <c r="BE8" i="1"/>
  <c r="BD8" i="1"/>
  <c r="P6" i="1"/>
  <c r="P7" i="1"/>
  <c r="P8" i="1"/>
  <c r="P4" i="1"/>
  <c r="H4" i="1" s="1"/>
  <c r="AY8" i="1"/>
  <c r="AZ8" i="1" s="1"/>
  <c r="AX5" i="1"/>
  <c r="AW5" i="1" s="1"/>
  <c r="AY5" i="1" s="1"/>
  <c r="AZ5" i="1" s="1"/>
  <c r="AX4" i="1"/>
  <c r="AW4" i="1" s="1"/>
  <c r="AX6" i="1"/>
  <c r="AW6" i="1" s="1"/>
  <c r="AY6" i="1" s="1"/>
  <c r="AZ6" i="1" s="1"/>
  <c r="AX7" i="1"/>
  <c r="AW7" i="1" s="1"/>
  <c r="AG4" i="1"/>
  <c r="AF4" i="1" s="1"/>
  <c r="AH4" i="1" s="1"/>
  <c r="AI4" i="1" s="1"/>
  <c r="AG5" i="1"/>
  <c r="AF5" i="1" s="1"/>
  <c r="AG6" i="1"/>
  <c r="AF6" i="1" s="1"/>
  <c r="AG7" i="1"/>
  <c r="AF7" i="1" s="1"/>
  <c r="H5" i="1"/>
  <c r="BA5" i="1" s="1"/>
  <c r="O5" i="1"/>
  <c r="AH7" i="1" l="1"/>
  <c r="AI7" i="1" s="1"/>
  <c r="BE7" i="1"/>
  <c r="BD7" i="1"/>
  <c r="AH6" i="1"/>
  <c r="AI6" i="1" s="1"/>
  <c r="BE6" i="1"/>
  <c r="BD6" i="1"/>
  <c r="BD5" i="1"/>
  <c r="AH5" i="1"/>
  <c r="AI5" i="1" s="1"/>
  <c r="BE5" i="1"/>
  <c r="O4" i="1"/>
  <c r="Q5" i="1"/>
  <c r="R5" i="1" s="1"/>
  <c r="BF5" i="1"/>
  <c r="BB5" i="1"/>
  <c r="Q4" i="1"/>
  <c r="R4" i="1" s="1"/>
  <c r="O6" i="1"/>
  <c r="H6" i="1"/>
  <c r="AY4" i="1"/>
  <c r="AZ4" i="1" s="1"/>
  <c r="AY7" i="1"/>
  <c r="AZ7" i="1" s="1"/>
  <c r="O8" i="1"/>
  <c r="H8" i="1"/>
  <c r="BA8" i="1" s="1"/>
  <c r="H7" i="1"/>
  <c r="BA7" i="1" s="1"/>
  <c r="O7" i="1"/>
  <c r="BH5" i="1" l="1"/>
  <c r="BI5" i="1" s="1"/>
  <c r="BA6" i="1"/>
  <c r="Q6" i="1"/>
  <c r="R6" i="1" s="1"/>
  <c r="BB6" i="1"/>
  <c r="BF6" i="1"/>
  <c r="BF7" i="1"/>
  <c r="BB7" i="1"/>
  <c r="BF8" i="1"/>
  <c r="BB8" i="1"/>
  <c r="Q7" i="1"/>
  <c r="R7" i="1" s="1"/>
  <c r="Q8" i="1"/>
  <c r="R8" i="1" s="1"/>
  <c r="BH8" i="1" l="1"/>
  <c r="BI8" i="1" s="1"/>
  <c r="BH7" i="1"/>
  <c r="BI7" i="1" s="1"/>
  <c r="BH6" i="1"/>
  <c r="BI6" i="1" s="1"/>
</calcChain>
</file>

<file path=xl/sharedStrings.xml><?xml version="1.0" encoding="utf-8"?>
<sst xmlns="http://schemas.openxmlformats.org/spreadsheetml/2006/main" count="81" uniqueCount="40">
  <si>
    <t>1 Trimestre</t>
  </si>
  <si>
    <t>UP01</t>
  </si>
  <si>
    <t>Consolidación</t>
  </si>
  <si>
    <t>Reto cooperativo</t>
  </si>
  <si>
    <t>Reto individual</t>
  </si>
  <si>
    <t>Examen</t>
  </si>
  <si>
    <t>Ampliación</t>
  </si>
  <si>
    <t>Refuerzo</t>
  </si>
  <si>
    <t>Total UP01</t>
  </si>
  <si>
    <t>UP02</t>
  </si>
  <si>
    <t>UP03</t>
  </si>
  <si>
    <t>2 Trimestre</t>
  </si>
  <si>
    <t>Total Consolicación</t>
  </si>
  <si>
    <t>Total 1 Trimestre</t>
  </si>
  <si>
    <t>ALUMNO1</t>
  </si>
  <si>
    <t>MODELO</t>
  </si>
  <si>
    <t>Total UP03</t>
  </si>
  <si>
    <t>Total UP04</t>
  </si>
  <si>
    <t>3 Trimestre</t>
  </si>
  <si>
    <t>UP05</t>
  </si>
  <si>
    <t>UP06</t>
  </si>
  <si>
    <t>Total UP06</t>
  </si>
  <si>
    <t>RA1</t>
  </si>
  <si>
    <t>RA2</t>
  </si>
  <si>
    <t>RA3</t>
  </si>
  <si>
    <t>RA4</t>
  </si>
  <si>
    <t>RA5</t>
  </si>
  <si>
    <t>RA6</t>
  </si>
  <si>
    <t>Formación Empresa</t>
  </si>
  <si>
    <t>Total RA</t>
  </si>
  <si>
    <t>Boletín</t>
  </si>
  <si>
    <t>Total UP02</t>
  </si>
  <si>
    <t>UP04</t>
  </si>
  <si>
    <t>Sobre 10</t>
  </si>
  <si>
    <t>Total 2 Trimestre</t>
  </si>
  <si>
    <t>Total UP05</t>
  </si>
  <si>
    <t>ALUMNO2 - PERFECTO</t>
  </si>
  <si>
    <t>APTO</t>
  </si>
  <si>
    <t>ALUMNO3 - LÍMITE</t>
  </si>
  <si>
    <t>ALUMNO4 - LÍMITE 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</si>
</sst>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6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2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2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" xfId="0" applyFill="1" applyBorder="1"/>
    <xf numFmtId="0" fontId="0" fillId="2" borderId="11" xfId="0" applyFill="1" applyBorder="1"/>
    <xf numFmtId="0" fontId="0" fillId="2" borderId="2" xfId="0" applyFill="1" applyBorder="1"/>
    <xf numFmtId="0" fontId="0" fillId="3" borderId="15" xfId="0" applyFill="1" applyBorder="1"/>
    <xf numFmtId="0" fontId="1" fillId="3" borderId="1" xfId="0" applyFont="1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7" xfId="0" applyFill="1" applyBorder="1"/>
    <xf numFmtId="0" fontId="0" fillId="6" borderId="9" xfId="0" applyFill="1" applyBorder="1"/>
    <xf numFmtId="0" fontId="0" fillId="7" borderId="1" xfId="0" applyFill="1" applyBorder="1"/>
    <xf numFmtId="0" fontId="0" fillId="7" borderId="7" xfId="0" applyFill="1" applyBorder="1"/>
    <xf numFmtId="0" fontId="1" fillId="7" borderId="7" xfId="0" applyFont="1" applyFill="1" applyBorder="1"/>
    <xf numFmtId="0" fontId="0" fillId="7" borderId="9" xfId="0" applyFill="1" applyBorder="1"/>
    <xf numFmtId="0" fontId="1" fillId="6" borderId="1" xfId="0" applyFont="1" applyFill="1" applyBorder="1"/>
    <xf numFmtId="0" fontId="0" fillId="8" borderId="2" xfId="0" applyFill="1" applyBorder="1"/>
    <xf numFmtId="0" fontId="0" fillId="9" borderId="1" xfId="0" applyFill="1" applyBorder="1"/>
    <xf numFmtId="0" fontId="0" fillId="9" borderId="7" xfId="0" applyFill="1" applyBorder="1"/>
    <xf numFmtId="0" fontId="0" fillId="9" borderId="9" xfId="0" applyFill="1" applyBorder="1"/>
    <xf numFmtId="0" fontId="0" fillId="10" borderId="1" xfId="0" applyFill="1" applyBorder="1"/>
    <xf numFmtId="0" fontId="0" fillId="10" borderId="7" xfId="0" applyFill="1" applyBorder="1"/>
    <xf numFmtId="0" fontId="0" fillId="10" borderId="9" xfId="0" applyFill="1" applyBorder="1"/>
    <xf numFmtId="0" fontId="1" fillId="9" borderId="1" xfId="0" applyFont="1" applyFill="1" applyBorder="1"/>
    <xf numFmtId="0" fontId="0" fillId="11" borderId="2" xfId="0" applyFill="1" applyBorder="1"/>
    <xf numFmtId="0" fontId="0" fillId="11" borderId="1" xfId="0" applyFill="1" applyBorder="1"/>
    <xf numFmtId="0" fontId="0" fillId="12" borderId="2" xfId="0" applyFill="1" applyBorder="1"/>
    <xf numFmtId="0" fontId="0" fillId="12" borderId="1" xfId="0" applyFill="1" applyBorder="1"/>
    <xf numFmtId="0" fontId="0" fillId="13" borderId="2" xfId="0" applyFill="1" applyBorder="1"/>
    <xf numFmtId="0" fontId="0" fillId="13" borderId="1" xfId="0" applyFill="1" applyBorder="1"/>
    <xf numFmtId="0" fontId="1" fillId="13" borderId="7" xfId="0" applyFont="1" applyFill="1" applyBorder="1"/>
    <xf numFmtId="0" fontId="0" fillId="13" borderId="9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0" borderId="3" xfId="0" applyFill="1" applyBorder="1"/>
    <xf numFmtId="0" fontId="0" fillId="10" borderId="5" xfId="0" applyFill="1" applyBorder="1"/>
    <xf numFmtId="1" fontId="1" fillId="10" borderId="8" xfId="0" applyNumberFormat="1" applyFont="1" applyFill="1" applyBorder="1"/>
    <xf numFmtId="2" fontId="1" fillId="3" borderId="7" xfId="0" applyNumberFormat="1" applyFont="1" applyFill="1" applyBorder="1"/>
    <xf numFmtId="2" fontId="1" fillId="4" borderId="7" xfId="0" applyNumberFormat="1" applyFont="1" applyFill="1" applyBorder="1"/>
    <xf numFmtId="2" fontId="1" fillId="6" borderId="7" xfId="0" applyNumberFormat="1" applyFont="1" applyFill="1" applyBorder="1"/>
    <xf numFmtId="2" fontId="1" fillId="9" borderId="7" xfId="0" applyNumberFormat="1" applyFont="1" applyFill="1" applyBorder="1"/>
    <xf numFmtId="2" fontId="1" fillId="10" borderId="7" xfId="0" applyNumberFormat="1" applyFont="1" applyFill="1" applyBorder="1"/>
    <xf numFmtId="2" fontId="1" fillId="12" borderId="1" xfId="0" applyNumberFormat="1" applyFont="1" applyFill="1" applyBorder="1"/>
    <xf numFmtId="2" fontId="1" fillId="11" borderId="1" xfId="0" applyNumberFormat="1" applyFont="1" applyFill="1" applyBorder="1"/>
    <xf numFmtId="2" fontId="1" fillId="14" borderId="7" xfId="0" applyNumberFormat="1" applyFont="1" applyFill="1" applyBorder="1"/>
    <xf numFmtId="0" fontId="0" fillId="0" borderId="12" xfId="0" applyBorder="1"/>
    <xf numFmtId="0" fontId="0" fillId="6" borderId="12" xfId="0" applyFill="1" applyBorder="1"/>
    <xf numFmtId="0" fontId="0" fillId="7" borderId="12" xfId="0" applyFill="1" applyBorder="1"/>
    <xf numFmtId="0" fontId="0" fillId="9" borderId="12" xfId="0" applyFill="1" applyBorder="1"/>
    <xf numFmtId="0" fontId="0" fillId="10" borderId="12" xfId="0" applyFill="1" applyBorder="1"/>
    <xf numFmtId="0" fontId="0" fillId="13" borderId="12" xfId="0" applyFill="1" applyBorder="1"/>
    <xf numFmtId="2" fontId="2" fillId="11" borderId="7" xfId="0" applyNumberFormat="1" applyFont="1" applyFill="1" applyBorder="1"/>
    <xf numFmtId="2" fontId="2" fillId="12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3AB9-4DFF-2444-A32C-834E421F47AB}">
  <dimension ref="A1:BI8"/>
  <sheetViews>
    <sheetView tabSelected="1" topLeftCell="A2" workbookViewId="0">
      <pane xSplit="1" ySplit="2" topLeftCell="AV4" activePane="bottomRight" state="frozen"/>
      <selection activeCell="A2" sqref="A2"/>
      <selection pane="topRight" activeCell="B2" sqref="B2"/>
      <selection pane="bottomLeft" activeCell="A4" sqref="A4"/>
      <selection pane="bottomRight" activeCell="AR8" sqref="AR8"/>
    </sheetView>
  </sheetViews>
  <sheetFormatPr baseColWidth="10" defaultRowHeight="16" x14ac:dyDescent="0.2"/>
  <cols>
    <col min="1" max="1" width="21.6640625" bestFit="1" customWidth="1"/>
    <col min="2" max="2" width="12.6640625" bestFit="1" customWidth="1"/>
    <col min="3" max="3" width="15" bestFit="1" customWidth="1"/>
    <col min="4" max="4" width="13.1640625" bestFit="1" customWidth="1"/>
    <col min="9" max="9" width="12.6640625" bestFit="1" customWidth="1"/>
    <col min="10" max="10" width="15" bestFit="1" customWidth="1"/>
    <col min="11" max="11" width="13.1640625" bestFit="1" customWidth="1"/>
    <col min="16" max="16" width="17.1640625" bestFit="1" customWidth="1"/>
    <col min="17" max="17" width="14.5" bestFit="1" customWidth="1"/>
    <col min="18" max="18" width="14.5" customWidth="1"/>
    <col min="26" max="26" width="12.6640625" bestFit="1" customWidth="1"/>
    <col min="34" max="34" width="14.5" bestFit="1" customWidth="1"/>
    <col min="35" max="35" width="14.5" customWidth="1"/>
    <col min="36" max="36" width="12.6640625" bestFit="1" customWidth="1"/>
    <col min="59" max="59" width="17.33203125" bestFit="1" customWidth="1"/>
  </cols>
  <sheetData>
    <row r="1" spans="1:61" x14ac:dyDescent="0.2">
      <c r="A1" s="5"/>
      <c r="B1" s="7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/>
      <c r="P1" s="23"/>
      <c r="Q1" s="24"/>
      <c r="R1" s="24"/>
      <c r="S1" s="27" t="s">
        <v>11</v>
      </c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36" t="s">
        <v>18</v>
      </c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44" t="s">
        <v>22</v>
      </c>
      <c r="BB1" s="46" t="s">
        <v>23</v>
      </c>
      <c r="BC1" s="44" t="s">
        <v>24</v>
      </c>
      <c r="BD1" s="46" t="s">
        <v>25</v>
      </c>
      <c r="BE1" s="44" t="s">
        <v>26</v>
      </c>
      <c r="BF1" s="46" t="s">
        <v>27</v>
      </c>
      <c r="BG1" s="48"/>
      <c r="BH1" s="52"/>
      <c r="BI1" s="54"/>
    </row>
    <row r="2" spans="1:61" x14ac:dyDescent="0.2">
      <c r="A2" s="6"/>
      <c r="B2" s="10" t="s">
        <v>1</v>
      </c>
      <c r="C2" s="11">
        <v>10</v>
      </c>
      <c r="D2" s="11"/>
      <c r="E2" s="11"/>
      <c r="F2" s="11"/>
      <c r="G2" s="11"/>
      <c r="H2" s="11"/>
      <c r="I2" s="16" t="s">
        <v>9</v>
      </c>
      <c r="J2" s="17">
        <v>25</v>
      </c>
      <c r="K2" s="17"/>
      <c r="L2" s="17"/>
      <c r="M2" s="17"/>
      <c r="N2" s="17"/>
      <c r="O2" s="18"/>
      <c r="P2" s="25" t="s">
        <v>12</v>
      </c>
      <c r="Q2" s="15" t="s">
        <v>13</v>
      </c>
      <c r="R2" s="15" t="s">
        <v>33</v>
      </c>
      <c r="S2" s="28" t="s">
        <v>10</v>
      </c>
      <c r="T2" s="28"/>
      <c r="U2" s="28"/>
      <c r="V2" s="28"/>
      <c r="W2" s="28"/>
      <c r="X2" s="28"/>
      <c r="Y2" s="28"/>
      <c r="Z2" s="31" t="s">
        <v>32</v>
      </c>
      <c r="AA2" s="31"/>
      <c r="AB2" s="31"/>
      <c r="AC2" s="31"/>
      <c r="AD2" s="31"/>
      <c r="AE2" s="31"/>
      <c r="AF2" s="31"/>
      <c r="AG2" s="28" t="s">
        <v>12</v>
      </c>
      <c r="AH2" s="28" t="s">
        <v>34</v>
      </c>
      <c r="AI2" s="28" t="s">
        <v>33</v>
      </c>
      <c r="AJ2" s="37" t="s">
        <v>19</v>
      </c>
      <c r="AK2" s="37"/>
      <c r="AL2" s="37"/>
      <c r="AM2" s="37"/>
      <c r="AN2" s="37"/>
      <c r="AO2" s="37"/>
      <c r="AP2" s="37"/>
      <c r="AQ2" s="40" t="s">
        <v>20</v>
      </c>
      <c r="AR2" s="40"/>
      <c r="AS2" s="40"/>
      <c r="AT2" s="40"/>
      <c r="AU2" s="40"/>
      <c r="AV2" s="40"/>
      <c r="AW2" s="40"/>
      <c r="AX2" s="37" t="s">
        <v>12</v>
      </c>
      <c r="AY2" s="37" t="s">
        <v>34</v>
      </c>
      <c r="AZ2" s="37" t="s">
        <v>33</v>
      </c>
      <c r="BA2" s="45" t="s">
        <v>22</v>
      </c>
      <c r="BB2" s="47" t="s">
        <v>23</v>
      </c>
      <c r="BC2" s="45" t="s">
        <v>24</v>
      </c>
      <c r="BD2" s="47" t="s">
        <v>25</v>
      </c>
      <c r="BE2" s="45" t="s">
        <v>26</v>
      </c>
      <c r="BF2" s="47" t="s">
        <v>27</v>
      </c>
      <c r="BG2" s="49" t="s">
        <v>28</v>
      </c>
      <c r="BH2" s="53" t="s">
        <v>29</v>
      </c>
      <c r="BI2" s="55" t="s">
        <v>30</v>
      </c>
    </row>
    <row r="3" spans="1:61" x14ac:dyDescent="0.2">
      <c r="A3" s="2"/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9" t="s">
        <v>2</v>
      </c>
      <c r="J3" s="19" t="s">
        <v>3</v>
      </c>
      <c r="K3" s="19" t="s">
        <v>4</v>
      </c>
      <c r="L3" s="19" t="s">
        <v>5</v>
      </c>
      <c r="M3" s="19" t="s">
        <v>6</v>
      </c>
      <c r="N3" s="19" t="s">
        <v>7</v>
      </c>
      <c r="O3" s="19" t="s">
        <v>31</v>
      </c>
      <c r="P3" s="26">
        <f>AVERAGE(B4:B8)+AVERAGE(I4:I8)</f>
        <v>1.8</v>
      </c>
      <c r="Q3" s="15">
        <v>35</v>
      </c>
      <c r="R3" s="15"/>
      <c r="S3" s="28" t="s">
        <v>2</v>
      </c>
      <c r="T3" s="28" t="s">
        <v>3</v>
      </c>
      <c r="U3" s="28" t="s">
        <v>4</v>
      </c>
      <c r="V3" s="28" t="s">
        <v>5</v>
      </c>
      <c r="W3" s="28" t="s">
        <v>6</v>
      </c>
      <c r="X3" s="28" t="s">
        <v>7</v>
      </c>
      <c r="Y3" s="28" t="s">
        <v>16</v>
      </c>
      <c r="Z3" s="31" t="s">
        <v>2</v>
      </c>
      <c r="AA3" s="31" t="s">
        <v>3</v>
      </c>
      <c r="AB3" s="31" t="s">
        <v>4</v>
      </c>
      <c r="AC3" s="31" t="s">
        <v>5</v>
      </c>
      <c r="AD3" s="31" t="s">
        <v>6</v>
      </c>
      <c r="AE3" s="31" t="s">
        <v>7</v>
      </c>
      <c r="AF3" s="31" t="s">
        <v>17</v>
      </c>
      <c r="AG3" s="35">
        <f>AVERAGE(S4:S8)+AVERAGE(Z4:Z8)</f>
        <v>1.5</v>
      </c>
      <c r="AH3" s="28">
        <v>35</v>
      </c>
      <c r="AI3" s="28"/>
      <c r="AJ3" s="37" t="s">
        <v>2</v>
      </c>
      <c r="AK3" s="37" t="s">
        <v>3</v>
      </c>
      <c r="AL3" s="37" t="s">
        <v>4</v>
      </c>
      <c r="AM3" s="37" t="s">
        <v>5</v>
      </c>
      <c r="AN3" s="37" t="s">
        <v>6</v>
      </c>
      <c r="AO3" s="37" t="s">
        <v>7</v>
      </c>
      <c r="AP3" s="37" t="s">
        <v>35</v>
      </c>
      <c r="AQ3" s="40" t="s">
        <v>2</v>
      </c>
      <c r="AR3" s="40" t="s">
        <v>3</v>
      </c>
      <c r="AS3" s="40" t="s">
        <v>4</v>
      </c>
      <c r="AT3" s="40" t="s">
        <v>5</v>
      </c>
      <c r="AU3" s="40" t="s">
        <v>6</v>
      </c>
      <c r="AV3" s="40" t="s">
        <v>7</v>
      </c>
      <c r="AW3" s="40" t="s">
        <v>21</v>
      </c>
      <c r="AX3" s="43">
        <f>AVERAGE(AJ4:AJ8)+AVERAGE(AQ4:AQ8)</f>
        <v>1.5</v>
      </c>
      <c r="AY3" s="37">
        <v>30</v>
      </c>
      <c r="AZ3" s="37"/>
      <c r="BA3" s="45">
        <v>0.1</v>
      </c>
      <c r="BB3" s="47">
        <v>0.1</v>
      </c>
      <c r="BC3" s="45">
        <v>0.15</v>
      </c>
      <c r="BD3" s="47">
        <v>0.2</v>
      </c>
      <c r="BE3" s="45">
        <v>0.2</v>
      </c>
      <c r="BF3" s="47">
        <v>0.25</v>
      </c>
      <c r="BG3" s="49"/>
      <c r="BH3" s="53"/>
      <c r="BI3" s="55"/>
    </row>
    <row r="4" spans="1:61" ht="17" thickBot="1" x14ac:dyDescent="0.25">
      <c r="A4" s="3" t="s">
        <v>15</v>
      </c>
      <c r="B4" s="13">
        <v>1</v>
      </c>
      <c r="C4" s="13">
        <v>2</v>
      </c>
      <c r="D4" s="13">
        <v>2</v>
      </c>
      <c r="E4" s="13">
        <v>5</v>
      </c>
      <c r="F4" s="13">
        <v>1</v>
      </c>
      <c r="G4" s="13"/>
      <c r="H4" s="57">
        <f>C4+D4+E4+F4+P4</f>
        <v>11</v>
      </c>
      <c r="I4" s="20">
        <v>1</v>
      </c>
      <c r="J4" s="20">
        <v>2</v>
      </c>
      <c r="K4" s="20">
        <v>2</v>
      </c>
      <c r="L4" s="20">
        <v>5</v>
      </c>
      <c r="M4" s="20">
        <v>1</v>
      </c>
      <c r="N4" s="20"/>
      <c r="O4" s="58">
        <f>J4+K4+L4+M4+P4</f>
        <v>11</v>
      </c>
      <c r="P4" s="57">
        <f>MIN(1,(B4+I4)/TRUNC(P$3,0))</f>
        <v>1</v>
      </c>
      <c r="Q4" s="57">
        <f>H4*0.1+O4*0.25</f>
        <v>3.85</v>
      </c>
      <c r="R4" s="57">
        <f>Q4/Q$3 *100</f>
        <v>11</v>
      </c>
      <c r="S4" s="29">
        <v>1</v>
      </c>
      <c r="T4" s="29">
        <v>2</v>
      </c>
      <c r="U4" s="29">
        <v>2</v>
      </c>
      <c r="V4" s="29">
        <v>5</v>
      </c>
      <c r="W4" s="29">
        <v>1</v>
      </c>
      <c r="X4" s="29"/>
      <c r="Y4" s="59">
        <f>T4+U4+V4+W4+Z4</f>
        <v>11</v>
      </c>
      <c r="Z4" s="32">
        <v>1</v>
      </c>
      <c r="AA4" s="32">
        <v>2</v>
      </c>
      <c r="AB4" s="32">
        <v>2</v>
      </c>
      <c r="AC4" s="32">
        <v>5</v>
      </c>
      <c r="AD4" s="32">
        <v>1</v>
      </c>
      <c r="AE4" s="32"/>
      <c r="AF4" s="33">
        <f>AA4+AB4+AC4+AD4+AG4</f>
        <v>11</v>
      </c>
      <c r="AG4" s="59">
        <f>MIN(1,(S4+Z4)/TRUNC(AG$3,0))</f>
        <v>1</v>
      </c>
      <c r="AH4" s="59">
        <f>Y4*0.15+AF4*0.2</f>
        <v>3.85</v>
      </c>
      <c r="AI4" s="59">
        <f>AH4/AH$3 *100</f>
        <v>11</v>
      </c>
      <c r="AJ4" s="38">
        <v>1</v>
      </c>
      <c r="AK4" s="38">
        <v>2</v>
      </c>
      <c r="AL4" s="38">
        <v>2</v>
      </c>
      <c r="AM4" s="38">
        <v>5</v>
      </c>
      <c r="AN4" s="38">
        <v>1</v>
      </c>
      <c r="AO4" s="38"/>
      <c r="AP4" s="60">
        <f>AK4+AL4+AM4+AN4+AQ4</f>
        <v>11</v>
      </c>
      <c r="AQ4" s="41">
        <v>1</v>
      </c>
      <c r="AR4" s="41">
        <v>2</v>
      </c>
      <c r="AS4" s="41">
        <v>2</v>
      </c>
      <c r="AT4" s="41">
        <v>5</v>
      </c>
      <c r="AU4" s="41">
        <v>1</v>
      </c>
      <c r="AV4" s="41"/>
      <c r="AW4" s="61">
        <f>AR4+AS4+AT4+AU4+AX4</f>
        <v>11</v>
      </c>
      <c r="AX4" s="60">
        <f>MIN(1,(AJ4+AQ4)/TRUNC(AX$3,0))</f>
        <v>1</v>
      </c>
      <c r="AY4" s="60">
        <f>AP4*0.15+AW4*0.15</f>
        <v>3.3</v>
      </c>
      <c r="AZ4" s="60">
        <f>AY4/AY$3 *100</f>
        <v>11</v>
      </c>
      <c r="BA4" s="71">
        <v>10</v>
      </c>
      <c r="BB4" s="72">
        <v>10</v>
      </c>
      <c r="BC4" s="71">
        <v>10</v>
      </c>
      <c r="BD4" s="72">
        <v>10</v>
      </c>
      <c r="BE4" s="71">
        <v>10</v>
      </c>
      <c r="BF4" s="72">
        <v>10</v>
      </c>
      <c r="BG4" s="50"/>
      <c r="BH4" s="64">
        <f>BA4*BA$3+BB4*BB$3+BC4*BC$3+BD4*BD$3+BE4*BE$3+BF4*BF$3</f>
        <v>10</v>
      </c>
      <c r="BI4" s="56">
        <f>IF(BH4&gt;5,BH4,TRUNC(BH4,0))</f>
        <v>10</v>
      </c>
    </row>
    <row r="5" spans="1:61" ht="17" thickTop="1" x14ac:dyDescent="0.2">
      <c r="A5" s="4" t="s">
        <v>14</v>
      </c>
      <c r="B5" s="14">
        <v>2</v>
      </c>
      <c r="C5" s="14">
        <v>2</v>
      </c>
      <c r="D5" s="14">
        <v>1</v>
      </c>
      <c r="E5" s="14">
        <v>3</v>
      </c>
      <c r="F5" s="14">
        <v>0</v>
      </c>
      <c r="G5" s="14"/>
      <c r="H5" s="57">
        <f>C5+D5+E5+F5+P5</f>
        <v>7</v>
      </c>
      <c r="I5" s="21">
        <v>1</v>
      </c>
      <c r="J5" s="21">
        <v>2</v>
      </c>
      <c r="K5" s="21">
        <v>2</v>
      </c>
      <c r="L5" s="21">
        <v>3</v>
      </c>
      <c r="M5" s="21">
        <v>0</v>
      </c>
      <c r="N5" s="21"/>
      <c r="O5" s="58">
        <f>J5+K5+L5+M5+P5</f>
        <v>8</v>
      </c>
      <c r="P5" s="57">
        <f>MIN(1,(B5+I5)/TRUNC(P$3,0))</f>
        <v>1</v>
      </c>
      <c r="Q5" s="57">
        <f>H5*0.1+O5*0.25</f>
        <v>2.7</v>
      </c>
      <c r="R5" s="57">
        <f>Q5/Q$3 *100</f>
        <v>7.7142857142857153</v>
      </c>
      <c r="S5" s="30"/>
      <c r="T5" s="30"/>
      <c r="U5" s="30"/>
      <c r="V5" s="30"/>
      <c r="W5" s="30"/>
      <c r="X5" s="30"/>
      <c r="Y5" s="59">
        <f>T5+U5+V5+W5+Z5</f>
        <v>0</v>
      </c>
      <c r="Z5" s="34"/>
      <c r="AA5" s="34"/>
      <c r="AB5" s="34"/>
      <c r="AC5" s="34"/>
      <c r="AD5" s="34"/>
      <c r="AE5" s="34"/>
      <c r="AF5" s="33">
        <f>AA5+AB5+AC5+AD5+AG5</f>
        <v>0</v>
      </c>
      <c r="AG5" s="59">
        <f>MIN(1,(S5+Z5)/TRUNC(AG$3,0))</f>
        <v>0</v>
      </c>
      <c r="AH5" s="59">
        <f>Y5*0.15+AF5*0.2</f>
        <v>0</v>
      </c>
      <c r="AI5" s="59">
        <f>AH5/AH$3 *100</f>
        <v>0</v>
      </c>
      <c r="AJ5" s="39"/>
      <c r="AK5" s="39"/>
      <c r="AL5" s="39"/>
      <c r="AM5" s="39"/>
      <c r="AN5" s="39"/>
      <c r="AO5" s="39"/>
      <c r="AP5" s="60">
        <f>AK5+AL5+AM5+AN5+AQ5</f>
        <v>0</v>
      </c>
      <c r="AQ5" s="42"/>
      <c r="AR5" s="42"/>
      <c r="AS5" s="42"/>
      <c r="AT5" s="42"/>
      <c r="AU5" s="42"/>
      <c r="AV5" s="42"/>
      <c r="AW5" s="61">
        <f>AR5+AS5+AT5+AU5+AX5</f>
        <v>0</v>
      </c>
      <c r="AX5" s="60">
        <f>MIN(1,(AJ5+AQ5)/TRUNC(AX$3,0))</f>
        <v>0</v>
      </c>
      <c r="AY5" s="60">
        <f>AP5*0.15+AW5*0.15</f>
        <v>0</v>
      </c>
      <c r="AZ5" s="60">
        <f>AY5/AY$3 *100</f>
        <v>0</v>
      </c>
      <c r="BA5" s="63">
        <f>H5</f>
        <v>7</v>
      </c>
      <c r="BB5" s="62">
        <f>O5</f>
        <v>8</v>
      </c>
      <c r="BC5" s="63">
        <f>AP5</f>
        <v>0</v>
      </c>
      <c r="BD5" s="62">
        <f>AW5*0.75 + AF5*0.25</f>
        <v>0</v>
      </c>
      <c r="BE5" s="63">
        <f>Y5*0.75+AF5*0.25</f>
        <v>0</v>
      </c>
      <c r="BF5" s="62">
        <f>O5</f>
        <v>8</v>
      </c>
      <c r="BG5" s="51"/>
      <c r="BH5" s="64">
        <f>BA5*BA$3+BB5*BB$3+BC5*BC$3+BD5*BD$3+BE5*BE$3+BF5*BF$3</f>
        <v>3.5</v>
      </c>
      <c r="BI5" s="56">
        <f>IF(BH5&gt;5,BH5,TRUNC(BH5,0))</f>
        <v>3</v>
      </c>
    </row>
    <row r="6" spans="1:61" x14ac:dyDescent="0.2">
      <c r="A6" s="65" t="s">
        <v>36</v>
      </c>
      <c r="B6" s="12">
        <v>1</v>
      </c>
      <c r="C6" s="12">
        <v>2</v>
      </c>
      <c r="D6" s="12">
        <v>2</v>
      </c>
      <c r="E6" s="12">
        <v>5</v>
      </c>
      <c r="F6" s="12">
        <v>1</v>
      </c>
      <c r="G6" s="12"/>
      <c r="H6" s="57">
        <f>C6+D6+E6+F6+P6</f>
        <v>11</v>
      </c>
      <c r="I6" s="19">
        <v>1</v>
      </c>
      <c r="J6" s="19">
        <v>2</v>
      </c>
      <c r="K6" s="19">
        <v>2</v>
      </c>
      <c r="L6" s="19">
        <v>5</v>
      </c>
      <c r="M6" s="19">
        <v>1</v>
      </c>
      <c r="N6" s="19"/>
      <c r="O6" s="58">
        <f>J6+K6+L6+M6+P6</f>
        <v>11</v>
      </c>
      <c r="P6" s="57">
        <f>MIN(1,(B6+I6)/TRUNC(P$3,0))</f>
        <v>1</v>
      </c>
      <c r="Q6" s="57">
        <f>H6*0.1+O6*0.25</f>
        <v>3.85</v>
      </c>
      <c r="R6" s="57">
        <f>Q6/Q$3 *100</f>
        <v>11</v>
      </c>
      <c r="S6" s="66">
        <v>1</v>
      </c>
      <c r="T6" s="66">
        <v>2</v>
      </c>
      <c r="U6" s="66">
        <v>2</v>
      </c>
      <c r="V6" s="66">
        <v>5</v>
      </c>
      <c r="W6" s="66">
        <v>1</v>
      </c>
      <c r="X6" s="66"/>
      <c r="Y6" s="59">
        <f>T6+U6+V6+W6+Z6</f>
        <v>11</v>
      </c>
      <c r="Z6" s="67">
        <v>1</v>
      </c>
      <c r="AA6" s="67">
        <v>2</v>
      </c>
      <c r="AB6" s="67">
        <v>2</v>
      </c>
      <c r="AC6" s="67">
        <v>5</v>
      </c>
      <c r="AD6" s="67">
        <v>1</v>
      </c>
      <c r="AE6" s="67"/>
      <c r="AF6" s="33">
        <f>AA6+AB6+AC6+AD6+AG6</f>
        <v>11</v>
      </c>
      <c r="AG6" s="59">
        <f>MIN(1,(S6+Z6)/TRUNC(AG$3,0))</f>
        <v>1</v>
      </c>
      <c r="AH6" s="59">
        <f>Y6*0.15+AF6*0.2</f>
        <v>3.85</v>
      </c>
      <c r="AI6" s="59">
        <f>AH6/AH$3 *100</f>
        <v>11</v>
      </c>
      <c r="AJ6" s="68">
        <v>1</v>
      </c>
      <c r="AK6" s="68">
        <v>2</v>
      </c>
      <c r="AL6" s="68">
        <v>2</v>
      </c>
      <c r="AM6" s="68">
        <v>5</v>
      </c>
      <c r="AN6" s="68">
        <v>1</v>
      </c>
      <c r="AO6" s="68"/>
      <c r="AP6" s="60">
        <f>AK6+AL6+AM6+AN6+AQ6</f>
        <v>11</v>
      </c>
      <c r="AQ6" s="69">
        <v>1</v>
      </c>
      <c r="AR6" s="69">
        <v>2</v>
      </c>
      <c r="AS6" s="69">
        <v>2</v>
      </c>
      <c r="AT6" s="69">
        <v>5</v>
      </c>
      <c r="AU6" s="69">
        <v>1</v>
      </c>
      <c r="AV6" s="69"/>
      <c r="AW6" s="61">
        <f>AR6+AS6+AT6+AU6+AX6</f>
        <v>11</v>
      </c>
      <c r="AX6" s="60">
        <f>MIN(1,(AJ6+AQ6)/TRUNC(AX$3,0))</f>
        <v>1</v>
      </c>
      <c r="AY6" s="60">
        <f>AP6*0.15+AW6*0.15</f>
        <v>3.3</v>
      </c>
      <c r="AZ6" s="60">
        <f>AY6/AY$3 *100</f>
        <v>11</v>
      </c>
      <c r="BA6" s="63">
        <f>H6</f>
        <v>11</v>
      </c>
      <c r="BB6" s="62">
        <f>O6</f>
        <v>11</v>
      </c>
      <c r="BC6" s="63">
        <f>AP6</f>
        <v>11</v>
      </c>
      <c r="BD6" s="62">
        <f>AW6*0.75 + AF6*0.25</f>
        <v>11</v>
      </c>
      <c r="BE6" s="63">
        <f>Y6*0.75+AF6*0.25</f>
        <v>11</v>
      </c>
      <c r="BF6" s="62">
        <f>O6</f>
        <v>11</v>
      </c>
      <c r="BG6" s="70" t="s">
        <v>37</v>
      </c>
      <c r="BH6" s="64">
        <f>BA6*BA$3+BB6*BB$3+BC6*BC$3+BD6*BD$3+BE6*BE$3+BF6*BF$3</f>
        <v>11</v>
      </c>
      <c r="BI6" s="56">
        <f>IF(BH6&gt;5,BH6,TRUNC(BH6,0))</f>
        <v>11</v>
      </c>
    </row>
    <row r="7" spans="1:61" x14ac:dyDescent="0.2">
      <c r="A7" s="1" t="s">
        <v>38</v>
      </c>
      <c r="B7" s="15">
        <v>0</v>
      </c>
      <c r="C7" s="15">
        <v>1</v>
      </c>
      <c r="D7" s="15">
        <v>1</v>
      </c>
      <c r="E7" s="15">
        <v>2.5</v>
      </c>
      <c r="F7" s="15">
        <v>0</v>
      </c>
      <c r="G7" s="15"/>
      <c r="H7" s="57">
        <f>C7+D7+E7+F7+P7</f>
        <v>4.5</v>
      </c>
      <c r="I7" s="22">
        <v>0</v>
      </c>
      <c r="J7" s="22">
        <v>1</v>
      </c>
      <c r="K7" s="22">
        <v>1</v>
      </c>
      <c r="L7" s="22">
        <v>2.5</v>
      </c>
      <c r="M7" s="22">
        <v>0</v>
      </c>
      <c r="N7" s="22"/>
      <c r="O7" s="58">
        <f>J7+K7+L7+M7+P7</f>
        <v>4.5</v>
      </c>
      <c r="P7" s="57">
        <f>MIN(1,(B7+I7)/TRUNC(P$3,0))</f>
        <v>0</v>
      </c>
      <c r="Q7" s="57">
        <f>H7*0.1+O7*0.25</f>
        <v>1.575</v>
      </c>
      <c r="R7" s="57">
        <f>Q7/Q$3 *100</f>
        <v>4.5</v>
      </c>
      <c r="S7" s="28">
        <v>0</v>
      </c>
      <c r="T7" s="28">
        <v>1</v>
      </c>
      <c r="U7" s="28">
        <v>1</v>
      </c>
      <c r="V7" s="28">
        <v>2.5</v>
      </c>
      <c r="W7" s="28">
        <v>0</v>
      </c>
      <c r="X7" s="28"/>
      <c r="Y7" s="59">
        <f>T7+U7+V7+W7+Z7</f>
        <v>4.5</v>
      </c>
      <c r="Z7" s="31">
        <v>0</v>
      </c>
      <c r="AA7" s="31">
        <v>1</v>
      </c>
      <c r="AB7" s="31">
        <v>1</v>
      </c>
      <c r="AC7" s="31">
        <v>2.5</v>
      </c>
      <c r="AD7" s="31">
        <v>0</v>
      </c>
      <c r="AE7" s="31"/>
      <c r="AF7" s="33">
        <f>AA7+AB7+AC7+AD7+AG7</f>
        <v>4.5</v>
      </c>
      <c r="AG7" s="59">
        <f>MIN(1,(S7+Z7)/TRUNC(AG$3,0))</f>
        <v>0</v>
      </c>
      <c r="AH7" s="59">
        <f>Y7*0.15+AF7*0.2</f>
        <v>1.575</v>
      </c>
      <c r="AI7" s="59">
        <f>AH7/AH$3 *100</f>
        <v>4.5</v>
      </c>
      <c r="AJ7" s="37">
        <v>0</v>
      </c>
      <c r="AK7" s="37">
        <v>1</v>
      </c>
      <c r="AL7" s="37">
        <v>1</v>
      </c>
      <c r="AM7" s="37">
        <v>2.5</v>
      </c>
      <c r="AN7" s="37">
        <v>0</v>
      </c>
      <c r="AO7" s="37"/>
      <c r="AP7" s="60">
        <f>AK7+AL7+AM7+AN7+AQ7</f>
        <v>4.5</v>
      </c>
      <c r="AQ7" s="40">
        <v>0</v>
      </c>
      <c r="AR7" s="40">
        <v>1</v>
      </c>
      <c r="AS7" s="40">
        <v>1</v>
      </c>
      <c r="AT7" s="40">
        <v>2.5</v>
      </c>
      <c r="AU7" s="40">
        <v>0</v>
      </c>
      <c r="AV7" s="40"/>
      <c r="AW7" s="61">
        <f>AR7+AS7+AT7+AU7+AX7</f>
        <v>4.5</v>
      </c>
      <c r="AX7" s="60">
        <f>MIN(1,(AJ7+AQ7)/TRUNC(AX$3,0))</f>
        <v>0</v>
      </c>
      <c r="AY7" s="60">
        <f>AP7*0.15+AW7*0.15</f>
        <v>1.3499999999999999</v>
      </c>
      <c r="AZ7" s="60">
        <f>AY7/AY$3 *100</f>
        <v>4.5</v>
      </c>
      <c r="BA7" s="63">
        <f>H7</f>
        <v>4.5</v>
      </c>
      <c r="BB7" s="62">
        <f>O7</f>
        <v>4.5</v>
      </c>
      <c r="BC7" s="63">
        <f>AP7</f>
        <v>4.5</v>
      </c>
      <c r="BD7" s="62">
        <f>AW7*0.75 + AF7*0.25</f>
        <v>4.5</v>
      </c>
      <c r="BE7" s="63">
        <f>Y7*0.75+AF7*0.25</f>
        <v>4.5</v>
      </c>
      <c r="BF7" s="62">
        <f>O7</f>
        <v>4.5</v>
      </c>
      <c r="BG7" s="49"/>
      <c r="BH7" s="64">
        <f>BA7*BA$3+BB7*BB$3+BC7*BC$3+BD7*BD$3+BE7*BE$3+BF7*BF$3</f>
        <v>4.5</v>
      </c>
      <c r="BI7" s="56">
        <f>IF(BH7&gt;5,BH7,TRUNC(BH7,0))</f>
        <v>4</v>
      </c>
    </row>
    <row r="8" spans="1:61" x14ac:dyDescent="0.2">
      <c r="A8" s="1" t="s">
        <v>39</v>
      </c>
      <c r="B8" s="15">
        <v>1</v>
      </c>
      <c r="C8" s="15">
        <v>1</v>
      </c>
      <c r="D8" s="15">
        <v>1</v>
      </c>
      <c r="E8" s="15">
        <v>2.5</v>
      </c>
      <c r="F8" s="15">
        <v>0</v>
      </c>
      <c r="G8" s="15"/>
      <c r="H8" s="57">
        <f>C8+D8+E8+F8+P8</f>
        <v>5.5</v>
      </c>
      <c r="I8" s="22">
        <v>1</v>
      </c>
      <c r="J8" s="22">
        <v>1</v>
      </c>
      <c r="K8" s="22">
        <v>1</v>
      </c>
      <c r="L8" s="22">
        <v>2.5</v>
      </c>
      <c r="M8" s="22">
        <v>0</v>
      </c>
      <c r="N8" s="22"/>
      <c r="O8" s="58">
        <f>J8+K8+L8+M8+P8</f>
        <v>5.5</v>
      </c>
      <c r="P8" s="57">
        <f>MIN(1,(B8+I8)/TRUNC(P$3,0))</f>
        <v>1</v>
      </c>
      <c r="Q8" s="57">
        <f>H8*0.1+O8*0.25</f>
        <v>1.925</v>
      </c>
      <c r="R8" s="57">
        <f>Q8/Q$3 *100</f>
        <v>5.5</v>
      </c>
      <c r="S8" s="28">
        <v>1</v>
      </c>
      <c r="T8" s="28">
        <v>1</v>
      </c>
      <c r="U8" s="28">
        <v>1</v>
      </c>
      <c r="V8" s="28">
        <v>2.5</v>
      </c>
      <c r="W8" s="28">
        <v>0</v>
      </c>
      <c r="X8" s="28"/>
      <c r="Y8" s="59">
        <f>T8+U8+V8+W8+Z8</f>
        <v>5.5</v>
      </c>
      <c r="Z8" s="31">
        <v>1</v>
      </c>
      <c r="AA8" s="31">
        <v>1</v>
      </c>
      <c r="AB8" s="31">
        <v>1</v>
      </c>
      <c r="AC8" s="31">
        <v>2.5</v>
      </c>
      <c r="AD8" s="31">
        <v>0</v>
      </c>
      <c r="AE8" s="31"/>
      <c r="AF8" s="33">
        <f>AA8+AB8+AC8+AD8+AG8</f>
        <v>5.5</v>
      </c>
      <c r="AG8" s="59">
        <f>MIN(1,(S8+Z8)/TRUNC(AG$3,0))</f>
        <v>1</v>
      </c>
      <c r="AH8" s="59">
        <f>Y8*0.15+AF8*0.2</f>
        <v>1.925</v>
      </c>
      <c r="AI8" s="59">
        <f>AH8/AH$3 *100</f>
        <v>5.5</v>
      </c>
      <c r="AJ8" s="37">
        <v>1</v>
      </c>
      <c r="AK8" s="37">
        <v>1</v>
      </c>
      <c r="AL8" s="37">
        <v>1</v>
      </c>
      <c r="AM8" s="37">
        <v>2.5</v>
      </c>
      <c r="AN8" s="37">
        <v>0</v>
      </c>
      <c r="AO8" s="37"/>
      <c r="AP8" s="60">
        <f>AK8+AL8+AM8+AN8+AQ8</f>
        <v>5.5</v>
      </c>
      <c r="AQ8" s="40">
        <v>1</v>
      </c>
      <c r="AR8" s="40">
        <v>1</v>
      </c>
      <c r="AS8" s="40">
        <v>1</v>
      </c>
      <c r="AT8" s="40">
        <v>2.5</v>
      </c>
      <c r="AU8" s="40">
        <v>0</v>
      </c>
      <c r="AV8" s="40"/>
      <c r="AW8" s="61">
        <f>AR8+AS8+AT8+AU8+AX8</f>
        <v>5.5</v>
      </c>
      <c r="AX8" s="60">
        <f>MIN(1,(AJ8+AQ8)/TRUNC(AX$3,0))</f>
        <v>1</v>
      </c>
      <c r="AY8" s="60">
        <f>AP8*0.15+AW8*0.15</f>
        <v>1.65</v>
      </c>
      <c r="AZ8" s="60">
        <f>AY8/AY$3 *100</f>
        <v>5.5</v>
      </c>
      <c r="BA8" s="63">
        <f>H8</f>
        <v>5.5</v>
      </c>
      <c r="BB8" s="62">
        <f>O8</f>
        <v>5.5</v>
      </c>
      <c r="BC8" s="63">
        <f>AP8</f>
        <v>5.5</v>
      </c>
      <c r="BD8" s="62">
        <f>AW8*0.75 + AF8*0.25</f>
        <v>5.5</v>
      </c>
      <c r="BE8" s="63">
        <f>Y8*0.75+AF8*0.25</f>
        <v>5.5</v>
      </c>
      <c r="BF8" s="62">
        <f>O8</f>
        <v>5.5</v>
      </c>
      <c r="BG8" s="49"/>
      <c r="BH8" s="64">
        <f>BA8*BA$3+BB8*BB$3+BC8*BC$3+BD8*BD$3+BE8*BE$3+BF8*BF$3</f>
        <v>5.5</v>
      </c>
      <c r="BI8" s="56">
        <f>IF(BH8&gt;5,BH8,TRUNC(BH8,0))</f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Evaluación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ALBERO GABRIEL, ARTURO</dc:creator>
  <cp:lastModifiedBy>ALBERO GABRIEL, ARTURO</cp:lastModifiedBy>
  <dcterms:created xsi:type="dcterms:W3CDTF">2025-06-21T10:39:06Z</dcterms:created>
  <dcterms:modified xsi:type="dcterms:W3CDTF">2025-06-27T12:14:41Z</dcterms:modified>
</cp:coreProperties>
</file>